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39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Sheet1!$A$2:$Q$2963</definedName>
  </definedNames>
  <calcPr calcId="144525"/>
</workbook>
</file>

<file path=xl/sharedStrings.xml><?xml version="1.0" encoding="utf-8"?>
<sst xmlns="http://schemas.openxmlformats.org/spreadsheetml/2006/main" count="17785" uniqueCount="323">
  <si>
    <t>已付</t>
  </si>
  <si>
    <t>运单编号</t>
  </si>
  <si>
    <t>客户</t>
  </si>
  <si>
    <t>原费用发生日</t>
  </si>
  <si>
    <t>大客户编码</t>
  </si>
  <si>
    <t>大客户名称</t>
  </si>
  <si>
    <t>新费用发生日</t>
  </si>
  <si>
    <t>新运输方式</t>
  </si>
  <si>
    <t>目的地/省</t>
  </si>
  <si>
    <t>目的地/市</t>
  </si>
  <si>
    <t>新结算重量</t>
  </si>
  <si>
    <t>结算重量类型</t>
  </si>
  <si>
    <t>取整</t>
  </si>
  <si>
    <t>取省</t>
  </si>
  <si>
    <t>运费</t>
  </si>
  <si>
    <t>卓越出库重量</t>
  </si>
  <si>
    <t>卓越运费</t>
  </si>
  <si>
    <t>差价</t>
  </si>
  <si>
    <t>尾款</t>
  </si>
  <si>
    <t>卓越食品专营店</t>
  </si>
  <si>
    <t>汽运</t>
  </si>
  <si>
    <t>河南</t>
  </si>
  <si>
    <t>开封市</t>
  </si>
  <si>
    <t>实重</t>
  </si>
  <si>
    <t>四川</t>
  </si>
  <si>
    <t>成都市</t>
  </si>
  <si>
    <t>雅安市</t>
  </si>
  <si>
    <t>湖南</t>
  </si>
  <si>
    <t>长沙市</t>
  </si>
  <si>
    <t>江苏</t>
  </si>
  <si>
    <t>扬州市</t>
  </si>
  <si>
    <t>贵州</t>
  </si>
  <si>
    <t>遵义市</t>
  </si>
  <si>
    <t>山东</t>
  </si>
  <si>
    <t>青岛市</t>
  </si>
  <si>
    <t>江西</t>
  </si>
  <si>
    <t>上饶市</t>
  </si>
  <si>
    <t>信阳市</t>
  </si>
  <si>
    <t>安徽</t>
  </si>
  <si>
    <t>黄山市</t>
  </si>
  <si>
    <t>广东</t>
  </si>
  <si>
    <t>东莞市</t>
  </si>
  <si>
    <t>南通市</t>
  </si>
  <si>
    <t>浙江</t>
  </si>
  <si>
    <t>杭州市</t>
  </si>
  <si>
    <t>河北</t>
  </si>
  <si>
    <t>廊坊市</t>
  </si>
  <si>
    <t>湖北</t>
  </si>
  <si>
    <t>咸宁市</t>
  </si>
  <si>
    <t>泰州市</t>
  </si>
  <si>
    <t>临沂市</t>
  </si>
  <si>
    <t>泸州市</t>
  </si>
  <si>
    <t>广西</t>
  </si>
  <si>
    <t>贵港市</t>
  </si>
  <si>
    <t>福建</t>
  </si>
  <si>
    <t>厦门市</t>
  </si>
  <si>
    <t>绵阳市</t>
  </si>
  <si>
    <t>(豫)省直辖县级行政区划</t>
  </si>
  <si>
    <t>武汉市</t>
  </si>
  <si>
    <t>南平市</t>
  </si>
  <si>
    <t>桂林市</t>
  </si>
  <si>
    <t>赣州市</t>
  </si>
  <si>
    <t>南宁市</t>
  </si>
  <si>
    <t>云浮市</t>
  </si>
  <si>
    <t>许昌市</t>
  </si>
  <si>
    <t>肇庆市</t>
  </si>
  <si>
    <t>三明市</t>
  </si>
  <si>
    <t>龙岩市</t>
  </si>
  <si>
    <t>泉州市</t>
  </si>
  <si>
    <t>烟台市</t>
  </si>
  <si>
    <t>德阳市</t>
  </si>
  <si>
    <t>郑州市</t>
  </si>
  <si>
    <t>重庆</t>
  </si>
  <si>
    <t>(渝)市辖区</t>
  </si>
  <si>
    <t>南充市</t>
  </si>
  <si>
    <t>十堰市</t>
  </si>
  <si>
    <t>南阳市</t>
  </si>
  <si>
    <t>贵阳市</t>
  </si>
  <si>
    <t>潮州市</t>
  </si>
  <si>
    <t>广安市</t>
  </si>
  <si>
    <t>宜宾市</t>
  </si>
  <si>
    <t>云南</t>
  </si>
  <si>
    <t>楚雄彝族自治州</t>
  </si>
  <si>
    <t>嘉兴市</t>
  </si>
  <si>
    <t>邯郸市</t>
  </si>
  <si>
    <t>漯河市</t>
  </si>
  <si>
    <t>九江市</t>
  </si>
  <si>
    <t>温州市</t>
  </si>
  <si>
    <t>遂宁市</t>
  </si>
  <si>
    <t>防城港市</t>
  </si>
  <si>
    <t>焦作市</t>
  </si>
  <si>
    <t>凉山彝族自治州</t>
  </si>
  <si>
    <t>百色市</t>
  </si>
  <si>
    <t>湛江市</t>
  </si>
  <si>
    <t>梧州市</t>
  </si>
  <si>
    <t>黄冈市</t>
  </si>
  <si>
    <t>黄石市</t>
  </si>
  <si>
    <t>淮安市</t>
  </si>
  <si>
    <t>江门市</t>
  </si>
  <si>
    <t>福州市</t>
  </si>
  <si>
    <t>(渝)县</t>
  </si>
  <si>
    <t>金华市</t>
  </si>
  <si>
    <t>济南市</t>
  </si>
  <si>
    <t>深圳市</t>
  </si>
  <si>
    <t>石家庄市</t>
  </si>
  <si>
    <t>达州市</t>
  </si>
  <si>
    <t>莆田市</t>
  </si>
  <si>
    <t>孝感市</t>
  </si>
  <si>
    <t>宁波市</t>
  </si>
  <si>
    <t>娄底市</t>
  </si>
  <si>
    <t>毕节市</t>
  </si>
  <si>
    <t>巴中市</t>
  </si>
  <si>
    <t>周口市</t>
  </si>
  <si>
    <t>马鞍山市</t>
  </si>
  <si>
    <t>乐山市</t>
  </si>
  <si>
    <t>安阳市</t>
  </si>
  <si>
    <t>合肥市</t>
  </si>
  <si>
    <t>常德市</t>
  </si>
  <si>
    <t>广州市</t>
  </si>
  <si>
    <t>上海</t>
  </si>
  <si>
    <t>(沪)市辖区</t>
  </si>
  <si>
    <t>计泡</t>
  </si>
  <si>
    <t>南京市</t>
  </si>
  <si>
    <t>苏州市</t>
  </si>
  <si>
    <t>荆州市</t>
  </si>
  <si>
    <t>山西</t>
  </si>
  <si>
    <t>太原市</t>
  </si>
  <si>
    <t>无锡市</t>
  </si>
  <si>
    <t>北海市</t>
  </si>
  <si>
    <t>北京</t>
  </si>
  <si>
    <t>(京)市辖区</t>
  </si>
  <si>
    <t>常州市</t>
  </si>
  <si>
    <t>陕西</t>
  </si>
  <si>
    <t>渭南市</t>
  </si>
  <si>
    <t>宜昌市</t>
  </si>
  <si>
    <t>邵阳市</t>
  </si>
  <si>
    <t>昆明市</t>
  </si>
  <si>
    <t>广元市</t>
  </si>
  <si>
    <t>辽宁</t>
  </si>
  <si>
    <t>大连市</t>
  </si>
  <si>
    <t>衢州市</t>
  </si>
  <si>
    <t>清远市</t>
  </si>
  <si>
    <t>汕头市</t>
  </si>
  <si>
    <t>商丘市</t>
  </si>
  <si>
    <t>株洲市</t>
  </si>
  <si>
    <t>徐州市</t>
  </si>
  <si>
    <t>湘西土家族苗族自治州</t>
  </si>
  <si>
    <t>南昌市</t>
  </si>
  <si>
    <t>阜阳市</t>
  </si>
  <si>
    <t>吉林</t>
  </si>
  <si>
    <t>通化市</t>
  </si>
  <si>
    <t>漳州市</t>
  </si>
  <si>
    <t>长春市</t>
  </si>
  <si>
    <t>内蒙古</t>
  </si>
  <si>
    <t>呼和浩特市</t>
  </si>
  <si>
    <t>柳州市</t>
  </si>
  <si>
    <t>主动调整</t>
  </si>
  <si>
    <t>甘肃</t>
  </si>
  <si>
    <t>兰州市</t>
  </si>
  <si>
    <t>潍坊市</t>
  </si>
  <si>
    <t>滨州市</t>
  </si>
  <si>
    <t>天津</t>
  </si>
  <si>
    <t>(津)市辖区</t>
  </si>
  <si>
    <t>鹰潭市</t>
  </si>
  <si>
    <t>六安市</t>
  </si>
  <si>
    <t>六盘水市</t>
  </si>
  <si>
    <t>铁岭市</t>
  </si>
  <si>
    <t>宝鸡市</t>
  </si>
  <si>
    <t>新疆</t>
  </si>
  <si>
    <t>乌鲁木齐市</t>
  </si>
  <si>
    <t>玉溪市</t>
  </si>
  <si>
    <t>淄博市</t>
  </si>
  <si>
    <t>西安市</t>
  </si>
  <si>
    <t>宁德市</t>
  </si>
  <si>
    <t>盐城市</t>
  </si>
  <si>
    <t>泰安市</t>
  </si>
  <si>
    <t>定西市</t>
  </si>
  <si>
    <t>嘉峪关市</t>
  </si>
  <si>
    <t>呼伦贝尔市</t>
  </si>
  <si>
    <t>唐山市</t>
  </si>
  <si>
    <t>晋城市</t>
  </si>
  <si>
    <t>保定市</t>
  </si>
  <si>
    <t>文山壮族苗族自治州</t>
  </si>
  <si>
    <t>铜仁市</t>
  </si>
  <si>
    <t>安庆市</t>
  </si>
  <si>
    <t>湖州市</t>
  </si>
  <si>
    <t>抚顺市</t>
  </si>
  <si>
    <t>台州市</t>
  </si>
  <si>
    <t>佛山市</t>
  </si>
  <si>
    <t>揭阳市</t>
  </si>
  <si>
    <t>惠州市</t>
  </si>
  <si>
    <t>忻州市</t>
  </si>
  <si>
    <t>恩施土家族苗族自治州</t>
  </si>
  <si>
    <t>丽水市</t>
  </si>
  <si>
    <t>蚌埠市</t>
  </si>
  <si>
    <t>襄阳市</t>
  </si>
  <si>
    <t>玉林市</t>
  </si>
  <si>
    <t>萍乡市</t>
  </si>
  <si>
    <t>吉安市</t>
  </si>
  <si>
    <t>绍兴市</t>
  </si>
  <si>
    <t>德宏傣族景颇族自治州</t>
  </si>
  <si>
    <t>黔东南苗族侗族自治州</t>
  </si>
  <si>
    <t>黔南布依族苗族自治州</t>
  </si>
  <si>
    <t>曲靖市</t>
  </si>
  <si>
    <t>梅州市</t>
  </si>
  <si>
    <t>自贡市</t>
  </si>
  <si>
    <t>内江市</t>
  </si>
  <si>
    <t>舟山市</t>
  </si>
  <si>
    <t>宜春市</t>
  </si>
  <si>
    <t>连云港市</t>
  </si>
  <si>
    <t>昭通市</t>
  </si>
  <si>
    <t>安顺市</t>
  </si>
  <si>
    <t>汉中市</t>
  </si>
  <si>
    <t>抚州市</t>
  </si>
  <si>
    <t>眉山市</t>
  </si>
  <si>
    <t>庆阳市</t>
  </si>
  <si>
    <t>宁夏</t>
  </si>
  <si>
    <t>银川市</t>
  </si>
  <si>
    <t>酒泉市</t>
  </si>
  <si>
    <t>青海</t>
  </si>
  <si>
    <t>西宁市</t>
  </si>
  <si>
    <t>郴州市</t>
  </si>
  <si>
    <t>(鄂)省直辖县级行政区划</t>
  </si>
  <si>
    <t>中山市</t>
  </si>
  <si>
    <t>宣城市</t>
  </si>
  <si>
    <t>德州市</t>
  </si>
  <si>
    <t>黑龙江</t>
  </si>
  <si>
    <t>大庆市</t>
  </si>
  <si>
    <t>资阳市</t>
  </si>
  <si>
    <t>驻马店市</t>
  </si>
  <si>
    <t>新乡市</t>
  </si>
  <si>
    <t>镇江市</t>
  </si>
  <si>
    <t>衡阳市</t>
  </si>
  <si>
    <t>鹤壁市</t>
  </si>
  <si>
    <t>咸阳市</t>
  </si>
  <si>
    <t>商洛市</t>
  </si>
  <si>
    <t>珠海市</t>
  </si>
  <si>
    <t>衡水市</t>
  </si>
  <si>
    <t>本溪市</t>
  </si>
  <si>
    <t>盘锦市</t>
  </si>
  <si>
    <t>辽阳市</t>
  </si>
  <si>
    <t>济宁市</t>
  </si>
  <si>
    <t>三门峡市</t>
  </si>
  <si>
    <t>吉林市</t>
  </si>
  <si>
    <t>陇南市</t>
  </si>
  <si>
    <t>湘潭市</t>
  </si>
  <si>
    <t>日照市</t>
  </si>
  <si>
    <t>聊城市</t>
  </si>
  <si>
    <t>石嘴山市</t>
  </si>
  <si>
    <t>固原市</t>
  </si>
  <si>
    <t>韶关市</t>
  </si>
  <si>
    <t>延安市</t>
  </si>
  <si>
    <t>贺州市</t>
  </si>
  <si>
    <t>河池市</t>
  </si>
  <si>
    <t>永州市</t>
  </si>
  <si>
    <t>普洱市</t>
  </si>
  <si>
    <t>菏泽市</t>
  </si>
  <si>
    <t>承德市</t>
  </si>
  <si>
    <t>汕尾市</t>
  </si>
  <si>
    <t>葫芦岛市</t>
  </si>
  <si>
    <t>铜川市</t>
  </si>
  <si>
    <t>黔西南布依族苗族自治州</t>
  </si>
  <si>
    <t>四平市</t>
  </si>
  <si>
    <t>中卫市</t>
  </si>
  <si>
    <t>濮阳市</t>
  </si>
  <si>
    <t>大理白族自治州</t>
  </si>
  <si>
    <t>亳州市</t>
  </si>
  <si>
    <t>沈阳市</t>
  </si>
  <si>
    <t>茂名市</t>
  </si>
  <si>
    <t>哈尔滨市</t>
  </si>
  <si>
    <t>包头市</t>
  </si>
  <si>
    <t>沧州市</t>
  </si>
  <si>
    <t>芜湖市</t>
  </si>
  <si>
    <t>朔州市</t>
  </si>
  <si>
    <t>临汾市</t>
  </si>
  <si>
    <t>威海市</t>
  </si>
  <si>
    <t>池州市</t>
  </si>
  <si>
    <t>西双版纳傣族自治州</t>
  </si>
  <si>
    <t>辽源市</t>
  </si>
  <si>
    <t>红河哈尼族彝族自治州</t>
  </si>
  <si>
    <t>白城市</t>
  </si>
  <si>
    <t>保山市</t>
  </si>
  <si>
    <t>阳江市</t>
  </si>
  <si>
    <t>晋中市</t>
  </si>
  <si>
    <t>景德镇市</t>
  </si>
  <si>
    <t>岳阳市</t>
  </si>
  <si>
    <t>延边朝鲜族自治州</t>
  </si>
  <si>
    <t>张家口市</t>
  </si>
  <si>
    <t>海南藏族自治州</t>
  </si>
  <si>
    <t>平顶山市</t>
  </si>
  <si>
    <t>邢台市</t>
  </si>
  <si>
    <t>钦州市</t>
  </si>
  <si>
    <t>东营市</t>
  </si>
  <si>
    <t>宿州市</t>
  </si>
  <si>
    <t>鞍山市</t>
  </si>
  <si>
    <t>锦州市</t>
  </si>
  <si>
    <t>淮南市</t>
  </si>
  <si>
    <t>鸡西市</t>
  </si>
  <si>
    <t>昌吉回族自治州</t>
  </si>
  <si>
    <t>秦皇岛市</t>
  </si>
  <si>
    <t>长治市</t>
  </si>
  <si>
    <t>洛阳市</t>
  </si>
  <si>
    <t>宿迁市</t>
  </si>
  <si>
    <t>运城市</t>
  </si>
  <si>
    <t>齐齐哈尔市</t>
  </si>
  <si>
    <t>攀枝花市</t>
  </si>
  <si>
    <t>绥化市</t>
  </si>
  <si>
    <t>榆林市</t>
  </si>
  <si>
    <t>滁州市</t>
  </si>
  <si>
    <t>海南</t>
  </si>
  <si>
    <t>(琼)省直辖县级行政区划</t>
  </si>
  <si>
    <t>海口市</t>
  </si>
  <si>
    <t>淮北市</t>
  </si>
  <si>
    <t>双鸭山市</t>
  </si>
  <si>
    <t>营口市</t>
  </si>
  <si>
    <t>临夏回族自治州</t>
  </si>
  <si>
    <t>(冀)省直辖县级行政区划</t>
  </si>
  <si>
    <t>牡丹江市</t>
  </si>
  <si>
    <t>白银市</t>
  </si>
  <si>
    <t>兴安盟</t>
  </si>
  <si>
    <t>张家界市</t>
  </si>
  <si>
    <t>武威市</t>
  </si>
  <si>
    <t>阜新市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</si>
</sst>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00000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left"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31;&#36234;&#39135;&#21697;12&#26376;&#36134;&#21333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价格表"/>
      <sheetName val="退回件"/>
    </sheetNames>
    <sheetDataSet>
      <sheetData sheetId="0"/>
      <sheetData sheetId="1">
        <row r="4">
          <cell r="B4" t="str">
            <v>四川</v>
          </cell>
          <cell r="C4">
            <v>1.65</v>
          </cell>
          <cell r="D4">
            <v>1.8</v>
          </cell>
          <cell r="E4">
            <v>2.15</v>
          </cell>
          <cell r="F4">
            <v>2.5</v>
          </cell>
          <cell r="G4">
            <v>3.7</v>
          </cell>
          <cell r="H4">
            <v>3.8</v>
          </cell>
          <cell r="I4">
            <v>0.6</v>
          </cell>
        </row>
        <row r="5">
          <cell r="B5" t="str">
            <v>重庆</v>
          </cell>
          <cell r="C5">
            <v>1.65</v>
          </cell>
          <cell r="D5">
            <v>1.8</v>
          </cell>
          <cell r="E5">
            <v>2.15</v>
          </cell>
          <cell r="F5">
            <v>2.5</v>
          </cell>
          <cell r="G5">
            <v>3.7</v>
          </cell>
          <cell r="H5">
            <v>3.8</v>
          </cell>
          <cell r="I5">
            <v>0.7</v>
          </cell>
        </row>
        <row r="6">
          <cell r="B6" t="str">
            <v>江苏</v>
          </cell>
          <cell r="C6">
            <v>1.65</v>
          </cell>
          <cell r="D6">
            <v>1.8</v>
          </cell>
          <cell r="E6">
            <v>2.15</v>
          </cell>
          <cell r="F6">
            <v>2.5</v>
          </cell>
          <cell r="G6">
            <v>3.7</v>
          </cell>
          <cell r="H6">
            <v>3.8</v>
          </cell>
          <cell r="I6">
            <v>0.95</v>
          </cell>
        </row>
        <row r="7">
          <cell r="B7" t="str">
            <v>浙江</v>
          </cell>
          <cell r="C7">
            <v>1.65</v>
          </cell>
          <cell r="D7">
            <v>1.8</v>
          </cell>
          <cell r="E7">
            <v>2.15</v>
          </cell>
          <cell r="F7">
            <v>2.5</v>
          </cell>
          <cell r="G7">
            <v>3.7</v>
          </cell>
          <cell r="H7">
            <v>3.8</v>
          </cell>
          <cell r="I7">
            <v>0.95</v>
          </cell>
        </row>
        <row r="8">
          <cell r="B8" t="str">
            <v>安徽</v>
          </cell>
          <cell r="C8">
            <v>1.65</v>
          </cell>
          <cell r="D8">
            <v>1.8</v>
          </cell>
          <cell r="E8">
            <v>2.15</v>
          </cell>
          <cell r="F8">
            <v>2.5</v>
          </cell>
          <cell r="G8">
            <v>3.7</v>
          </cell>
          <cell r="H8">
            <v>3.8</v>
          </cell>
          <cell r="I8">
            <v>0.95</v>
          </cell>
        </row>
        <row r="9">
          <cell r="B9" t="str">
            <v>上海</v>
          </cell>
          <cell r="C9">
            <v>2.45</v>
          </cell>
          <cell r="D9">
            <v>2.6</v>
          </cell>
          <cell r="E9">
            <v>2.95</v>
          </cell>
          <cell r="F9">
            <v>3.3</v>
          </cell>
          <cell r="G9">
            <v>5.6</v>
          </cell>
          <cell r="H9">
            <v>5.9</v>
          </cell>
          <cell r="I9">
            <v>0.95</v>
          </cell>
        </row>
        <row r="10">
          <cell r="B10" t="str">
            <v>山东</v>
          </cell>
          <cell r="C10">
            <v>1.65</v>
          </cell>
          <cell r="D10">
            <v>1.8</v>
          </cell>
          <cell r="E10">
            <v>2.15</v>
          </cell>
          <cell r="F10">
            <v>2.5</v>
          </cell>
          <cell r="G10">
            <v>3.7</v>
          </cell>
          <cell r="H10">
            <v>3.8</v>
          </cell>
          <cell r="I10">
            <v>0.95</v>
          </cell>
        </row>
        <row r="11">
          <cell r="B11" t="str">
            <v>深圳</v>
          </cell>
          <cell r="C11">
            <v>2.45</v>
          </cell>
          <cell r="D11">
            <v>2.6</v>
          </cell>
          <cell r="E11">
            <v>2.95</v>
          </cell>
          <cell r="F11">
            <v>3.3</v>
          </cell>
          <cell r="G11">
            <v>4.5</v>
          </cell>
          <cell r="H11">
            <v>4.6</v>
          </cell>
          <cell r="I11">
            <v>0.95</v>
          </cell>
        </row>
        <row r="12">
          <cell r="B12" t="str">
            <v>广东</v>
          </cell>
          <cell r="C12">
            <v>1.65</v>
          </cell>
          <cell r="D12">
            <v>1.8</v>
          </cell>
          <cell r="E12">
            <v>2.15</v>
          </cell>
          <cell r="F12">
            <v>2.5</v>
          </cell>
          <cell r="G12">
            <v>3.7</v>
          </cell>
          <cell r="H12">
            <v>3.8</v>
          </cell>
          <cell r="I12">
            <v>0.95</v>
          </cell>
        </row>
        <row r="13">
          <cell r="B13" t="str">
            <v>福建</v>
          </cell>
          <cell r="C13">
            <v>1.65</v>
          </cell>
          <cell r="D13">
            <v>1.8</v>
          </cell>
          <cell r="E13">
            <v>2.15</v>
          </cell>
          <cell r="F13">
            <v>2.5</v>
          </cell>
          <cell r="G13">
            <v>3.7</v>
          </cell>
          <cell r="H13">
            <v>3.8</v>
          </cell>
          <cell r="I13">
            <v>0.95</v>
          </cell>
        </row>
        <row r="14">
          <cell r="B14" t="str">
            <v>江西</v>
          </cell>
          <cell r="C14">
            <v>1.65</v>
          </cell>
          <cell r="D14">
            <v>1.8</v>
          </cell>
          <cell r="E14">
            <v>2.15</v>
          </cell>
          <cell r="F14">
            <v>2.5</v>
          </cell>
          <cell r="G14">
            <v>3.7</v>
          </cell>
          <cell r="H14">
            <v>3.8</v>
          </cell>
          <cell r="I14">
            <v>0.95</v>
          </cell>
        </row>
        <row r="15">
          <cell r="B15" t="str">
            <v>湖北</v>
          </cell>
          <cell r="C15">
            <v>1.65</v>
          </cell>
          <cell r="D15">
            <v>1.8</v>
          </cell>
          <cell r="E15">
            <v>2.15</v>
          </cell>
          <cell r="F15">
            <v>2.5</v>
          </cell>
          <cell r="G15">
            <v>3.7</v>
          </cell>
          <cell r="H15">
            <v>3.8</v>
          </cell>
          <cell r="I15">
            <v>0.95</v>
          </cell>
        </row>
        <row r="16">
          <cell r="B16" t="str">
            <v>天津</v>
          </cell>
          <cell r="C16">
            <v>1.65</v>
          </cell>
          <cell r="D16">
            <v>1.8</v>
          </cell>
          <cell r="E16">
            <v>2.15</v>
          </cell>
          <cell r="F16">
            <v>2.5</v>
          </cell>
          <cell r="G16">
            <v>3.7</v>
          </cell>
          <cell r="H16">
            <v>3.8</v>
          </cell>
          <cell r="I16">
            <v>0.95</v>
          </cell>
        </row>
        <row r="17">
          <cell r="B17" t="str">
            <v>湖南</v>
          </cell>
          <cell r="C17">
            <v>1.65</v>
          </cell>
          <cell r="D17">
            <v>1.8</v>
          </cell>
          <cell r="E17">
            <v>2.15</v>
          </cell>
          <cell r="F17">
            <v>2.5</v>
          </cell>
          <cell r="G17">
            <v>3.7</v>
          </cell>
          <cell r="H17">
            <v>3.8</v>
          </cell>
          <cell r="I17">
            <v>0.95</v>
          </cell>
        </row>
        <row r="18">
          <cell r="B18" t="str">
            <v>河南</v>
          </cell>
          <cell r="C18">
            <v>1.65</v>
          </cell>
          <cell r="D18">
            <v>1.8</v>
          </cell>
          <cell r="E18">
            <v>2.15</v>
          </cell>
          <cell r="F18">
            <v>2.5</v>
          </cell>
          <cell r="G18">
            <v>3.7</v>
          </cell>
          <cell r="H18">
            <v>3.8</v>
          </cell>
          <cell r="I18">
            <v>0.95</v>
          </cell>
        </row>
        <row r="19">
          <cell r="B19" t="str">
            <v>云南</v>
          </cell>
          <cell r="C19">
            <v>1.65</v>
          </cell>
          <cell r="D19">
            <v>1.8</v>
          </cell>
          <cell r="E19">
            <v>2.15</v>
          </cell>
          <cell r="F19">
            <v>2.5</v>
          </cell>
          <cell r="G19">
            <v>3.7</v>
          </cell>
          <cell r="H19">
            <v>3.8</v>
          </cell>
          <cell r="I19">
            <v>0.95</v>
          </cell>
        </row>
        <row r="20">
          <cell r="B20" t="str">
            <v>贵州</v>
          </cell>
          <cell r="C20">
            <v>1.65</v>
          </cell>
          <cell r="D20">
            <v>1.8</v>
          </cell>
          <cell r="E20">
            <v>2.15</v>
          </cell>
          <cell r="F20">
            <v>2.5</v>
          </cell>
          <cell r="G20">
            <v>3.7</v>
          </cell>
          <cell r="H20">
            <v>3.8</v>
          </cell>
          <cell r="I20">
            <v>0.95</v>
          </cell>
        </row>
        <row r="21">
          <cell r="B21" t="str">
            <v>北京</v>
          </cell>
          <cell r="C21">
            <v>2.75</v>
          </cell>
          <cell r="D21">
            <v>2.9</v>
          </cell>
          <cell r="E21">
            <v>3.25</v>
          </cell>
          <cell r="F21">
            <v>3.6</v>
          </cell>
          <cell r="G21">
            <v>5.3</v>
          </cell>
          <cell r="H21">
            <v>5.6</v>
          </cell>
          <cell r="I21">
            <v>0.95</v>
          </cell>
        </row>
        <row r="22">
          <cell r="B22" t="str">
            <v>陕西</v>
          </cell>
          <cell r="C22">
            <v>1.65</v>
          </cell>
          <cell r="D22">
            <v>1.8</v>
          </cell>
          <cell r="E22">
            <v>2.15</v>
          </cell>
          <cell r="F22">
            <v>2.5</v>
          </cell>
          <cell r="G22">
            <v>3.7</v>
          </cell>
          <cell r="H22">
            <v>3.8</v>
          </cell>
          <cell r="I22">
            <v>0.95</v>
          </cell>
        </row>
        <row r="23">
          <cell r="B23" t="str">
            <v>河北</v>
          </cell>
          <cell r="C23">
            <v>1.65</v>
          </cell>
          <cell r="D23">
            <v>1.8</v>
          </cell>
          <cell r="E23">
            <v>2.15</v>
          </cell>
          <cell r="F23">
            <v>2.5</v>
          </cell>
          <cell r="G23">
            <v>3.7</v>
          </cell>
          <cell r="H23">
            <v>3.8</v>
          </cell>
          <cell r="I23">
            <v>0.95</v>
          </cell>
        </row>
        <row r="24">
          <cell r="B24" t="str">
            <v>广西</v>
          </cell>
          <cell r="C24">
            <v>1.65</v>
          </cell>
          <cell r="D24">
            <v>1.8</v>
          </cell>
          <cell r="E24">
            <v>2.15</v>
          </cell>
          <cell r="F24">
            <v>2.5</v>
          </cell>
          <cell r="G24">
            <v>3.7</v>
          </cell>
          <cell r="H24">
            <v>3.8</v>
          </cell>
          <cell r="I24">
            <v>0.95</v>
          </cell>
        </row>
        <row r="25">
          <cell r="B25" t="str">
            <v>山西</v>
          </cell>
          <cell r="C25">
            <v>1.65</v>
          </cell>
          <cell r="D25">
            <v>1.8</v>
          </cell>
          <cell r="E25">
            <v>2.15</v>
          </cell>
          <cell r="F25">
            <v>2.5</v>
          </cell>
          <cell r="G25">
            <v>3.7</v>
          </cell>
          <cell r="H25">
            <v>3.8</v>
          </cell>
          <cell r="I25">
            <v>0.95</v>
          </cell>
        </row>
        <row r="26">
          <cell r="B26" t="str">
            <v>辽宁</v>
          </cell>
          <cell r="C26">
            <v>1.65</v>
          </cell>
          <cell r="D26">
            <v>1.8</v>
          </cell>
          <cell r="E26">
            <v>2.15</v>
          </cell>
          <cell r="F26">
            <v>2.5</v>
          </cell>
          <cell r="G26">
            <v>3.7</v>
          </cell>
          <cell r="H26">
            <v>3.8</v>
          </cell>
          <cell r="I26">
            <v>2.4</v>
          </cell>
        </row>
        <row r="27">
          <cell r="B27" t="str">
            <v>吉林</v>
          </cell>
          <cell r="C27">
            <v>1.65</v>
          </cell>
          <cell r="D27">
            <v>1.8</v>
          </cell>
          <cell r="E27">
            <v>2.15</v>
          </cell>
          <cell r="F27">
            <v>2.5</v>
          </cell>
          <cell r="G27">
            <v>3.7</v>
          </cell>
          <cell r="H27">
            <v>3.8</v>
          </cell>
          <cell r="I27">
            <v>2.4</v>
          </cell>
        </row>
        <row r="28">
          <cell r="B28" t="str">
            <v>黑龙江</v>
          </cell>
          <cell r="C28">
            <v>1.65</v>
          </cell>
          <cell r="D28">
            <v>1.8</v>
          </cell>
          <cell r="E28">
            <v>2.15</v>
          </cell>
          <cell r="F28">
            <v>2.5</v>
          </cell>
          <cell r="G28">
            <v>3.7</v>
          </cell>
          <cell r="H28">
            <v>3.8</v>
          </cell>
          <cell r="I28">
            <v>2.4</v>
          </cell>
        </row>
        <row r="29">
          <cell r="B29" t="str">
            <v>甘肃</v>
          </cell>
          <cell r="C29">
            <v>1.65</v>
          </cell>
          <cell r="D29">
            <v>1.8</v>
          </cell>
          <cell r="E29">
            <v>2.15</v>
          </cell>
          <cell r="F29">
            <v>2.5</v>
          </cell>
          <cell r="G29">
            <v>3.7</v>
          </cell>
          <cell r="H29">
            <v>3.8</v>
          </cell>
          <cell r="I29">
            <v>2.4</v>
          </cell>
        </row>
        <row r="30">
          <cell r="B30" t="str">
            <v>宁夏</v>
          </cell>
          <cell r="C30">
            <v>1.65</v>
          </cell>
          <cell r="D30">
            <v>1.8</v>
          </cell>
          <cell r="E30">
            <v>2.15</v>
          </cell>
          <cell r="F30">
            <v>2.5</v>
          </cell>
          <cell r="G30">
            <v>3.7</v>
          </cell>
          <cell r="H30">
            <v>3.8</v>
          </cell>
          <cell r="I30">
            <v>2.4</v>
          </cell>
        </row>
        <row r="31">
          <cell r="B31" t="str">
            <v>青海</v>
          </cell>
          <cell r="C31">
            <v>2.3</v>
          </cell>
          <cell r="D31">
            <v>2.45</v>
          </cell>
          <cell r="E31">
            <v>2.8</v>
          </cell>
          <cell r="F31">
            <v>3.15</v>
          </cell>
          <cell r="G31">
            <v>4.35</v>
          </cell>
          <cell r="H31">
            <v>4.45</v>
          </cell>
          <cell r="I31">
            <v>2.4</v>
          </cell>
        </row>
        <row r="32">
          <cell r="B32" t="str">
            <v>内蒙古</v>
          </cell>
        </row>
        <row r="33">
          <cell r="B33" t="str">
            <v>海南</v>
          </cell>
        </row>
        <row r="34">
          <cell r="B34" t="str">
            <v>西藏</v>
          </cell>
        </row>
        <row r="35">
          <cell r="B35" t="str">
            <v>新疆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63"/>
  <sheetViews>
    <sheetView tabSelected="1" topLeftCell="F1" workbookViewId="0">
      <selection activeCell="Q51" sqref="Q51:Q2963"/>
    </sheetView>
  </sheetViews>
  <sheetFormatPr defaultColWidth="9" defaultRowHeight="13.5"/>
  <cols>
    <col min="1" max="1" width="14.875"/>
    <col min="3" max="3" width="9.375"/>
    <col min="4" max="4" width="12.625"/>
    <col min="6" max="6" width="9.375"/>
    <col min="11" max="11" width="12.875" customWidth="1"/>
    <col min="14" max="14" width="10.375"/>
    <col min="15" max="15" width="16.5" customWidth="1"/>
    <col min="16" max="16" width="14" customWidth="1"/>
    <col min="19" max="19" width="10.375"/>
    <col min="21" max="21" width="10.375"/>
  </cols>
  <sheetData>
    <row r="1" ht="18.75" spans="19:21">
      <c r="S1" s="6">
        <f>SUM(N3:N2963)</f>
        <v>16852.8999999995</v>
      </c>
      <c r="T1" s="7" t="s">
        <v>0</v>
      </c>
      <c r="U1" s="8">
        <f>2961*2</f>
        <v>5922</v>
      </c>
    </row>
    <row r="2" ht="18.75" spans="1:21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t="s">
        <v>12</v>
      </c>
      <c r="M2" t="s">
        <v>13</v>
      </c>
      <c r="N2" t="s">
        <v>14</v>
      </c>
      <c r="O2" s="3" t="s">
        <v>15</v>
      </c>
      <c r="P2" s="3" t="s">
        <v>16</v>
      </c>
      <c r="Q2" s="3" t="s">
        <v>17</v>
      </c>
      <c r="T2" s="9" t="s">
        <v>18</v>
      </c>
      <c r="U2" s="10">
        <f>S1-U1</f>
        <v>10930.8999999995</v>
      </c>
    </row>
    <row r="3" spans="1:17">
      <c r="A3" s="1">
        <v>4312210234829</v>
      </c>
      <c r="B3" s="1" t="s">
        <v>19</v>
      </c>
      <c r="C3" s="2">
        <v>20210201</v>
      </c>
      <c r="D3" s="2">
        <v>610538201209</v>
      </c>
      <c r="E3" s="2" t="s">
        <v>19</v>
      </c>
      <c r="F3" s="2">
        <v>20210211</v>
      </c>
      <c r="G3" s="2" t="s">
        <v>20</v>
      </c>
      <c r="H3" s="2" t="s">
        <v>21</v>
      </c>
      <c r="I3" s="2" t="s">
        <v>22</v>
      </c>
      <c r="J3" s="2">
        <v>0.74</v>
      </c>
      <c r="K3" s="2" t="s">
        <v>23</v>
      </c>
      <c r="L3">
        <f>ROUNDUP(J3,0)</f>
        <v>1</v>
      </c>
      <c r="M3">
        <f>MATCH(H:H,[1]价格表!$B$4:$B$35,0)</f>
        <v>15</v>
      </c>
      <c r="N3" s="4">
        <f>IF(J3&lt;=0.3,INDEX([1]价格表!$B$4:$I$31,M3,2),IF(AND(J3&gt;0.3,J3&lt;=1),INDEX([1]价格表!$B$4:$I$31,M3,3),IF(AND(J3&gt;1,J3&lt;=2.2),INDEX([1]价格表!$B$4:$I$31,M3,4),IF(AND(J3&gt;2.2,J3&lt;=3.3),INDEX([1]价格表!$B$4:$I$31,M3,5),IF(AND(J3&gt;3.3,J3&lt;=4),INDEX([1]价格表!$B$4:$I$31,M3,6),IF(AND(J3&gt;4,J3&lt;=5.5),INDEX([1]价格表!$B$4:$I$31,M3,7),IF(J3&gt;5.5,2.6+INDEX([1]价格表!$B$4:$I$31,M3,8)*L3)))))))</f>
        <v>1.8</v>
      </c>
      <c r="O3" s="3"/>
      <c r="P3" s="3"/>
      <c r="Q3" s="3">
        <f>IF(P3&gt;0,P3-N3,0)</f>
        <v>0</v>
      </c>
    </row>
    <row r="4" spans="1:17">
      <c r="A4" s="1">
        <v>4312210234830</v>
      </c>
      <c r="B4" s="1" t="s">
        <v>19</v>
      </c>
      <c r="C4" s="2">
        <v>20210201</v>
      </c>
      <c r="D4" s="2">
        <v>610538201209</v>
      </c>
      <c r="E4" s="2" t="s">
        <v>19</v>
      </c>
      <c r="F4" s="2">
        <v>20210211</v>
      </c>
      <c r="G4" s="2" t="s">
        <v>20</v>
      </c>
      <c r="H4" s="2" t="s">
        <v>24</v>
      </c>
      <c r="I4" s="2" t="s">
        <v>25</v>
      </c>
      <c r="J4" s="2">
        <v>0.81</v>
      </c>
      <c r="K4" s="2" t="s">
        <v>23</v>
      </c>
      <c r="L4">
        <f t="shared" ref="L4:L67" si="0">ROUNDUP(J4,0)</f>
        <v>1</v>
      </c>
      <c r="M4">
        <f>MATCH(H:H,[1]价格表!$B$4:$B$35,0)</f>
        <v>1</v>
      </c>
      <c r="N4" s="4">
        <f>IF(J4&lt;=0.3,INDEX([1]价格表!$B$4:$I$31,M4,2),IF(AND(J4&gt;0.3,J4&lt;=1),INDEX([1]价格表!$B$4:$I$31,M4,3),IF(AND(J4&gt;1,J4&lt;=2.2),INDEX([1]价格表!$B$4:$I$31,M4,4),IF(AND(J4&gt;2.2,J4&lt;=3.3),INDEX([1]价格表!$B$4:$I$31,M4,5),IF(AND(J4&gt;3.3,J4&lt;=4),INDEX([1]价格表!$B$4:$I$31,M4,6),IF(AND(J4&gt;4,J4&lt;=5.5),INDEX([1]价格表!$B$4:$I$31,M4,7),IF(J4&gt;5.5,2.6+INDEX([1]价格表!$B$4:$I$31,M4,8)*L4)))))))</f>
        <v>1.8</v>
      </c>
      <c r="O4" s="3"/>
      <c r="P4" s="3"/>
      <c r="Q4" s="3">
        <f t="shared" ref="Q4:Q67" si="1">IF(P4&gt;0,P4-N4,0)</f>
        <v>0</v>
      </c>
    </row>
    <row r="5" spans="1:17">
      <c r="A5" s="1">
        <v>4312210234831</v>
      </c>
      <c r="B5" s="1" t="s">
        <v>19</v>
      </c>
      <c r="C5" s="2">
        <v>20210201</v>
      </c>
      <c r="D5" s="2">
        <v>610538201209</v>
      </c>
      <c r="E5" s="2" t="s">
        <v>19</v>
      </c>
      <c r="F5" s="2">
        <v>20210211</v>
      </c>
      <c r="G5" s="2" t="s">
        <v>20</v>
      </c>
      <c r="H5" s="2" t="s">
        <v>24</v>
      </c>
      <c r="I5" s="2" t="s">
        <v>26</v>
      </c>
      <c r="J5" s="2">
        <v>0.76</v>
      </c>
      <c r="K5" s="2" t="s">
        <v>23</v>
      </c>
      <c r="L5">
        <f t="shared" si="0"/>
        <v>1</v>
      </c>
      <c r="M5">
        <f>MATCH(H:H,[1]价格表!$B$4:$B$35,0)</f>
        <v>1</v>
      </c>
      <c r="N5" s="4">
        <f>IF(J5&lt;=0.3,INDEX([1]价格表!$B$4:$I$31,M5,2),IF(AND(J5&gt;0.3,J5&lt;=1),INDEX([1]价格表!$B$4:$I$31,M5,3),IF(AND(J5&gt;1,J5&lt;=2.2),INDEX([1]价格表!$B$4:$I$31,M5,4),IF(AND(J5&gt;2.2,J5&lt;=3.3),INDEX([1]价格表!$B$4:$I$31,M5,5),IF(AND(J5&gt;3.3,J5&lt;=4),INDEX([1]价格表!$B$4:$I$31,M5,6),IF(AND(J5&gt;4,J5&lt;=5.5),INDEX([1]价格表!$B$4:$I$31,M5,7),IF(J5&gt;5.5,2.6+INDEX([1]价格表!$B$4:$I$31,M5,8)*L5)))))))</f>
        <v>1.8</v>
      </c>
      <c r="O5" s="3"/>
      <c r="P5" s="3"/>
      <c r="Q5" s="3">
        <f t="shared" si="1"/>
        <v>0</v>
      </c>
    </row>
    <row r="6" spans="1:17">
      <c r="A6" s="1">
        <v>4312210234832</v>
      </c>
      <c r="B6" s="1" t="s">
        <v>19</v>
      </c>
      <c r="C6" s="2">
        <v>20210201</v>
      </c>
      <c r="D6" s="2">
        <v>610538201209</v>
      </c>
      <c r="E6" s="2" t="s">
        <v>19</v>
      </c>
      <c r="F6" s="2">
        <v>20210211</v>
      </c>
      <c r="G6" s="2" t="s">
        <v>20</v>
      </c>
      <c r="H6" s="2" t="s">
        <v>27</v>
      </c>
      <c r="I6" s="2" t="s">
        <v>28</v>
      </c>
      <c r="J6" s="2">
        <v>0.7</v>
      </c>
      <c r="K6" s="2" t="s">
        <v>23</v>
      </c>
      <c r="L6">
        <f t="shared" si="0"/>
        <v>1</v>
      </c>
      <c r="M6">
        <f>MATCH(H:H,[1]价格表!$B$4:$B$35,0)</f>
        <v>14</v>
      </c>
      <c r="N6" s="4">
        <f>IF(J6&lt;=0.3,INDEX([1]价格表!$B$4:$I$31,M6,2),IF(AND(J6&gt;0.3,J6&lt;=1),INDEX([1]价格表!$B$4:$I$31,M6,3),IF(AND(J6&gt;1,J6&lt;=2.2),INDEX([1]价格表!$B$4:$I$31,M6,4),IF(AND(J6&gt;2.2,J6&lt;=3.3),INDEX([1]价格表!$B$4:$I$31,M6,5),IF(AND(J6&gt;3.3,J6&lt;=4),INDEX([1]价格表!$B$4:$I$31,M6,6),IF(AND(J6&gt;4,J6&lt;=5.5),INDEX([1]价格表!$B$4:$I$31,M6,7),IF(J6&gt;5.5,2.6+INDEX([1]价格表!$B$4:$I$31,M6,8)*L6)))))))</f>
        <v>1.8</v>
      </c>
      <c r="O6" s="3"/>
      <c r="P6" s="3"/>
      <c r="Q6" s="3">
        <f t="shared" si="1"/>
        <v>0</v>
      </c>
    </row>
    <row r="7" spans="1:17">
      <c r="A7" s="1">
        <v>4312210234833</v>
      </c>
      <c r="B7" s="1" t="s">
        <v>19</v>
      </c>
      <c r="C7" s="2">
        <v>20210201</v>
      </c>
      <c r="D7" s="2">
        <v>610538201209</v>
      </c>
      <c r="E7" s="2" t="s">
        <v>19</v>
      </c>
      <c r="F7" s="2">
        <v>20210211</v>
      </c>
      <c r="G7" s="2" t="s">
        <v>20</v>
      </c>
      <c r="H7" s="2" t="s">
        <v>29</v>
      </c>
      <c r="I7" s="2" t="s">
        <v>30</v>
      </c>
      <c r="J7" s="2">
        <v>0.76</v>
      </c>
      <c r="K7" s="2" t="s">
        <v>23</v>
      </c>
      <c r="L7">
        <f t="shared" si="0"/>
        <v>1</v>
      </c>
      <c r="M7">
        <f>MATCH(H:H,[1]价格表!$B$4:$B$35,0)</f>
        <v>3</v>
      </c>
      <c r="N7" s="4">
        <f>IF(J7&lt;=0.3,INDEX([1]价格表!$B$4:$I$31,M7,2),IF(AND(J7&gt;0.3,J7&lt;=1),INDEX([1]价格表!$B$4:$I$31,M7,3),IF(AND(J7&gt;1,J7&lt;=2.2),INDEX([1]价格表!$B$4:$I$31,M7,4),IF(AND(J7&gt;2.2,J7&lt;=3.3),INDEX([1]价格表!$B$4:$I$31,M7,5),IF(AND(J7&gt;3.3,J7&lt;=4),INDEX([1]价格表!$B$4:$I$31,M7,6),IF(AND(J7&gt;4,J7&lt;=5.5),INDEX([1]价格表!$B$4:$I$31,M7,7),IF(J7&gt;5.5,2.6+INDEX([1]价格表!$B$4:$I$31,M7,8)*L7)))))))</f>
        <v>1.8</v>
      </c>
      <c r="O7" s="3"/>
      <c r="P7" s="3"/>
      <c r="Q7" s="3">
        <f t="shared" si="1"/>
        <v>0</v>
      </c>
    </row>
    <row r="8" spans="1:17">
      <c r="A8" s="1">
        <v>4312210234834</v>
      </c>
      <c r="B8" s="1" t="s">
        <v>19</v>
      </c>
      <c r="C8" s="2">
        <v>20210201</v>
      </c>
      <c r="D8" s="2">
        <v>610538201209</v>
      </c>
      <c r="E8" s="2" t="s">
        <v>19</v>
      </c>
      <c r="F8" s="2">
        <v>20210211</v>
      </c>
      <c r="G8" s="2" t="s">
        <v>20</v>
      </c>
      <c r="H8" s="2" t="s">
        <v>31</v>
      </c>
      <c r="I8" s="2" t="s">
        <v>32</v>
      </c>
      <c r="J8" s="2">
        <v>0.74</v>
      </c>
      <c r="K8" s="2" t="s">
        <v>23</v>
      </c>
      <c r="L8">
        <f t="shared" si="0"/>
        <v>1</v>
      </c>
      <c r="M8">
        <f>MATCH(H:H,[1]价格表!$B$4:$B$35,0)</f>
        <v>17</v>
      </c>
      <c r="N8" s="4">
        <f>IF(J8&lt;=0.3,INDEX([1]价格表!$B$4:$I$31,M8,2),IF(AND(J8&gt;0.3,J8&lt;=1),INDEX([1]价格表!$B$4:$I$31,M8,3),IF(AND(J8&gt;1,J8&lt;=2.2),INDEX([1]价格表!$B$4:$I$31,M8,4),IF(AND(J8&gt;2.2,J8&lt;=3.3),INDEX([1]价格表!$B$4:$I$31,M8,5),IF(AND(J8&gt;3.3,J8&lt;=4),INDEX([1]价格表!$B$4:$I$31,M8,6),IF(AND(J8&gt;4,J8&lt;=5.5),INDEX([1]价格表!$B$4:$I$31,M8,7),IF(J8&gt;5.5,2.6+INDEX([1]价格表!$B$4:$I$31,M8,8)*L8)))))))</f>
        <v>1.8</v>
      </c>
      <c r="O8" s="3"/>
      <c r="P8" s="3"/>
      <c r="Q8" s="3">
        <f t="shared" si="1"/>
        <v>0</v>
      </c>
    </row>
    <row r="9" spans="1:17">
      <c r="A9" s="1">
        <v>4312210234835</v>
      </c>
      <c r="B9" s="1" t="s">
        <v>19</v>
      </c>
      <c r="C9" s="2">
        <v>20210201</v>
      </c>
      <c r="D9" s="2">
        <v>610538201209</v>
      </c>
      <c r="E9" s="2" t="s">
        <v>19</v>
      </c>
      <c r="F9" s="2">
        <v>20210211</v>
      </c>
      <c r="G9" s="2" t="s">
        <v>20</v>
      </c>
      <c r="H9" s="2" t="s">
        <v>33</v>
      </c>
      <c r="I9" s="2" t="s">
        <v>34</v>
      </c>
      <c r="J9" s="2">
        <v>0.76</v>
      </c>
      <c r="K9" s="2" t="s">
        <v>23</v>
      </c>
      <c r="L9">
        <f t="shared" si="0"/>
        <v>1</v>
      </c>
      <c r="M9">
        <f>MATCH(H:H,[1]价格表!$B$4:$B$35,0)</f>
        <v>7</v>
      </c>
      <c r="N9" s="4">
        <f>IF(J9&lt;=0.3,INDEX([1]价格表!$B$4:$I$31,M9,2),IF(AND(J9&gt;0.3,J9&lt;=1),INDEX([1]价格表!$B$4:$I$31,M9,3),IF(AND(J9&gt;1,J9&lt;=2.2),INDEX([1]价格表!$B$4:$I$31,M9,4),IF(AND(J9&gt;2.2,J9&lt;=3.3),INDEX([1]价格表!$B$4:$I$31,M9,5),IF(AND(J9&gt;3.3,J9&lt;=4),INDEX([1]价格表!$B$4:$I$31,M9,6),IF(AND(J9&gt;4,J9&lt;=5.5),INDEX([1]价格表!$B$4:$I$31,M9,7),IF(J9&gt;5.5,2.6+INDEX([1]价格表!$B$4:$I$31,M9,8)*L9)))))))</f>
        <v>1.8</v>
      </c>
      <c r="O9" s="3"/>
      <c r="P9" s="3"/>
      <c r="Q9" s="3">
        <f t="shared" si="1"/>
        <v>0</v>
      </c>
    </row>
    <row r="10" spans="1:17">
      <c r="A10" s="1">
        <v>4312210234836</v>
      </c>
      <c r="B10" s="1" t="s">
        <v>19</v>
      </c>
      <c r="C10" s="2">
        <v>20210201</v>
      </c>
      <c r="D10" s="2">
        <v>610538201209</v>
      </c>
      <c r="E10" s="2" t="s">
        <v>19</v>
      </c>
      <c r="F10" s="2">
        <v>20210211</v>
      </c>
      <c r="G10" s="2" t="s">
        <v>20</v>
      </c>
      <c r="H10" s="2" t="s">
        <v>35</v>
      </c>
      <c r="I10" s="2" t="s">
        <v>36</v>
      </c>
      <c r="J10" s="2">
        <v>0.76</v>
      </c>
      <c r="K10" s="2" t="s">
        <v>23</v>
      </c>
      <c r="L10">
        <f t="shared" si="0"/>
        <v>1</v>
      </c>
      <c r="M10">
        <f>MATCH(H:H,[1]价格表!$B$4:$B$35,0)</f>
        <v>11</v>
      </c>
      <c r="N10" s="4">
        <f>IF(J10&lt;=0.3,INDEX([1]价格表!$B$4:$I$31,M10,2),IF(AND(J10&gt;0.3,J10&lt;=1),INDEX([1]价格表!$B$4:$I$31,M10,3),IF(AND(J10&gt;1,J10&lt;=2.2),INDEX([1]价格表!$B$4:$I$31,M10,4),IF(AND(J10&gt;2.2,J10&lt;=3.3),INDEX([1]价格表!$B$4:$I$31,M10,5),IF(AND(J10&gt;3.3,J10&lt;=4),INDEX([1]价格表!$B$4:$I$31,M10,6),IF(AND(J10&gt;4,J10&lt;=5.5),INDEX([1]价格表!$B$4:$I$31,M10,7),IF(J10&gt;5.5,2.6+INDEX([1]价格表!$B$4:$I$31,M10,8)*L10)))))))</f>
        <v>1.8</v>
      </c>
      <c r="O10" s="3"/>
      <c r="P10" s="3"/>
      <c r="Q10" s="3">
        <f t="shared" si="1"/>
        <v>0</v>
      </c>
    </row>
    <row r="11" spans="1:17">
      <c r="A11" s="1">
        <v>4312210234837</v>
      </c>
      <c r="B11" s="1" t="s">
        <v>19</v>
      </c>
      <c r="C11" s="2">
        <v>20210201</v>
      </c>
      <c r="D11" s="2">
        <v>610538201209</v>
      </c>
      <c r="E11" s="2" t="s">
        <v>19</v>
      </c>
      <c r="F11" s="2">
        <v>20210211</v>
      </c>
      <c r="G11" s="2" t="s">
        <v>20</v>
      </c>
      <c r="H11" s="2" t="s">
        <v>21</v>
      </c>
      <c r="I11" s="2" t="s">
        <v>37</v>
      </c>
      <c r="J11" s="2">
        <v>0.87</v>
      </c>
      <c r="K11" s="2" t="s">
        <v>23</v>
      </c>
      <c r="L11">
        <f t="shared" si="0"/>
        <v>1</v>
      </c>
      <c r="M11">
        <f>MATCH(H:H,[1]价格表!$B$4:$B$35,0)</f>
        <v>15</v>
      </c>
      <c r="N11" s="4">
        <f>IF(J11&lt;=0.3,INDEX([1]价格表!$B$4:$I$31,M11,2),IF(AND(J11&gt;0.3,J11&lt;=1),INDEX([1]价格表!$B$4:$I$31,M11,3),IF(AND(J11&gt;1,J11&lt;=2.2),INDEX([1]价格表!$B$4:$I$31,M11,4),IF(AND(J11&gt;2.2,J11&lt;=3.3),INDEX([1]价格表!$B$4:$I$31,M11,5),IF(AND(J11&gt;3.3,J11&lt;=4),INDEX([1]价格表!$B$4:$I$31,M11,6),IF(AND(J11&gt;4,J11&lt;=5.5),INDEX([1]价格表!$B$4:$I$31,M11,7),IF(J11&gt;5.5,2.6+INDEX([1]价格表!$B$4:$I$31,M11,8)*L11)))))))</f>
        <v>1.8</v>
      </c>
      <c r="O11" s="3"/>
      <c r="P11" s="3"/>
      <c r="Q11" s="3">
        <f t="shared" si="1"/>
        <v>0</v>
      </c>
    </row>
    <row r="12" spans="1:17">
      <c r="A12" s="1">
        <v>4312210234838</v>
      </c>
      <c r="B12" s="1" t="s">
        <v>19</v>
      </c>
      <c r="C12" s="2">
        <v>20210201</v>
      </c>
      <c r="D12" s="2">
        <v>610538201209</v>
      </c>
      <c r="E12" s="2" t="s">
        <v>19</v>
      </c>
      <c r="F12" s="2">
        <v>20210211</v>
      </c>
      <c r="G12" s="2" t="s">
        <v>20</v>
      </c>
      <c r="H12" s="2" t="s">
        <v>38</v>
      </c>
      <c r="I12" s="2" t="s">
        <v>39</v>
      </c>
      <c r="J12" s="2">
        <v>0.76</v>
      </c>
      <c r="K12" s="2" t="s">
        <v>23</v>
      </c>
      <c r="L12">
        <f t="shared" si="0"/>
        <v>1</v>
      </c>
      <c r="M12">
        <f>MATCH(H:H,[1]价格表!$B$4:$B$35,0)</f>
        <v>5</v>
      </c>
      <c r="N12" s="4">
        <f>IF(J12&lt;=0.3,INDEX([1]价格表!$B$4:$I$31,M12,2),IF(AND(J12&gt;0.3,J12&lt;=1),INDEX([1]价格表!$B$4:$I$31,M12,3),IF(AND(J12&gt;1,J12&lt;=2.2),INDEX([1]价格表!$B$4:$I$31,M12,4),IF(AND(J12&gt;2.2,J12&lt;=3.3),INDEX([1]价格表!$B$4:$I$31,M12,5),IF(AND(J12&gt;3.3,J12&lt;=4),INDEX([1]价格表!$B$4:$I$31,M12,6),IF(AND(J12&gt;4,J12&lt;=5.5),INDEX([1]价格表!$B$4:$I$31,M12,7),IF(J12&gt;5.5,2.6+INDEX([1]价格表!$B$4:$I$31,M12,8)*L12)))))))</f>
        <v>1.8</v>
      </c>
      <c r="O12" s="3"/>
      <c r="P12" s="3"/>
      <c r="Q12" s="3">
        <f t="shared" si="1"/>
        <v>0</v>
      </c>
    </row>
    <row r="13" spans="1:17">
      <c r="A13" s="1">
        <v>4312210256855</v>
      </c>
      <c r="B13" s="1" t="s">
        <v>19</v>
      </c>
      <c r="C13" s="2">
        <v>20210201</v>
      </c>
      <c r="D13" s="2">
        <v>610538201209</v>
      </c>
      <c r="E13" s="2" t="s">
        <v>19</v>
      </c>
      <c r="F13" s="2">
        <v>20210211</v>
      </c>
      <c r="G13" s="2" t="s">
        <v>20</v>
      </c>
      <c r="H13" s="2" t="s">
        <v>40</v>
      </c>
      <c r="I13" s="2" t="s">
        <v>41</v>
      </c>
      <c r="J13" s="2">
        <v>0.76</v>
      </c>
      <c r="K13" s="2" t="s">
        <v>23</v>
      </c>
      <c r="L13">
        <f t="shared" si="0"/>
        <v>1</v>
      </c>
      <c r="M13">
        <f>MATCH(H:H,[1]价格表!$B$4:$B$35,0)</f>
        <v>9</v>
      </c>
      <c r="N13" s="4">
        <f>IF(J13&lt;=0.3,INDEX([1]价格表!$B$4:$I$31,M13,2),IF(AND(J13&gt;0.3,J13&lt;=1),INDEX([1]价格表!$B$4:$I$31,M13,3),IF(AND(J13&gt;1,J13&lt;=2.2),INDEX([1]价格表!$B$4:$I$31,M13,4),IF(AND(J13&gt;2.2,J13&lt;=3.3),INDEX([1]价格表!$B$4:$I$31,M13,5),IF(AND(J13&gt;3.3,J13&lt;=4),INDEX([1]价格表!$B$4:$I$31,M13,6),IF(AND(J13&gt;4,J13&lt;=5.5),INDEX([1]价格表!$B$4:$I$31,M13,7),IF(J13&gt;5.5,2.6+INDEX([1]价格表!$B$4:$I$31,M13,8)*L13)))))))</f>
        <v>1.8</v>
      </c>
      <c r="O13" s="3"/>
      <c r="P13" s="3"/>
      <c r="Q13" s="3">
        <f t="shared" si="1"/>
        <v>0</v>
      </c>
    </row>
    <row r="14" spans="1:17">
      <c r="A14" s="1">
        <v>4312210256856</v>
      </c>
      <c r="B14" s="1" t="s">
        <v>19</v>
      </c>
      <c r="C14" s="2">
        <v>20210201</v>
      </c>
      <c r="D14" s="2">
        <v>610538201209</v>
      </c>
      <c r="E14" s="2" t="s">
        <v>19</v>
      </c>
      <c r="F14" s="2">
        <v>20210211</v>
      </c>
      <c r="G14" s="2" t="s">
        <v>20</v>
      </c>
      <c r="H14" s="2" t="s">
        <v>29</v>
      </c>
      <c r="I14" s="2" t="s">
        <v>42</v>
      </c>
      <c r="J14" s="2">
        <v>0.76</v>
      </c>
      <c r="K14" s="2" t="s">
        <v>23</v>
      </c>
      <c r="L14">
        <f t="shared" si="0"/>
        <v>1</v>
      </c>
      <c r="M14">
        <f>MATCH(H:H,[1]价格表!$B$4:$B$35,0)</f>
        <v>3</v>
      </c>
      <c r="N14" s="4">
        <f>IF(J14&lt;=0.3,INDEX([1]价格表!$B$4:$I$31,M14,2),IF(AND(J14&gt;0.3,J14&lt;=1),INDEX([1]价格表!$B$4:$I$31,M14,3),IF(AND(J14&gt;1,J14&lt;=2.2),INDEX([1]价格表!$B$4:$I$31,M14,4),IF(AND(J14&gt;2.2,J14&lt;=3.3),INDEX([1]价格表!$B$4:$I$31,M14,5),IF(AND(J14&gt;3.3,J14&lt;=4),INDEX([1]价格表!$B$4:$I$31,M14,6),IF(AND(J14&gt;4,J14&lt;=5.5),INDEX([1]价格表!$B$4:$I$31,M14,7),IF(J14&gt;5.5,2.6+INDEX([1]价格表!$B$4:$I$31,M14,8)*L14)))))))</f>
        <v>1.8</v>
      </c>
      <c r="O14" s="3"/>
      <c r="P14" s="3"/>
      <c r="Q14" s="3">
        <f t="shared" si="1"/>
        <v>0</v>
      </c>
    </row>
    <row r="15" spans="1:17">
      <c r="A15" s="1">
        <v>4312210256857</v>
      </c>
      <c r="B15" s="1" t="s">
        <v>19</v>
      </c>
      <c r="C15" s="2">
        <v>20210201</v>
      </c>
      <c r="D15" s="2">
        <v>610538201209</v>
      </c>
      <c r="E15" s="2" t="s">
        <v>19</v>
      </c>
      <c r="F15" s="2">
        <v>20210211</v>
      </c>
      <c r="G15" s="2" t="s">
        <v>20</v>
      </c>
      <c r="H15" s="2" t="s">
        <v>43</v>
      </c>
      <c r="I15" s="2" t="s">
        <v>44</v>
      </c>
      <c r="J15" s="2">
        <v>0.76</v>
      </c>
      <c r="K15" s="2" t="s">
        <v>23</v>
      </c>
      <c r="L15">
        <f t="shared" si="0"/>
        <v>1</v>
      </c>
      <c r="M15">
        <f>MATCH(H:H,[1]价格表!$B$4:$B$35,0)</f>
        <v>4</v>
      </c>
      <c r="N15" s="4">
        <f>IF(J15&lt;=0.3,INDEX([1]价格表!$B$4:$I$31,M15,2),IF(AND(J15&gt;0.3,J15&lt;=1),INDEX([1]价格表!$B$4:$I$31,M15,3),IF(AND(J15&gt;1,J15&lt;=2.2),INDEX([1]价格表!$B$4:$I$31,M15,4),IF(AND(J15&gt;2.2,J15&lt;=3.3),INDEX([1]价格表!$B$4:$I$31,M15,5),IF(AND(J15&gt;3.3,J15&lt;=4),INDEX([1]价格表!$B$4:$I$31,M15,6),IF(AND(J15&gt;4,J15&lt;=5.5),INDEX([1]价格表!$B$4:$I$31,M15,7),IF(J15&gt;5.5,2.6+INDEX([1]价格表!$B$4:$I$31,M15,8)*L15)))))))</f>
        <v>1.8</v>
      </c>
      <c r="O15" s="3"/>
      <c r="P15" s="3"/>
      <c r="Q15" s="3">
        <f t="shared" si="1"/>
        <v>0</v>
      </c>
    </row>
    <row r="16" spans="1:17">
      <c r="A16" s="1">
        <v>4312210256858</v>
      </c>
      <c r="B16" s="1" t="s">
        <v>19</v>
      </c>
      <c r="C16" s="2">
        <v>20210201</v>
      </c>
      <c r="D16" s="2">
        <v>610538201209</v>
      </c>
      <c r="E16" s="2" t="s">
        <v>19</v>
      </c>
      <c r="F16" s="2">
        <v>20210211</v>
      </c>
      <c r="G16" s="2" t="s">
        <v>20</v>
      </c>
      <c r="H16" s="2" t="s">
        <v>45</v>
      </c>
      <c r="I16" s="2" t="s">
        <v>46</v>
      </c>
      <c r="J16" s="2">
        <v>1.44</v>
      </c>
      <c r="K16" s="2" t="s">
        <v>23</v>
      </c>
      <c r="L16">
        <f t="shared" si="0"/>
        <v>2</v>
      </c>
      <c r="M16">
        <f>MATCH(H:H,[1]价格表!$B$4:$B$35,0)</f>
        <v>20</v>
      </c>
      <c r="N16" s="4">
        <f>IF(J16&lt;=0.3,INDEX([1]价格表!$B$4:$I$31,M16,2),IF(AND(J16&gt;0.3,J16&lt;=1),INDEX([1]价格表!$B$4:$I$31,M16,3),IF(AND(J16&gt;1,J16&lt;=2.2),INDEX([1]价格表!$B$4:$I$31,M16,4),IF(AND(J16&gt;2.2,J16&lt;=3.3),INDEX([1]价格表!$B$4:$I$31,M16,5),IF(AND(J16&gt;3.3,J16&lt;=4),INDEX([1]价格表!$B$4:$I$31,M16,6),IF(AND(J16&gt;4,J16&lt;=5.5),INDEX([1]价格表!$B$4:$I$31,M16,7),IF(J16&gt;5.5,2.6+INDEX([1]价格表!$B$4:$I$31,M16,8)*L16)))))))</f>
        <v>2.15</v>
      </c>
      <c r="O16" s="3"/>
      <c r="P16" s="3"/>
      <c r="Q16" s="3">
        <f t="shared" si="1"/>
        <v>0</v>
      </c>
    </row>
    <row r="17" spans="1:17">
      <c r="A17" s="1">
        <v>4312210256859</v>
      </c>
      <c r="B17" s="1" t="s">
        <v>19</v>
      </c>
      <c r="C17" s="2">
        <v>20210201</v>
      </c>
      <c r="D17" s="2">
        <v>610538201209</v>
      </c>
      <c r="E17" s="2" t="s">
        <v>19</v>
      </c>
      <c r="F17" s="2">
        <v>20210211</v>
      </c>
      <c r="G17" s="2" t="s">
        <v>20</v>
      </c>
      <c r="H17" s="2" t="s">
        <v>47</v>
      </c>
      <c r="I17" s="2" t="s">
        <v>48</v>
      </c>
      <c r="J17" s="2">
        <v>1.2</v>
      </c>
      <c r="K17" s="2" t="s">
        <v>23</v>
      </c>
      <c r="L17">
        <f t="shared" si="0"/>
        <v>2</v>
      </c>
      <c r="M17">
        <f>MATCH(H:H,[1]价格表!$B$4:$B$35,0)</f>
        <v>12</v>
      </c>
      <c r="N17" s="4">
        <f>IF(J17&lt;=0.3,INDEX([1]价格表!$B$4:$I$31,M17,2),IF(AND(J17&gt;0.3,J17&lt;=1),INDEX([1]价格表!$B$4:$I$31,M17,3),IF(AND(J17&gt;1,J17&lt;=2.2),INDEX([1]价格表!$B$4:$I$31,M17,4),IF(AND(J17&gt;2.2,J17&lt;=3.3),INDEX([1]价格表!$B$4:$I$31,M17,5),IF(AND(J17&gt;3.3,J17&lt;=4),INDEX([1]价格表!$B$4:$I$31,M17,6),IF(AND(J17&gt;4,J17&lt;=5.5),INDEX([1]价格表!$B$4:$I$31,M17,7),IF(J17&gt;5.5,2.6+INDEX([1]价格表!$B$4:$I$31,M17,8)*L17)))))))</f>
        <v>2.15</v>
      </c>
      <c r="O17" s="3"/>
      <c r="P17" s="3"/>
      <c r="Q17" s="3">
        <f t="shared" si="1"/>
        <v>0</v>
      </c>
    </row>
    <row r="18" spans="1:17">
      <c r="A18" s="1">
        <v>4312210256860</v>
      </c>
      <c r="B18" s="1" t="s">
        <v>19</v>
      </c>
      <c r="C18" s="2">
        <v>20210201</v>
      </c>
      <c r="D18" s="2">
        <v>610538201209</v>
      </c>
      <c r="E18" s="2" t="s">
        <v>19</v>
      </c>
      <c r="F18" s="2">
        <v>20210211</v>
      </c>
      <c r="G18" s="2" t="s">
        <v>20</v>
      </c>
      <c r="H18" s="2" t="s">
        <v>29</v>
      </c>
      <c r="I18" s="2" t="s">
        <v>49</v>
      </c>
      <c r="J18" s="2">
        <v>0.76</v>
      </c>
      <c r="K18" s="2" t="s">
        <v>23</v>
      </c>
      <c r="L18">
        <f t="shared" si="0"/>
        <v>1</v>
      </c>
      <c r="M18">
        <f>MATCH(H:H,[1]价格表!$B$4:$B$35,0)</f>
        <v>3</v>
      </c>
      <c r="N18" s="4">
        <f>IF(J18&lt;=0.3,INDEX([1]价格表!$B$4:$I$31,M18,2),IF(AND(J18&gt;0.3,J18&lt;=1),INDEX([1]价格表!$B$4:$I$31,M18,3),IF(AND(J18&gt;1,J18&lt;=2.2),INDEX([1]价格表!$B$4:$I$31,M18,4),IF(AND(J18&gt;2.2,J18&lt;=3.3),INDEX([1]价格表!$B$4:$I$31,M18,5),IF(AND(J18&gt;3.3,J18&lt;=4),INDEX([1]价格表!$B$4:$I$31,M18,6),IF(AND(J18&gt;4,J18&lt;=5.5),INDEX([1]价格表!$B$4:$I$31,M18,7),IF(J18&gt;5.5,2.6+INDEX([1]价格表!$B$4:$I$31,M18,8)*L18)))))))</f>
        <v>1.8</v>
      </c>
      <c r="O18" s="3"/>
      <c r="P18" s="3"/>
      <c r="Q18" s="3">
        <f t="shared" si="1"/>
        <v>0</v>
      </c>
    </row>
    <row r="19" spans="1:17">
      <c r="A19" s="1">
        <v>4312210256861</v>
      </c>
      <c r="B19" s="1" t="s">
        <v>19</v>
      </c>
      <c r="C19" s="2">
        <v>20210201</v>
      </c>
      <c r="D19" s="2">
        <v>610538201209</v>
      </c>
      <c r="E19" s="2" t="s">
        <v>19</v>
      </c>
      <c r="F19" s="2">
        <v>20210211</v>
      </c>
      <c r="G19" s="2" t="s">
        <v>20</v>
      </c>
      <c r="H19" s="2" t="s">
        <v>33</v>
      </c>
      <c r="I19" s="2" t="s">
        <v>50</v>
      </c>
      <c r="J19" s="2">
        <v>0.76</v>
      </c>
      <c r="K19" s="2" t="s">
        <v>23</v>
      </c>
      <c r="L19">
        <f t="shared" si="0"/>
        <v>1</v>
      </c>
      <c r="M19">
        <f>MATCH(H:H,[1]价格表!$B$4:$B$35,0)</f>
        <v>7</v>
      </c>
      <c r="N19" s="4">
        <f>IF(J19&lt;=0.3,INDEX([1]价格表!$B$4:$I$31,M19,2),IF(AND(J19&gt;0.3,J19&lt;=1),INDEX([1]价格表!$B$4:$I$31,M19,3),IF(AND(J19&gt;1,J19&lt;=2.2),INDEX([1]价格表!$B$4:$I$31,M19,4),IF(AND(J19&gt;2.2,J19&lt;=3.3),INDEX([1]价格表!$B$4:$I$31,M19,5),IF(AND(J19&gt;3.3,J19&lt;=4),INDEX([1]价格表!$B$4:$I$31,M19,6),IF(AND(J19&gt;4,J19&lt;=5.5),INDEX([1]价格表!$B$4:$I$31,M19,7),IF(J19&gt;5.5,2.6+INDEX([1]价格表!$B$4:$I$31,M19,8)*L19)))))))</f>
        <v>1.8</v>
      </c>
      <c r="O19" s="3"/>
      <c r="P19" s="3"/>
      <c r="Q19" s="3">
        <f t="shared" si="1"/>
        <v>0</v>
      </c>
    </row>
    <row r="20" spans="1:17">
      <c r="A20" s="1">
        <v>4312210256862</v>
      </c>
      <c r="B20" s="1" t="s">
        <v>19</v>
      </c>
      <c r="C20" s="2">
        <v>20210201</v>
      </c>
      <c r="D20" s="2">
        <v>610538201209</v>
      </c>
      <c r="E20" s="2" t="s">
        <v>19</v>
      </c>
      <c r="F20" s="2">
        <v>20210211</v>
      </c>
      <c r="G20" s="2" t="s">
        <v>20</v>
      </c>
      <c r="H20" s="2" t="s">
        <v>24</v>
      </c>
      <c r="I20" s="2" t="s">
        <v>25</v>
      </c>
      <c r="J20" s="2">
        <v>0.76</v>
      </c>
      <c r="K20" s="2" t="s">
        <v>23</v>
      </c>
      <c r="L20">
        <f t="shared" si="0"/>
        <v>1</v>
      </c>
      <c r="M20">
        <f>MATCH(H:H,[1]价格表!$B$4:$B$35,0)</f>
        <v>1</v>
      </c>
      <c r="N20" s="4">
        <f>IF(J20&lt;=0.3,INDEX([1]价格表!$B$4:$I$31,M20,2),IF(AND(J20&gt;0.3,J20&lt;=1),INDEX([1]价格表!$B$4:$I$31,M20,3),IF(AND(J20&gt;1,J20&lt;=2.2),INDEX([1]价格表!$B$4:$I$31,M20,4),IF(AND(J20&gt;2.2,J20&lt;=3.3),INDEX([1]价格表!$B$4:$I$31,M20,5),IF(AND(J20&gt;3.3,J20&lt;=4),INDEX([1]价格表!$B$4:$I$31,M20,6),IF(AND(J20&gt;4,J20&lt;=5.5),INDEX([1]价格表!$B$4:$I$31,M20,7),IF(J20&gt;5.5,2.6+INDEX([1]价格表!$B$4:$I$31,M20,8)*L20)))))))</f>
        <v>1.8</v>
      </c>
      <c r="O20" s="3"/>
      <c r="P20" s="3"/>
      <c r="Q20" s="3">
        <f t="shared" si="1"/>
        <v>0</v>
      </c>
    </row>
    <row r="21" spans="1:17">
      <c r="A21" s="1">
        <v>4312210256863</v>
      </c>
      <c r="B21" s="1" t="s">
        <v>19</v>
      </c>
      <c r="C21" s="2">
        <v>20210201</v>
      </c>
      <c r="D21" s="2">
        <v>610538201209</v>
      </c>
      <c r="E21" s="2" t="s">
        <v>19</v>
      </c>
      <c r="F21" s="2">
        <v>20210211</v>
      </c>
      <c r="G21" s="2" t="s">
        <v>20</v>
      </c>
      <c r="H21" s="2" t="s">
        <v>24</v>
      </c>
      <c r="I21" s="2" t="s">
        <v>51</v>
      </c>
      <c r="J21" s="2">
        <v>0.74</v>
      </c>
      <c r="K21" s="2" t="s">
        <v>23</v>
      </c>
      <c r="L21">
        <f t="shared" si="0"/>
        <v>1</v>
      </c>
      <c r="M21">
        <f>MATCH(H:H,[1]价格表!$B$4:$B$35,0)</f>
        <v>1</v>
      </c>
      <c r="N21" s="4">
        <f>IF(J21&lt;=0.3,INDEX([1]价格表!$B$4:$I$31,M21,2),IF(AND(J21&gt;0.3,J21&lt;=1),INDEX([1]价格表!$B$4:$I$31,M21,3),IF(AND(J21&gt;1,J21&lt;=2.2),INDEX([1]价格表!$B$4:$I$31,M21,4),IF(AND(J21&gt;2.2,J21&lt;=3.3),INDEX([1]价格表!$B$4:$I$31,M21,5),IF(AND(J21&gt;3.3,J21&lt;=4),INDEX([1]价格表!$B$4:$I$31,M21,6),IF(AND(J21&gt;4,J21&lt;=5.5),INDEX([1]价格表!$B$4:$I$31,M21,7),IF(J21&gt;5.5,2.6+INDEX([1]价格表!$B$4:$I$31,M21,8)*L21)))))))</f>
        <v>1.8</v>
      </c>
      <c r="O21" s="3"/>
      <c r="P21" s="3"/>
      <c r="Q21" s="3">
        <f t="shared" si="1"/>
        <v>0</v>
      </c>
    </row>
    <row r="22" spans="1:17">
      <c r="A22" s="1">
        <v>4312210256864</v>
      </c>
      <c r="B22" s="1" t="s">
        <v>19</v>
      </c>
      <c r="C22" s="2">
        <v>20210201</v>
      </c>
      <c r="D22" s="2">
        <v>610538201209</v>
      </c>
      <c r="E22" s="2" t="s">
        <v>19</v>
      </c>
      <c r="F22" s="2">
        <v>20210211</v>
      </c>
      <c r="G22" s="2" t="s">
        <v>20</v>
      </c>
      <c r="H22" s="2" t="s">
        <v>40</v>
      </c>
      <c r="I22" s="2" t="s">
        <v>41</v>
      </c>
      <c r="J22" s="2">
        <v>0.84</v>
      </c>
      <c r="K22" s="2" t="s">
        <v>23</v>
      </c>
      <c r="L22">
        <f t="shared" si="0"/>
        <v>1</v>
      </c>
      <c r="M22">
        <f>MATCH(H:H,[1]价格表!$B$4:$B$35,0)</f>
        <v>9</v>
      </c>
      <c r="N22" s="4">
        <f>IF(J22&lt;=0.3,INDEX([1]价格表!$B$4:$I$31,M22,2),IF(AND(J22&gt;0.3,J22&lt;=1),INDEX([1]价格表!$B$4:$I$31,M22,3),IF(AND(J22&gt;1,J22&lt;=2.2),INDEX([1]价格表!$B$4:$I$31,M22,4),IF(AND(J22&gt;2.2,J22&lt;=3.3),INDEX([1]价格表!$B$4:$I$31,M22,5),IF(AND(J22&gt;3.3,J22&lt;=4),INDEX([1]价格表!$B$4:$I$31,M22,6),IF(AND(J22&gt;4,J22&lt;=5.5),INDEX([1]价格表!$B$4:$I$31,M22,7),IF(J22&gt;5.5,2.6+INDEX([1]价格表!$B$4:$I$31,M22,8)*L22)))))))</f>
        <v>1.8</v>
      </c>
      <c r="O22" s="3"/>
      <c r="P22" s="3"/>
      <c r="Q22" s="3">
        <f t="shared" si="1"/>
        <v>0</v>
      </c>
    </row>
    <row r="23" spans="1:17">
      <c r="A23" s="1">
        <v>4312210256866</v>
      </c>
      <c r="B23" s="1" t="s">
        <v>19</v>
      </c>
      <c r="C23" s="2">
        <v>20210201</v>
      </c>
      <c r="D23" s="2">
        <v>610538201209</v>
      </c>
      <c r="E23" s="2" t="s">
        <v>19</v>
      </c>
      <c r="F23" s="2">
        <v>20210211</v>
      </c>
      <c r="G23" s="2" t="s">
        <v>20</v>
      </c>
      <c r="H23" s="2" t="s">
        <v>52</v>
      </c>
      <c r="I23" s="2" t="s">
        <v>53</v>
      </c>
      <c r="J23" s="2">
        <v>0.81</v>
      </c>
      <c r="K23" s="2" t="s">
        <v>23</v>
      </c>
      <c r="L23">
        <f t="shared" si="0"/>
        <v>1</v>
      </c>
      <c r="M23">
        <f>MATCH(H:H,[1]价格表!$B$4:$B$35,0)</f>
        <v>21</v>
      </c>
      <c r="N23" s="4">
        <f>IF(J23&lt;=0.3,INDEX([1]价格表!$B$4:$I$31,M23,2),IF(AND(J23&gt;0.3,J23&lt;=1),INDEX([1]价格表!$B$4:$I$31,M23,3),IF(AND(J23&gt;1,J23&lt;=2.2),INDEX([1]价格表!$B$4:$I$31,M23,4),IF(AND(J23&gt;2.2,J23&lt;=3.3),INDEX([1]价格表!$B$4:$I$31,M23,5),IF(AND(J23&gt;3.3,J23&lt;=4),INDEX([1]价格表!$B$4:$I$31,M23,6),IF(AND(J23&gt;4,J23&lt;=5.5),INDEX([1]价格表!$B$4:$I$31,M23,7),IF(J23&gt;5.5,2.6+INDEX([1]价格表!$B$4:$I$31,M23,8)*L23)))))))</f>
        <v>1.8</v>
      </c>
      <c r="O23" s="3"/>
      <c r="P23" s="3"/>
      <c r="Q23" s="3">
        <f t="shared" si="1"/>
        <v>0</v>
      </c>
    </row>
    <row r="24" spans="1:17">
      <c r="A24" s="1">
        <v>4312210256867</v>
      </c>
      <c r="B24" s="1" t="s">
        <v>19</v>
      </c>
      <c r="C24" s="2">
        <v>20210201</v>
      </c>
      <c r="D24" s="2">
        <v>610538201209</v>
      </c>
      <c r="E24" s="2" t="s">
        <v>19</v>
      </c>
      <c r="F24" s="2">
        <v>20210211</v>
      </c>
      <c r="G24" s="2" t="s">
        <v>20</v>
      </c>
      <c r="H24" s="2" t="s">
        <v>54</v>
      </c>
      <c r="I24" s="2" t="s">
        <v>55</v>
      </c>
      <c r="J24" s="2">
        <v>0.76</v>
      </c>
      <c r="K24" s="2" t="s">
        <v>23</v>
      </c>
      <c r="L24">
        <f t="shared" si="0"/>
        <v>1</v>
      </c>
      <c r="M24">
        <f>MATCH(H:H,[1]价格表!$B$4:$B$35,0)</f>
        <v>10</v>
      </c>
      <c r="N24" s="4">
        <f>IF(J24&lt;=0.3,INDEX([1]价格表!$B$4:$I$31,M24,2),IF(AND(J24&gt;0.3,J24&lt;=1),INDEX([1]价格表!$B$4:$I$31,M24,3),IF(AND(J24&gt;1,J24&lt;=2.2),INDEX([1]价格表!$B$4:$I$31,M24,4),IF(AND(J24&gt;2.2,J24&lt;=3.3),INDEX([1]价格表!$B$4:$I$31,M24,5),IF(AND(J24&gt;3.3,J24&lt;=4),INDEX([1]价格表!$B$4:$I$31,M24,6),IF(AND(J24&gt;4,J24&lt;=5.5),INDEX([1]价格表!$B$4:$I$31,M24,7),IF(J24&gt;5.5,2.6+INDEX([1]价格表!$B$4:$I$31,M24,8)*L24)))))))</f>
        <v>1.8</v>
      </c>
      <c r="O24" s="3"/>
      <c r="P24" s="3"/>
      <c r="Q24" s="3">
        <f t="shared" si="1"/>
        <v>0</v>
      </c>
    </row>
    <row r="25" spans="1:17">
      <c r="A25" s="1">
        <v>4312210256868</v>
      </c>
      <c r="B25" s="1" t="s">
        <v>19</v>
      </c>
      <c r="C25" s="2">
        <v>20210201</v>
      </c>
      <c r="D25" s="2">
        <v>610538201209</v>
      </c>
      <c r="E25" s="2" t="s">
        <v>19</v>
      </c>
      <c r="F25" s="2">
        <v>20210211</v>
      </c>
      <c r="G25" s="2" t="s">
        <v>20</v>
      </c>
      <c r="H25" s="2" t="s">
        <v>24</v>
      </c>
      <c r="I25" s="2" t="s">
        <v>56</v>
      </c>
      <c r="J25" s="2">
        <v>0.86</v>
      </c>
      <c r="K25" s="2" t="s">
        <v>23</v>
      </c>
      <c r="L25">
        <f t="shared" si="0"/>
        <v>1</v>
      </c>
      <c r="M25">
        <f>MATCH(H:H,[1]价格表!$B$4:$B$35,0)</f>
        <v>1</v>
      </c>
      <c r="N25" s="4">
        <f>IF(J25&lt;=0.3,INDEX([1]价格表!$B$4:$I$31,M25,2),IF(AND(J25&gt;0.3,J25&lt;=1),INDEX([1]价格表!$B$4:$I$31,M25,3),IF(AND(J25&gt;1,J25&lt;=2.2),INDEX([1]价格表!$B$4:$I$31,M25,4),IF(AND(J25&gt;2.2,J25&lt;=3.3),INDEX([1]价格表!$B$4:$I$31,M25,5),IF(AND(J25&gt;3.3,J25&lt;=4),INDEX([1]价格表!$B$4:$I$31,M25,6),IF(AND(J25&gt;4,J25&lt;=5.5),INDEX([1]价格表!$B$4:$I$31,M25,7),IF(J25&gt;5.5,2.6+INDEX([1]价格表!$B$4:$I$31,M25,8)*L25)))))))</f>
        <v>1.8</v>
      </c>
      <c r="O25" s="3"/>
      <c r="P25" s="3"/>
      <c r="Q25" s="3">
        <f t="shared" si="1"/>
        <v>0</v>
      </c>
    </row>
    <row r="26" spans="1:17">
      <c r="A26" s="1">
        <v>4312210256869</v>
      </c>
      <c r="B26" s="1" t="s">
        <v>19</v>
      </c>
      <c r="C26" s="2">
        <v>20210201</v>
      </c>
      <c r="D26" s="2">
        <v>610538201209</v>
      </c>
      <c r="E26" s="2" t="s">
        <v>19</v>
      </c>
      <c r="F26" s="2">
        <v>20210211</v>
      </c>
      <c r="G26" s="2" t="s">
        <v>20</v>
      </c>
      <c r="H26" s="2" t="s">
        <v>21</v>
      </c>
      <c r="I26" s="2" t="s">
        <v>57</v>
      </c>
      <c r="J26" s="2">
        <v>0.78</v>
      </c>
      <c r="K26" s="2" t="s">
        <v>23</v>
      </c>
      <c r="L26">
        <f t="shared" si="0"/>
        <v>1</v>
      </c>
      <c r="M26">
        <f>MATCH(H:H,[1]价格表!$B$4:$B$35,0)</f>
        <v>15</v>
      </c>
      <c r="N26" s="4">
        <f>IF(J26&lt;=0.3,INDEX([1]价格表!$B$4:$I$31,M26,2),IF(AND(J26&gt;0.3,J26&lt;=1),INDEX([1]价格表!$B$4:$I$31,M26,3),IF(AND(J26&gt;1,J26&lt;=2.2),INDEX([1]价格表!$B$4:$I$31,M26,4),IF(AND(J26&gt;2.2,J26&lt;=3.3),INDEX([1]价格表!$B$4:$I$31,M26,5),IF(AND(J26&gt;3.3,J26&lt;=4),INDEX([1]价格表!$B$4:$I$31,M26,6),IF(AND(J26&gt;4,J26&lt;=5.5),INDEX([1]价格表!$B$4:$I$31,M26,7),IF(J26&gt;5.5,2.6+INDEX([1]价格表!$B$4:$I$31,M26,8)*L26)))))))</f>
        <v>1.8</v>
      </c>
      <c r="O26" s="3"/>
      <c r="P26" s="3"/>
      <c r="Q26" s="3">
        <f t="shared" si="1"/>
        <v>0</v>
      </c>
    </row>
    <row r="27" spans="1:17">
      <c r="A27" s="1">
        <v>4312210256870</v>
      </c>
      <c r="B27" s="1" t="s">
        <v>19</v>
      </c>
      <c r="C27" s="2">
        <v>20210201</v>
      </c>
      <c r="D27" s="2">
        <v>610538201209</v>
      </c>
      <c r="E27" s="2" t="s">
        <v>19</v>
      </c>
      <c r="F27" s="2">
        <v>20210211</v>
      </c>
      <c r="G27" s="2" t="s">
        <v>20</v>
      </c>
      <c r="H27" s="2" t="s">
        <v>47</v>
      </c>
      <c r="I27" s="2" t="s">
        <v>58</v>
      </c>
      <c r="J27" s="2">
        <v>0.76</v>
      </c>
      <c r="K27" s="2" t="s">
        <v>23</v>
      </c>
      <c r="L27">
        <f t="shared" si="0"/>
        <v>1</v>
      </c>
      <c r="M27">
        <f>MATCH(H:H,[1]价格表!$B$4:$B$35,0)</f>
        <v>12</v>
      </c>
      <c r="N27" s="4">
        <f>IF(J27&lt;=0.3,INDEX([1]价格表!$B$4:$I$31,M27,2),IF(AND(J27&gt;0.3,J27&lt;=1),INDEX([1]价格表!$B$4:$I$31,M27,3),IF(AND(J27&gt;1,J27&lt;=2.2),INDEX([1]价格表!$B$4:$I$31,M27,4),IF(AND(J27&gt;2.2,J27&lt;=3.3),INDEX([1]价格表!$B$4:$I$31,M27,5),IF(AND(J27&gt;3.3,J27&lt;=4),INDEX([1]价格表!$B$4:$I$31,M27,6),IF(AND(J27&gt;4,J27&lt;=5.5),INDEX([1]价格表!$B$4:$I$31,M27,7),IF(J27&gt;5.5,2.6+INDEX([1]价格表!$B$4:$I$31,M27,8)*L27)))))))</f>
        <v>1.8</v>
      </c>
      <c r="O27" s="3"/>
      <c r="P27" s="3"/>
      <c r="Q27" s="3">
        <f t="shared" si="1"/>
        <v>0</v>
      </c>
    </row>
    <row r="28" spans="1:17">
      <c r="A28" s="1">
        <v>4312210256871</v>
      </c>
      <c r="B28" s="1" t="s">
        <v>19</v>
      </c>
      <c r="C28" s="2">
        <v>20210201</v>
      </c>
      <c r="D28" s="2">
        <v>610538201209</v>
      </c>
      <c r="E28" s="2" t="s">
        <v>19</v>
      </c>
      <c r="F28" s="2">
        <v>20210211</v>
      </c>
      <c r="G28" s="2" t="s">
        <v>20</v>
      </c>
      <c r="H28" s="2" t="s">
        <v>38</v>
      </c>
      <c r="I28" s="2" t="s">
        <v>39</v>
      </c>
      <c r="J28" s="2">
        <v>0.76</v>
      </c>
      <c r="K28" s="2" t="s">
        <v>23</v>
      </c>
      <c r="L28">
        <f t="shared" si="0"/>
        <v>1</v>
      </c>
      <c r="M28">
        <f>MATCH(H:H,[1]价格表!$B$4:$B$35,0)</f>
        <v>5</v>
      </c>
      <c r="N28" s="4">
        <f>IF(J28&lt;=0.3,INDEX([1]价格表!$B$4:$I$31,M28,2),IF(AND(J28&gt;0.3,J28&lt;=1),INDEX([1]价格表!$B$4:$I$31,M28,3),IF(AND(J28&gt;1,J28&lt;=2.2),INDEX([1]价格表!$B$4:$I$31,M28,4),IF(AND(J28&gt;2.2,J28&lt;=3.3),INDEX([1]价格表!$B$4:$I$31,M28,5),IF(AND(J28&gt;3.3,J28&lt;=4),INDEX([1]价格表!$B$4:$I$31,M28,6),IF(AND(J28&gt;4,J28&lt;=5.5),INDEX([1]价格表!$B$4:$I$31,M28,7),IF(J28&gt;5.5,2.6+INDEX([1]价格表!$B$4:$I$31,M28,8)*L28)))))))</f>
        <v>1.8</v>
      </c>
      <c r="O28" s="3"/>
      <c r="P28" s="3"/>
      <c r="Q28" s="3">
        <f t="shared" si="1"/>
        <v>0</v>
      </c>
    </row>
    <row r="29" spans="1:17">
      <c r="A29" s="1">
        <v>4312210256872</v>
      </c>
      <c r="B29" s="1" t="s">
        <v>19</v>
      </c>
      <c r="C29" s="2">
        <v>20210201</v>
      </c>
      <c r="D29" s="2">
        <v>610538201209</v>
      </c>
      <c r="E29" s="2" t="s">
        <v>19</v>
      </c>
      <c r="F29" s="2">
        <v>20210211</v>
      </c>
      <c r="G29" s="2" t="s">
        <v>20</v>
      </c>
      <c r="H29" s="2" t="s">
        <v>24</v>
      </c>
      <c r="I29" s="2" t="s">
        <v>26</v>
      </c>
      <c r="J29" s="2">
        <v>0.76</v>
      </c>
      <c r="K29" s="2" t="s">
        <v>23</v>
      </c>
      <c r="L29">
        <f t="shared" si="0"/>
        <v>1</v>
      </c>
      <c r="M29">
        <f>MATCH(H:H,[1]价格表!$B$4:$B$35,0)</f>
        <v>1</v>
      </c>
      <c r="N29" s="4">
        <f>IF(J29&lt;=0.3,INDEX([1]价格表!$B$4:$I$31,M29,2),IF(AND(J29&gt;0.3,J29&lt;=1),INDEX([1]价格表!$B$4:$I$31,M29,3),IF(AND(J29&gt;1,J29&lt;=2.2),INDEX([1]价格表!$B$4:$I$31,M29,4),IF(AND(J29&gt;2.2,J29&lt;=3.3),INDEX([1]价格表!$B$4:$I$31,M29,5),IF(AND(J29&gt;3.3,J29&lt;=4),INDEX([1]价格表!$B$4:$I$31,M29,6),IF(AND(J29&gt;4,J29&lt;=5.5),INDEX([1]价格表!$B$4:$I$31,M29,7),IF(J29&gt;5.5,2.6+INDEX([1]价格表!$B$4:$I$31,M29,8)*L29)))))))</f>
        <v>1.8</v>
      </c>
      <c r="O29" s="3"/>
      <c r="P29" s="3"/>
      <c r="Q29" s="3">
        <f t="shared" si="1"/>
        <v>0</v>
      </c>
    </row>
    <row r="30" spans="1:17">
      <c r="A30" s="1">
        <v>4312210256873</v>
      </c>
      <c r="B30" s="1" t="s">
        <v>19</v>
      </c>
      <c r="C30" s="2">
        <v>20210201</v>
      </c>
      <c r="D30" s="2">
        <v>610538201209</v>
      </c>
      <c r="E30" s="2" t="s">
        <v>19</v>
      </c>
      <c r="F30" s="2">
        <v>20210211</v>
      </c>
      <c r="G30" s="2" t="s">
        <v>20</v>
      </c>
      <c r="H30" s="2" t="s">
        <v>54</v>
      </c>
      <c r="I30" s="2" t="s">
        <v>59</v>
      </c>
      <c r="J30" s="2">
        <v>0.71</v>
      </c>
      <c r="K30" s="2" t="s">
        <v>23</v>
      </c>
      <c r="L30">
        <f t="shared" si="0"/>
        <v>1</v>
      </c>
      <c r="M30">
        <f>MATCH(H:H,[1]价格表!$B$4:$B$35,0)</f>
        <v>10</v>
      </c>
      <c r="N30" s="4">
        <f>IF(J30&lt;=0.3,INDEX([1]价格表!$B$4:$I$31,M30,2),IF(AND(J30&gt;0.3,J30&lt;=1),INDEX([1]价格表!$B$4:$I$31,M30,3),IF(AND(J30&gt;1,J30&lt;=2.2),INDEX([1]价格表!$B$4:$I$31,M30,4),IF(AND(J30&gt;2.2,J30&lt;=3.3),INDEX([1]价格表!$B$4:$I$31,M30,5),IF(AND(J30&gt;3.3,J30&lt;=4),INDEX([1]价格表!$B$4:$I$31,M30,6),IF(AND(J30&gt;4,J30&lt;=5.5),INDEX([1]价格表!$B$4:$I$31,M30,7),IF(J30&gt;5.5,2.6+INDEX([1]价格表!$B$4:$I$31,M30,8)*L30)))))))</f>
        <v>1.8</v>
      </c>
      <c r="O30" s="3"/>
      <c r="P30" s="3"/>
      <c r="Q30" s="3">
        <f t="shared" si="1"/>
        <v>0</v>
      </c>
    </row>
    <row r="31" spans="1:17">
      <c r="A31" s="1">
        <v>4312210256874</v>
      </c>
      <c r="B31" s="1" t="s">
        <v>19</v>
      </c>
      <c r="C31" s="2">
        <v>20210201</v>
      </c>
      <c r="D31" s="2">
        <v>610538201209</v>
      </c>
      <c r="E31" s="2" t="s">
        <v>19</v>
      </c>
      <c r="F31" s="2">
        <v>20210211</v>
      </c>
      <c r="G31" s="2" t="s">
        <v>20</v>
      </c>
      <c r="H31" s="2" t="s">
        <v>52</v>
      </c>
      <c r="I31" s="2" t="s">
        <v>60</v>
      </c>
      <c r="J31" s="2">
        <v>0.77</v>
      </c>
      <c r="K31" s="2" t="s">
        <v>23</v>
      </c>
      <c r="L31">
        <f t="shared" si="0"/>
        <v>1</v>
      </c>
      <c r="M31">
        <f>MATCH(H:H,[1]价格表!$B$4:$B$35,0)</f>
        <v>21</v>
      </c>
      <c r="N31" s="4">
        <f>IF(J31&lt;=0.3,INDEX([1]价格表!$B$4:$I$31,M31,2),IF(AND(J31&gt;0.3,J31&lt;=1),INDEX([1]价格表!$B$4:$I$31,M31,3),IF(AND(J31&gt;1,J31&lt;=2.2),INDEX([1]价格表!$B$4:$I$31,M31,4),IF(AND(J31&gt;2.2,J31&lt;=3.3),INDEX([1]价格表!$B$4:$I$31,M31,5),IF(AND(J31&gt;3.3,J31&lt;=4),INDEX([1]价格表!$B$4:$I$31,M31,6),IF(AND(J31&gt;4,J31&lt;=5.5),INDEX([1]价格表!$B$4:$I$31,M31,7),IF(J31&gt;5.5,2.6+INDEX([1]价格表!$B$4:$I$31,M31,8)*L31)))))))</f>
        <v>1.8</v>
      </c>
      <c r="O31" s="3"/>
      <c r="P31" s="3"/>
      <c r="Q31" s="3">
        <f t="shared" si="1"/>
        <v>0</v>
      </c>
    </row>
    <row r="32" spans="1:17">
      <c r="A32" s="1">
        <v>4312210256875</v>
      </c>
      <c r="B32" s="1" t="s">
        <v>19</v>
      </c>
      <c r="C32" s="2">
        <v>20210201</v>
      </c>
      <c r="D32" s="2">
        <v>610538201209</v>
      </c>
      <c r="E32" s="2" t="s">
        <v>19</v>
      </c>
      <c r="F32" s="2">
        <v>20210211</v>
      </c>
      <c r="G32" s="2" t="s">
        <v>20</v>
      </c>
      <c r="H32" s="2" t="s">
        <v>35</v>
      </c>
      <c r="I32" s="2" t="s">
        <v>61</v>
      </c>
      <c r="J32" s="2">
        <v>0.85</v>
      </c>
      <c r="K32" s="2" t="s">
        <v>23</v>
      </c>
      <c r="L32">
        <f t="shared" si="0"/>
        <v>1</v>
      </c>
      <c r="M32">
        <f>MATCH(H:H,[1]价格表!$B$4:$B$35,0)</f>
        <v>11</v>
      </c>
      <c r="N32" s="4">
        <f>IF(J32&lt;=0.3,INDEX([1]价格表!$B$4:$I$31,M32,2),IF(AND(J32&gt;0.3,J32&lt;=1),INDEX([1]价格表!$B$4:$I$31,M32,3),IF(AND(J32&gt;1,J32&lt;=2.2),INDEX([1]价格表!$B$4:$I$31,M32,4),IF(AND(J32&gt;2.2,J32&lt;=3.3),INDEX([1]价格表!$B$4:$I$31,M32,5),IF(AND(J32&gt;3.3,J32&lt;=4),INDEX([1]价格表!$B$4:$I$31,M32,6),IF(AND(J32&gt;4,J32&lt;=5.5),INDEX([1]价格表!$B$4:$I$31,M32,7),IF(J32&gt;5.5,2.6+INDEX([1]价格表!$B$4:$I$31,M32,8)*L32)))))))</f>
        <v>1.8</v>
      </c>
      <c r="O32" s="3"/>
      <c r="P32" s="3"/>
      <c r="Q32" s="3">
        <f t="shared" si="1"/>
        <v>0</v>
      </c>
    </row>
    <row r="33" spans="1:17">
      <c r="A33" s="1">
        <v>4312210272368</v>
      </c>
      <c r="B33" s="1" t="s">
        <v>19</v>
      </c>
      <c r="C33" s="2">
        <v>20210201</v>
      </c>
      <c r="D33" s="2">
        <v>610538201209</v>
      </c>
      <c r="E33" s="2" t="s">
        <v>19</v>
      </c>
      <c r="F33" s="2">
        <v>20210211</v>
      </c>
      <c r="G33" s="2" t="s">
        <v>20</v>
      </c>
      <c r="H33" s="2" t="s">
        <v>52</v>
      </c>
      <c r="I33" s="2" t="s">
        <v>53</v>
      </c>
      <c r="J33" s="2">
        <v>0.76</v>
      </c>
      <c r="K33" s="2" t="s">
        <v>23</v>
      </c>
      <c r="L33">
        <f t="shared" si="0"/>
        <v>1</v>
      </c>
      <c r="M33">
        <f>MATCH(H:H,[1]价格表!$B$4:$B$35,0)</f>
        <v>21</v>
      </c>
      <c r="N33" s="4">
        <f>IF(J33&lt;=0.3,INDEX([1]价格表!$B$4:$I$31,M33,2),IF(AND(J33&gt;0.3,J33&lt;=1),INDEX([1]价格表!$B$4:$I$31,M33,3),IF(AND(J33&gt;1,J33&lt;=2.2),INDEX([1]价格表!$B$4:$I$31,M33,4),IF(AND(J33&gt;2.2,J33&lt;=3.3),INDEX([1]价格表!$B$4:$I$31,M33,5),IF(AND(J33&gt;3.3,J33&lt;=4),INDEX([1]价格表!$B$4:$I$31,M33,6),IF(AND(J33&gt;4,J33&lt;=5.5),INDEX([1]价格表!$B$4:$I$31,M33,7),IF(J33&gt;5.5,2.6+INDEX([1]价格表!$B$4:$I$31,M33,8)*L33)))))))</f>
        <v>1.8</v>
      </c>
      <c r="O33" s="3"/>
      <c r="P33" s="3"/>
      <c r="Q33" s="3">
        <f t="shared" si="1"/>
        <v>0</v>
      </c>
    </row>
    <row r="34" spans="1:17">
      <c r="A34" s="1">
        <v>4312210272369</v>
      </c>
      <c r="B34" s="1" t="s">
        <v>19</v>
      </c>
      <c r="C34" s="2">
        <v>20210201</v>
      </c>
      <c r="D34" s="2">
        <v>610538201209</v>
      </c>
      <c r="E34" s="2" t="s">
        <v>19</v>
      </c>
      <c r="F34" s="2">
        <v>20210211</v>
      </c>
      <c r="G34" s="2" t="s">
        <v>20</v>
      </c>
      <c r="H34" s="2" t="s">
        <v>52</v>
      </c>
      <c r="I34" s="2" t="s">
        <v>62</v>
      </c>
      <c r="J34" s="2">
        <v>0.77</v>
      </c>
      <c r="K34" s="2" t="s">
        <v>23</v>
      </c>
      <c r="L34">
        <f t="shared" si="0"/>
        <v>1</v>
      </c>
      <c r="M34">
        <f>MATCH(H:H,[1]价格表!$B$4:$B$35,0)</f>
        <v>21</v>
      </c>
      <c r="N34" s="4">
        <f>IF(J34&lt;=0.3,INDEX([1]价格表!$B$4:$I$31,M34,2),IF(AND(J34&gt;0.3,J34&lt;=1),INDEX([1]价格表!$B$4:$I$31,M34,3),IF(AND(J34&gt;1,J34&lt;=2.2),INDEX([1]价格表!$B$4:$I$31,M34,4),IF(AND(J34&gt;2.2,J34&lt;=3.3),INDEX([1]价格表!$B$4:$I$31,M34,5),IF(AND(J34&gt;3.3,J34&lt;=4),INDEX([1]价格表!$B$4:$I$31,M34,6),IF(AND(J34&gt;4,J34&lt;=5.5),INDEX([1]价格表!$B$4:$I$31,M34,7),IF(J34&gt;5.5,2.6+INDEX([1]价格表!$B$4:$I$31,M34,8)*L34)))))))</f>
        <v>1.8</v>
      </c>
      <c r="O34" s="3"/>
      <c r="P34" s="3"/>
      <c r="Q34" s="3">
        <f t="shared" si="1"/>
        <v>0</v>
      </c>
    </row>
    <row r="35" spans="1:17">
      <c r="A35" s="1">
        <v>4312210272370</v>
      </c>
      <c r="B35" s="1" t="s">
        <v>19</v>
      </c>
      <c r="C35" s="2">
        <v>20210201</v>
      </c>
      <c r="D35" s="2">
        <v>610538201209</v>
      </c>
      <c r="E35" s="2" t="s">
        <v>19</v>
      </c>
      <c r="F35" s="2">
        <v>20210211</v>
      </c>
      <c r="G35" s="2" t="s">
        <v>20</v>
      </c>
      <c r="H35" s="2" t="s">
        <v>33</v>
      </c>
      <c r="I35" s="2" t="s">
        <v>50</v>
      </c>
      <c r="J35" s="2">
        <v>0.79</v>
      </c>
      <c r="K35" s="2" t="s">
        <v>23</v>
      </c>
      <c r="L35">
        <f t="shared" si="0"/>
        <v>1</v>
      </c>
      <c r="M35">
        <f>MATCH(H:H,[1]价格表!$B$4:$B$35,0)</f>
        <v>7</v>
      </c>
      <c r="N35" s="4">
        <f>IF(J35&lt;=0.3,INDEX([1]价格表!$B$4:$I$31,M35,2),IF(AND(J35&gt;0.3,J35&lt;=1),INDEX([1]价格表!$B$4:$I$31,M35,3),IF(AND(J35&gt;1,J35&lt;=2.2),INDEX([1]价格表!$B$4:$I$31,M35,4),IF(AND(J35&gt;2.2,J35&lt;=3.3),INDEX([1]价格表!$B$4:$I$31,M35,5),IF(AND(J35&gt;3.3,J35&lt;=4),INDEX([1]价格表!$B$4:$I$31,M35,6),IF(AND(J35&gt;4,J35&lt;=5.5),INDEX([1]价格表!$B$4:$I$31,M35,7),IF(J35&gt;5.5,2.6+INDEX([1]价格表!$B$4:$I$31,M35,8)*L35)))))))</f>
        <v>1.8</v>
      </c>
      <c r="O35" s="3"/>
      <c r="P35" s="3"/>
      <c r="Q35" s="3">
        <f t="shared" si="1"/>
        <v>0</v>
      </c>
    </row>
    <row r="36" spans="1:17">
      <c r="A36" s="1">
        <v>4312210272371</v>
      </c>
      <c r="B36" s="1" t="s">
        <v>19</v>
      </c>
      <c r="C36" s="2">
        <v>20210201</v>
      </c>
      <c r="D36" s="2">
        <v>610538201209</v>
      </c>
      <c r="E36" s="2" t="s">
        <v>19</v>
      </c>
      <c r="F36" s="2">
        <v>20210211</v>
      </c>
      <c r="G36" s="2" t="s">
        <v>20</v>
      </c>
      <c r="H36" s="2" t="s">
        <v>40</v>
      </c>
      <c r="I36" s="2" t="s">
        <v>63</v>
      </c>
      <c r="J36" s="2">
        <v>0.76</v>
      </c>
      <c r="K36" s="2" t="s">
        <v>23</v>
      </c>
      <c r="L36">
        <f t="shared" si="0"/>
        <v>1</v>
      </c>
      <c r="M36">
        <f>MATCH(H:H,[1]价格表!$B$4:$B$35,0)</f>
        <v>9</v>
      </c>
      <c r="N36" s="4">
        <f>IF(J36&lt;=0.3,INDEX([1]价格表!$B$4:$I$31,M36,2),IF(AND(J36&gt;0.3,J36&lt;=1),INDEX([1]价格表!$B$4:$I$31,M36,3),IF(AND(J36&gt;1,J36&lt;=2.2),INDEX([1]价格表!$B$4:$I$31,M36,4),IF(AND(J36&gt;2.2,J36&lt;=3.3),INDEX([1]价格表!$B$4:$I$31,M36,5),IF(AND(J36&gt;3.3,J36&lt;=4),INDEX([1]价格表!$B$4:$I$31,M36,6),IF(AND(J36&gt;4,J36&lt;=5.5),INDEX([1]价格表!$B$4:$I$31,M36,7),IF(J36&gt;5.5,2.6+INDEX([1]价格表!$B$4:$I$31,M36,8)*L36)))))))</f>
        <v>1.8</v>
      </c>
      <c r="O36" s="3"/>
      <c r="P36" s="3"/>
      <c r="Q36" s="3">
        <f t="shared" si="1"/>
        <v>0</v>
      </c>
    </row>
    <row r="37" spans="1:17">
      <c r="A37" s="1">
        <v>4312210272372</v>
      </c>
      <c r="B37" s="1" t="s">
        <v>19</v>
      </c>
      <c r="C37" s="2">
        <v>20210201</v>
      </c>
      <c r="D37" s="2">
        <v>610538201209</v>
      </c>
      <c r="E37" s="2" t="s">
        <v>19</v>
      </c>
      <c r="F37" s="2">
        <v>20210211</v>
      </c>
      <c r="G37" s="2" t="s">
        <v>20</v>
      </c>
      <c r="H37" s="2" t="s">
        <v>21</v>
      </c>
      <c r="I37" s="2" t="s">
        <v>64</v>
      </c>
      <c r="J37" s="2">
        <v>0.72</v>
      </c>
      <c r="K37" s="2" t="s">
        <v>23</v>
      </c>
      <c r="L37">
        <f t="shared" si="0"/>
        <v>1</v>
      </c>
      <c r="M37">
        <f>MATCH(H:H,[1]价格表!$B$4:$B$35,0)</f>
        <v>15</v>
      </c>
      <c r="N37" s="4">
        <f>IF(J37&lt;=0.3,INDEX([1]价格表!$B$4:$I$31,M37,2),IF(AND(J37&gt;0.3,J37&lt;=1),INDEX([1]价格表!$B$4:$I$31,M37,3),IF(AND(J37&gt;1,J37&lt;=2.2),INDEX([1]价格表!$B$4:$I$31,M37,4),IF(AND(J37&gt;2.2,J37&lt;=3.3),INDEX([1]价格表!$B$4:$I$31,M37,5),IF(AND(J37&gt;3.3,J37&lt;=4),INDEX([1]价格表!$B$4:$I$31,M37,6),IF(AND(J37&gt;4,J37&lt;=5.5),INDEX([1]价格表!$B$4:$I$31,M37,7),IF(J37&gt;5.5,2.6+INDEX([1]价格表!$B$4:$I$31,M37,8)*L37)))))))</f>
        <v>1.8</v>
      </c>
      <c r="O37" s="3"/>
      <c r="P37" s="3"/>
      <c r="Q37" s="3">
        <f t="shared" si="1"/>
        <v>0</v>
      </c>
    </row>
    <row r="38" spans="1:17">
      <c r="A38" s="1">
        <v>4312216953760</v>
      </c>
      <c r="B38" s="1" t="s">
        <v>19</v>
      </c>
      <c r="C38" s="2">
        <v>20210201</v>
      </c>
      <c r="D38" s="2">
        <v>610538201209</v>
      </c>
      <c r="E38" s="2" t="s">
        <v>19</v>
      </c>
      <c r="F38" s="2">
        <v>20210211</v>
      </c>
      <c r="G38" s="2" t="s">
        <v>20</v>
      </c>
      <c r="H38" s="2" t="s">
        <v>40</v>
      </c>
      <c r="I38" s="2" t="s">
        <v>65</v>
      </c>
      <c r="J38" s="2">
        <v>0.76</v>
      </c>
      <c r="K38" s="2" t="s">
        <v>23</v>
      </c>
      <c r="L38">
        <f t="shared" si="0"/>
        <v>1</v>
      </c>
      <c r="M38">
        <f>MATCH(H:H,[1]价格表!$B$4:$B$35,0)</f>
        <v>9</v>
      </c>
      <c r="N38" s="4">
        <f>IF(J38&lt;=0.3,INDEX([1]价格表!$B$4:$I$31,M38,2),IF(AND(J38&gt;0.3,J38&lt;=1),INDEX([1]价格表!$B$4:$I$31,M38,3),IF(AND(J38&gt;1,J38&lt;=2.2),INDEX([1]价格表!$B$4:$I$31,M38,4),IF(AND(J38&gt;2.2,J38&lt;=3.3),INDEX([1]价格表!$B$4:$I$31,M38,5),IF(AND(J38&gt;3.3,J38&lt;=4),INDEX([1]价格表!$B$4:$I$31,M38,6),IF(AND(J38&gt;4,J38&lt;=5.5),INDEX([1]价格表!$B$4:$I$31,M38,7),IF(J38&gt;5.5,2.6+INDEX([1]价格表!$B$4:$I$31,M38,8)*L38)))))))</f>
        <v>1.8</v>
      </c>
      <c r="O38" s="3"/>
      <c r="P38" s="3"/>
      <c r="Q38" s="3">
        <f t="shared" si="1"/>
        <v>0</v>
      </c>
    </row>
    <row r="39" spans="1:17">
      <c r="A39" s="1">
        <v>4312216953761</v>
      </c>
      <c r="B39" s="1" t="s">
        <v>19</v>
      </c>
      <c r="C39" s="2">
        <v>20210201</v>
      </c>
      <c r="D39" s="2">
        <v>610538201209</v>
      </c>
      <c r="E39" s="2" t="s">
        <v>19</v>
      </c>
      <c r="F39" s="2">
        <v>20210211</v>
      </c>
      <c r="G39" s="2" t="s">
        <v>20</v>
      </c>
      <c r="H39" s="2" t="s">
        <v>52</v>
      </c>
      <c r="I39" s="2" t="s">
        <v>53</v>
      </c>
      <c r="J39" s="2">
        <v>0.76</v>
      </c>
      <c r="K39" s="2" t="s">
        <v>23</v>
      </c>
      <c r="L39">
        <f t="shared" si="0"/>
        <v>1</v>
      </c>
      <c r="M39">
        <f>MATCH(H:H,[1]价格表!$B$4:$B$35,0)</f>
        <v>21</v>
      </c>
      <c r="N39" s="4">
        <f>IF(J39&lt;=0.3,INDEX([1]价格表!$B$4:$I$31,M39,2),IF(AND(J39&gt;0.3,J39&lt;=1),INDEX([1]价格表!$B$4:$I$31,M39,3),IF(AND(J39&gt;1,J39&lt;=2.2),INDEX([1]价格表!$B$4:$I$31,M39,4),IF(AND(J39&gt;2.2,J39&lt;=3.3),INDEX([1]价格表!$B$4:$I$31,M39,5),IF(AND(J39&gt;3.3,J39&lt;=4),INDEX([1]价格表!$B$4:$I$31,M39,6),IF(AND(J39&gt;4,J39&lt;=5.5),INDEX([1]价格表!$B$4:$I$31,M39,7),IF(J39&gt;5.5,2.6+INDEX([1]价格表!$B$4:$I$31,M39,8)*L39)))))))</f>
        <v>1.8</v>
      </c>
      <c r="O39" s="3"/>
      <c r="P39" s="3"/>
      <c r="Q39" s="3">
        <f t="shared" si="1"/>
        <v>0</v>
      </c>
    </row>
    <row r="40" spans="1:17">
      <c r="A40" s="1">
        <v>4312216953762</v>
      </c>
      <c r="B40" s="1" t="s">
        <v>19</v>
      </c>
      <c r="C40" s="2">
        <v>20210201</v>
      </c>
      <c r="D40" s="2">
        <v>610538201209</v>
      </c>
      <c r="E40" s="2" t="s">
        <v>19</v>
      </c>
      <c r="F40" s="2">
        <v>20210211</v>
      </c>
      <c r="G40" s="2" t="s">
        <v>20</v>
      </c>
      <c r="H40" s="2" t="s">
        <v>54</v>
      </c>
      <c r="I40" s="2" t="s">
        <v>66</v>
      </c>
      <c r="J40" s="2">
        <v>1.51</v>
      </c>
      <c r="K40" s="2" t="s">
        <v>23</v>
      </c>
      <c r="L40">
        <f t="shared" si="0"/>
        <v>2</v>
      </c>
      <c r="M40">
        <f>MATCH(H:H,[1]价格表!$B$4:$B$35,0)</f>
        <v>10</v>
      </c>
      <c r="N40" s="4">
        <f>IF(J40&lt;=0.3,INDEX([1]价格表!$B$4:$I$31,M40,2),IF(AND(J40&gt;0.3,J40&lt;=1),INDEX([1]价格表!$B$4:$I$31,M40,3),IF(AND(J40&gt;1,J40&lt;=2.2),INDEX([1]价格表!$B$4:$I$31,M40,4),IF(AND(J40&gt;2.2,J40&lt;=3.3),INDEX([1]价格表!$B$4:$I$31,M40,5),IF(AND(J40&gt;3.3,J40&lt;=4),INDEX([1]价格表!$B$4:$I$31,M40,6),IF(AND(J40&gt;4,J40&lt;=5.5),INDEX([1]价格表!$B$4:$I$31,M40,7),IF(J40&gt;5.5,2.6+INDEX([1]价格表!$B$4:$I$31,M40,8)*L40)))))))</f>
        <v>2.15</v>
      </c>
      <c r="O40" s="3"/>
      <c r="P40" s="3"/>
      <c r="Q40" s="3">
        <f t="shared" si="1"/>
        <v>0</v>
      </c>
    </row>
    <row r="41" spans="1:17">
      <c r="A41" s="1">
        <v>4312216953763</v>
      </c>
      <c r="B41" s="1" t="s">
        <v>19</v>
      </c>
      <c r="C41" s="2">
        <v>20210201</v>
      </c>
      <c r="D41" s="2">
        <v>610538201209</v>
      </c>
      <c r="E41" s="2" t="s">
        <v>19</v>
      </c>
      <c r="F41" s="2">
        <v>20210211</v>
      </c>
      <c r="G41" s="2" t="s">
        <v>20</v>
      </c>
      <c r="H41" s="2" t="s">
        <v>54</v>
      </c>
      <c r="I41" s="2" t="s">
        <v>67</v>
      </c>
      <c r="J41" s="2">
        <v>1.41</v>
      </c>
      <c r="K41" s="2" t="s">
        <v>23</v>
      </c>
      <c r="L41">
        <f t="shared" si="0"/>
        <v>2</v>
      </c>
      <c r="M41">
        <f>MATCH(H:H,[1]价格表!$B$4:$B$35,0)</f>
        <v>10</v>
      </c>
      <c r="N41" s="4">
        <f>IF(J41&lt;=0.3,INDEX([1]价格表!$B$4:$I$31,M41,2),IF(AND(J41&gt;0.3,J41&lt;=1),INDEX([1]价格表!$B$4:$I$31,M41,3),IF(AND(J41&gt;1,J41&lt;=2.2),INDEX([1]价格表!$B$4:$I$31,M41,4),IF(AND(J41&gt;2.2,J41&lt;=3.3),INDEX([1]价格表!$B$4:$I$31,M41,5),IF(AND(J41&gt;3.3,J41&lt;=4),INDEX([1]价格表!$B$4:$I$31,M41,6),IF(AND(J41&gt;4,J41&lt;=5.5),INDEX([1]价格表!$B$4:$I$31,M41,7),IF(J41&gt;5.5,2.6+INDEX([1]价格表!$B$4:$I$31,M41,8)*L41)))))))</f>
        <v>2.15</v>
      </c>
      <c r="O41" s="3"/>
      <c r="P41" s="3"/>
      <c r="Q41" s="3">
        <f t="shared" si="1"/>
        <v>0</v>
      </c>
    </row>
    <row r="42" spans="1:17">
      <c r="A42" s="1">
        <v>4312216953764</v>
      </c>
      <c r="B42" s="1" t="s">
        <v>19</v>
      </c>
      <c r="C42" s="2">
        <v>20210201</v>
      </c>
      <c r="D42" s="2">
        <v>610538201209</v>
      </c>
      <c r="E42" s="2" t="s">
        <v>19</v>
      </c>
      <c r="F42" s="2">
        <v>20210211</v>
      </c>
      <c r="G42" s="2" t="s">
        <v>20</v>
      </c>
      <c r="H42" s="2" t="s">
        <v>54</v>
      </c>
      <c r="I42" s="2" t="s">
        <v>68</v>
      </c>
      <c r="J42" s="2">
        <v>0.76</v>
      </c>
      <c r="K42" s="2" t="s">
        <v>23</v>
      </c>
      <c r="L42">
        <f t="shared" si="0"/>
        <v>1</v>
      </c>
      <c r="M42">
        <f>MATCH(H:H,[1]价格表!$B$4:$B$35,0)</f>
        <v>10</v>
      </c>
      <c r="N42" s="4">
        <f>IF(J42&lt;=0.3,INDEX([1]价格表!$B$4:$I$31,M42,2),IF(AND(J42&gt;0.3,J42&lt;=1),INDEX([1]价格表!$B$4:$I$31,M42,3),IF(AND(J42&gt;1,J42&lt;=2.2),INDEX([1]价格表!$B$4:$I$31,M42,4),IF(AND(J42&gt;2.2,J42&lt;=3.3),INDEX([1]价格表!$B$4:$I$31,M42,5),IF(AND(J42&gt;3.3,J42&lt;=4),INDEX([1]价格表!$B$4:$I$31,M42,6),IF(AND(J42&gt;4,J42&lt;=5.5),INDEX([1]价格表!$B$4:$I$31,M42,7),IF(J42&gt;5.5,2.6+INDEX([1]价格表!$B$4:$I$31,M42,8)*L42)))))))</f>
        <v>1.8</v>
      </c>
      <c r="O42" s="3"/>
      <c r="P42" s="3"/>
      <c r="Q42" s="3">
        <f t="shared" si="1"/>
        <v>0</v>
      </c>
    </row>
    <row r="43" spans="1:17">
      <c r="A43" s="1">
        <v>4312216953765</v>
      </c>
      <c r="B43" s="1" t="s">
        <v>19</v>
      </c>
      <c r="C43" s="2">
        <v>20210201</v>
      </c>
      <c r="D43" s="2">
        <v>610538201209</v>
      </c>
      <c r="E43" s="2" t="s">
        <v>19</v>
      </c>
      <c r="F43" s="2">
        <v>20210211</v>
      </c>
      <c r="G43" s="2" t="s">
        <v>20</v>
      </c>
      <c r="H43" s="2" t="s">
        <v>33</v>
      </c>
      <c r="I43" s="2" t="s">
        <v>69</v>
      </c>
      <c r="J43" s="2">
        <v>0.71</v>
      </c>
      <c r="K43" s="2" t="s">
        <v>23</v>
      </c>
      <c r="L43">
        <f t="shared" si="0"/>
        <v>1</v>
      </c>
      <c r="M43">
        <f>MATCH(H:H,[1]价格表!$B$4:$B$35,0)</f>
        <v>7</v>
      </c>
      <c r="N43" s="4">
        <f>IF(J43&lt;=0.3,INDEX([1]价格表!$B$4:$I$31,M43,2),IF(AND(J43&gt;0.3,J43&lt;=1),INDEX([1]价格表!$B$4:$I$31,M43,3),IF(AND(J43&gt;1,J43&lt;=2.2),INDEX([1]价格表!$B$4:$I$31,M43,4),IF(AND(J43&gt;2.2,J43&lt;=3.3),INDEX([1]价格表!$B$4:$I$31,M43,5),IF(AND(J43&gt;3.3,J43&lt;=4),INDEX([1]价格表!$B$4:$I$31,M43,6),IF(AND(J43&gt;4,J43&lt;=5.5),INDEX([1]价格表!$B$4:$I$31,M43,7),IF(J43&gt;5.5,2.6+INDEX([1]价格表!$B$4:$I$31,M43,8)*L43)))))))</f>
        <v>1.8</v>
      </c>
      <c r="O43" s="3"/>
      <c r="P43" s="3"/>
      <c r="Q43" s="3">
        <f t="shared" si="1"/>
        <v>0</v>
      </c>
    </row>
    <row r="44" spans="1:17">
      <c r="A44" s="1">
        <v>4312216953766</v>
      </c>
      <c r="B44" s="1" t="s">
        <v>19</v>
      </c>
      <c r="C44" s="2">
        <v>20210201</v>
      </c>
      <c r="D44" s="2">
        <v>610538201209</v>
      </c>
      <c r="E44" s="2" t="s">
        <v>19</v>
      </c>
      <c r="F44" s="2">
        <v>20210211</v>
      </c>
      <c r="G44" s="2" t="s">
        <v>20</v>
      </c>
      <c r="H44" s="2" t="s">
        <v>24</v>
      </c>
      <c r="I44" s="2" t="s">
        <v>70</v>
      </c>
      <c r="J44" s="2">
        <v>0.76</v>
      </c>
      <c r="K44" s="2" t="s">
        <v>23</v>
      </c>
      <c r="L44">
        <f t="shared" si="0"/>
        <v>1</v>
      </c>
      <c r="M44">
        <f>MATCH(H:H,[1]价格表!$B$4:$B$35,0)</f>
        <v>1</v>
      </c>
      <c r="N44" s="4">
        <f>IF(J44&lt;=0.3,INDEX([1]价格表!$B$4:$I$31,M44,2),IF(AND(J44&gt;0.3,J44&lt;=1),INDEX([1]价格表!$B$4:$I$31,M44,3),IF(AND(J44&gt;1,J44&lt;=2.2),INDEX([1]价格表!$B$4:$I$31,M44,4),IF(AND(J44&gt;2.2,J44&lt;=3.3),INDEX([1]价格表!$B$4:$I$31,M44,5),IF(AND(J44&gt;3.3,J44&lt;=4),INDEX([1]价格表!$B$4:$I$31,M44,6),IF(AND(J44&gt;4,J44&lt;=5.5),INDEX([1]价格表!$B$4:$I$31,M44,7),IF(J44&gt;5.5,2.6+INDEX([1]价格表!$B$4:$I$31,M44,8)*L44)))))))</f>
        <v>1.8</v>
      </c>
      <c r="O44" s="3"/>
      <c r="P44" s="3"/>
      <c r="Q44" s="3">
        <f t="shared" si="1"/>
        <v>0</v>
      </c>
    </row>
    <row r="45" spans="1:17">
      <c r="A45" s="1">
        <v>4312216953767</v>
      </c>
      <c r="B45" s="1" t="s">
        <v>19</v>
      </c>
      <c r="C45" s="2">
        <v>20210201</v>
      </c>
      <c r="D45" s="2">
        <v>610538201209</v>
      </c>
      <c r="E45" s="2" t="s">
        <v>19</v>
      </c>
      <c r="F45" s="2">
        <v>20210211</v>
      </c>
      <c r="G45" s="2" t="s">
        <v>20</v>
      </c>
      <c r="H45" s="2" t="s">
        <v>21</v>
      </c>
      <c r="I45" s="2" t="s">
        <v>71</v>
      </c>
      <c r="J45" s="2">
        <v>0.76</v>
      </c>
      <c r="K45" s="2" t="s">
        <v>23</v>
      </c>
      <c r="L45">
        <f t="shared" si="0"/>
        <v>1</v>
      </c>
      <c r="M45">
        <f>MATCH(H:H,[1]价格表!$B$4:$B$35,0)</f>
        <v>15</v>
      </c>
      <c r="N45" s="4">
        <f>IF(J45&lt;=0.3,INDEX([1]价格表!$B$4:$I$31,M45,2),IF(AND(J45&gt;0.3,J45&lt;=1),INDEX([1]价格表!$B$4:$I$31,M45,3),IF(AND(J45&gt;1,J45&lt;=2.2),INDEX([1]价格表!$B$4:$I$31,M45,4),IF(AND(J45&gt;2.2,J45&lt;=3.3),INDEX([1]价格表!$B$4:$I$31,M45,5),IF(AND(J45&gt;3.3,J45&lt;=4),INDEX([1]价格表!$B$4:$I$31,M45,6),IF(AND(J45&gt;4,J45&lt;=5.5),INDEX([1]价格表!$B$4:$I$31,M45,7),IF(J45&gt;5.5,2.6+INDEX([1]价格表!$B$4:$I$31,M45,8)*L45)))))))</f>
        <v>1.8</v>
      </c>
      <c r="O45" s="3"/>
      <c r="P45" s="3"/>
      <c r="Q45" s="3">
        <f t="shared" si="1"/>
        <v>0</v>
      </c>
    </row>
    <row r="46" spans="1:17">
      <c r="A46" s="1">
        <v>4312216953768</v>
      </c>
      <c r="B46" s="1" t="s">
        <v>19</v>
      </c>
      <c r="C46" s="2">
        <v>20210201</v>
      </c>
      <c r="D46" s="2">
        <v>610538201209</v>
      </c>
      <c r="E46" s="2" t="s">
        <v>19</v>
      </c>
      <c r="F46" s="2">
        <v>20210211</v>
      </c>
      <c r="G46" s="2" t="s">
        <v>20</v>
      </c>
      <c r="H46" s="2" t="s">
        <v>72</v>
      </c>
      <c r="I46" s="2" t="s">
        <v>73</v>
      </c>
      <c r="J46" s="2">
        <v>1.4</v>
      </c>
      <c r="K46" s="2" t="s">
        <v>23</v>
      </c>
      <c r="L46">
        <f t="shared" si="0"/>
        <v>2</v>
      </c>
      <c r="M46">
        <f>MATCH(H:H,[1]价格表!$B$4:$B$35,0)</f>
        <v>2</v>
      </c>
      <c r="N46" s="4">
        <f>IF(J46&lt;=0.3,INDEX([1]价格表!$B$4:$I$31,M46,2),IF(AND(J46&gt;0.3,J46&lt;=1),INDEX([1]价格表!$B$4:$I$31,M46,3),IF(AND(J46&gt;1,J46&lt;=2.2),INDEX([1]价格表!$B$4:$I$31,M46,4),IF(AND(J46&gt;2.2,J46&lt;=3.3),INDEX([1]价格表!$B$4:$I$31,M46,5),IF(AND(J46&gt;3.3,J46&lt;=4),INDEX([1]价格表!$B$4:$I$31,M46,6),IF(AND(J46&gt;4,J46&lt;=5.5),INDEX([1]价格表!$B$4:$I$31,M46,7),IF(J46&gt;5.5,2.6+INDEX([1]价格表!$B$4:$I$31,M46,8)*L46)))))))</f>
        <v>2.15</v>
      </c>
      <c r="O46" s="3"/>
      <c r="P46" s="3"/>
      <c r="Q46" s="3">
        <f t="shared" si="1"/>
        <v>0</v>
      </c>
    </row>
    <row r="47" spans="1:17">
      <c r="A47" s="1">
        <v>4312216953769</v>
      </c>
      <c r="B47" s="1" t="s">
        <v>19</v>
      </c>
      <c r="C47" s="2">
        <v>20210201</v>
      </c>
      <c r="D47" s="2">
        <v>610538201209</v>
      </c>
      <c r="E47" s="2" t="s">
        <v>19</v>
      </c>
      <c r="F47" s="2">
        <v>20210211</v>
      </c>
      <c r="G47" s="2" t="s">
        <v>20</v>
      </c>
      <c r="H47" s="2" t="s">
        <v>24</v>
      </c>
      <c r="I47" s="2" t="s">
        <v>74</v>
      </c>
      <c r="J47" s="2">
        <v>0.78</v>
      </c>
      <c r="K47" s="2" t="s">
        <v>23</v>
      </c>
      <c r="L47">
        <f t="shared" si="0"/>
        <v>1</v>
      </c>
      <c r="M47">
        <f>MATCH(H:H,[1]价格表!$B$4:$B$35,0)</f>
        <v>1</v>
      </c>
      <c r="N47" s="4">
        <f>IF(J47&lt;=0.3,INDEX([1]价格表!$B$4:$I$31,M47,2),IF(AND(J47&gt;0.3,J47&lt;=1),INDEX([1]价格表!$B$4:$I$31,M47,3),IF(AND(J47&gt;1,J47&lt;=2.2),INDEX([1]价格表!$B$4:$I$31,M47,4),IF(AND(J47&gt;2.2,J47&lt;=3.3),INDEX([1]价格表!$B$4:$I$31,M47,5),IF(AND(J47&gt;3.3,J47&lt;=4),INDEX([1]价格表!$B$4:$I$31,M47,6),IF(AND(J47&gt;4,J47&lt;=5.5),INDEX([1]价格表!$B$4:$I$31,M47,7),IF(J47&gt;5.5,2.6+INDEX([1]价格表!$B$4:$I$31,M47,8)*L47)))))))</f>
        <v>1.8</v>
      </c>
      <c r="O47" s="3"/>
      <c r="P47" s="3"/>
      <c r="Q47" s="3">
        <f t="shared" si="1"/>
        <v>0</v>
      </c>
    </row>
    <row r="48" spans="1:17">
      <c r="A48" s="1">
        <v>4312216961627</v>
      </c>
      <c r="B48" s="1" t="s">
        <v>19</v>
      </c>
      <c r="C48" s="2">
        <v>20210201</v>
      </c>
      <c r="D48" s="2">
        <v>610538201209</v>
      </c>
      <c r="E48" s="2" t="s">
        <v>19</v>
      </c>
      <c r="F48" s="2">
        <v>20210211</v>
      </c>
      <c r="G48" s="2" t="s">
        <v>20</v>
      </c>
      <c r="H48" s="2" t="s">
        <v>29</v>
      </c>
      <c r="I48" s="2" t="s">
        <v>30</v>
      </c>
      <c r="J48" s="2">
        <v>0.82</v>
      </c>
      <c r="K48" s="2" t="s">
        <v>23</v>
      </c>
      <c r="L48">
        <f t="shared" si="0"/>
        <v>1</v>
      </c>
      <c r="M48">
        <f>MATCH(H:H,[1]价格表!$B$4:$B$35,0)</f>
        <v>3</v>
      </c>
      <c r="N48" s="4">
        <f>IF(J48&lt;=0.3,INDEX([1]价格表!$B$4:$I$31,M48,2),IF(AND(J48&gt;0.3,J48&lt;=1),INDEX([1]价格表!$B$4:$I$31,M48,3),IF(AND(J48&gt;1,J48&lt;=2.2),INDEX([1]价格表!$B$4:$I$31,M48,4),IF(AND(J48&gt;2.2,J48&lt;=3.3),INDEX([1]价格表!$B$4:$I$31,M48,5),IF(AND(J48&gt;3.3,J48&lt;=4),INDEX([1]价格表!$B$4:$I$31,M48,6),IF(AND(J48&gt;4,J48&lt;=5.5),INDEX([1]价格表!$B$4:$I$31,M48,7),IF(J48&gt;5.5,2.6+INDEX([1]价格表!$B$4:$I$31,M48,8)*L48)))))))</f>
        <v>1.8</v>
      </c>
      <c r="O48" s="3"/>
      <c r="P48" s="3"/>
      <c r="Q48" s="3">
        <f t="shared" si="1"/>
        <v>0</v>
      </c>
    </row>
    <row r="49" spans="1:17">
      <c r="A49" s="1">
        <v>4312216961628</v>
      </c>
      <c r="B49" s="1" t="s">
        <v>19</v>
      </c>
      <c r="C49" s="2">
        <v>20210201</v>
      </c>
      <c r="D49" s="2">
        <v>610538201209</v>
      </c>
      <c r="E49" s="2" t="s">
        <v>19</v>
      </c>
      <c r="F49" s="2">
        <v>20210211</v>
      </c>
      <c r="G49" s="2" t="s">
        <v>20</v>
      </c>
      <c r="H49" s="2" t="s">
        <v>47</v>
      </c>
      <c r="I49" s="2" t="s">
        <v>75</v>
      </c>
      <c r="J49" s="2">
        <v>0.76</v>
      </c>
      <c r="K49" s="2" t="s">
        <v>23</v>
      </c>
      <c r="L49">
        <f t="shared" si="0"/>
        <v>1</v>
      </c>
      <c r="M49">
        <f>MATCH(H:H,[1]价格表!$B$4:$B$35,0)</f>
        <v>12</v>
      </c>
      <c r="N49" s="4">
        <f>IF(J49&lt;=0.3,INDEX([1]价格表!$B$4:$I$31,M49,2),IF(AND(J49&gt;0.3,J49&lt;=1),INDEX([1]价格表!$B$4:$I$31,M49,3),IF(AND(J49&gt;1,J49&lt;=2.2),INDEX([1]价格表!$B$4:$I$31,M49,4),IF(AND(J49&gt;2.2,J49&lt;=3.3),INDEX([1]价格表!$B$4:$I$31,M49,5),IF(AND(J49&gt;3.3,J49&lt;=4),INDEX([1]价格表!$B$4:$I$31,M49,6),IF(AND(J49&gt;4,J49&lt;=5.5),INDEX([1]价格表!$B$4:$I$31,M49,7),IF(J49&gt;5.5,2.6+INDEX([1]价格表!$B$4:$I$31,M49,8)*L49)))))))</f>
        <v>1.8</v>
      </c>
      <c r="O49" s="3"/>
      <c r="P49" s="3"/>
      <c r="Q49" s="3">
        <f t="shared" si="1"/>
        <v>0</v>
      </c>
    </row>
    <row r="50" spans="1:17">
      <c r="A50" s="1">
        <v>4312216990698</v>
      </c>
      <c r="B50" s="1" t="s">
        <v>19</v>
      </c>
      <c r="C50" s="2">
        <v>20210201</v>
      </c>
      <c r="D50" s="2">
        <v>610538201209</v>
      </c>
      <c r="E50" s="2" t="s">
        <v>19</v>
      </c>
      <c r="F50" s="2">
        <v>20210211</v>
      </c>
      <c r="G50" s="2" t="s">
        <v>20</v>
      </c>
      <c r="H50" s="2" t="s">
        <v>21</v>
      </c>
      <c r="I50" s="2" t="s">
        <v>76</v>
      </c>
      <c r="J50" s="2">
        <v>0.8</v>
      </c>
      <c r="K50" s="2" t="s">
        <v>23</v>
      </c>
      <c r="L50">
        <f t="shared" si="0"/>
        <v>1</v>
      </c>
      <c r="M50">
        <f>MATCH(H:H,[1]价格表!$B$4:$B$35,0)</f>
        <v>15</v>
      </c>
      <c r="N50" s="4">
        <f>IF(J50&lt;=0.3,INDEX([1]价格表!$B$4:$I$31,M50,2),IF(AND(J50&gt;0.3,J50&lt;=1),INDEX([1]价格表!$B$4:$I$31,M50,3),IF(AND(J50&gt;1,J50&lt;=2.2),INDEX([1]价格表!$B$4:$I$31,M50,4),IF(AND(J50&gt;2.2,J50&lt;=3.3),INDEX([1]价格表!$B$4:$I$31,M50,5),IF(AND(J50&gt;3.3,J50&lt;=4),INDEX([1]价格表!$B$4:$I$31,M50,6),IF(AND(J50&gt;4,J50&lt;=5.5),INDEX([1]价格表!$B$4:$I$31,M50,7),IF(J50&gt;5.5,2.6+INDEX([1]价格表!$B$4:$I$31,M50,8)*L50)))))))</f>
        <v>1.8</v>
      </c>
      <c r="O50" s="3"/>
      <c r="P50" s="3"/>
      <c r="Q50" s="3">
        <f t="shared" si="1"/>
        <v>0</v>
      </c>
    </row>
    <row r="51" spans="1:17">
      <c r="A51" s="1">
        <v>4312216990699</v>
      </c>
      <c r="B51" s="1" t="s">
        <v>19</v>
      </c>
      <c r="C51" s="2">
        <v>20210201</v>
      </c>
      <c r="D51" s="2">
        <v>610538201209</v>
      </c>
      <c r="E51" s="2" t="s">
        <v>19</v>
      </c>
      <c r="F51" s="2">
        <v>20210211</v>
      </c>
      <c r="G51" s="2" t="s">
        <v>20</v>
      </c>
      <c r="H51" s="2" t="s">
        <v>31</v>
      </c>
      <c r="I51" s="2" t="s">
        <v>77</v>
      </c>
      <c r="J51" s="2">
        <v>1.34</v>
      </c>
      <c r="K51" s="2" t="s">
        <v>23</v>
      </c>
      <c r="L51">
        <f t="shared" si="0"/>
        <v>2</v>
      </c>
      <c r="M51">
        <f>MATCH(H:H,[1]价格表!$B$4:$B$35,0)</f>
        <v>17</v>
      </c>
      <c r="N51" s="4">
        <f>IF(J51&lt;=0.3,INDEX([1]价格表!$B$4:$I$31,M51,2),IF(AND(J51&gt;0.3,J51&lt;=1),INDEX([1]价格表!$B$4:$I$31,M51,3),IF(AND(J51&gt;1,J51&lt;=2.2),INDEX([1]价格表!$B$4:$I$31,M51,4),IF(AND(J51&gt;2.2,J51&lt;=3.3),INDEX([1]价格表!$B$4:$I$31,M51,5),IF(AND(J51&gt;3.3,J51&lt;=4),INDEX([1]价格表!$B$4:$I$31,M51,6),IF(AND(J51&gt;4,J51&lt;=5.5),INDEX([1]价格表!$B$4:$I$31,M51,7),IF(J51&gt;5.5,2.6+INDEX([1]价格表!$B$4:$I$31,M51,8)*L51)))))))</f>
        <v>2.15</v>
      </c>
      <c r="O51" s="5">
        <v>0.76</v>
      </c>
      <c r="P51" s="5">
        <v>1.8</v>
      </c>
      <c r="Q51" s="3">
        <f t="shared" si="1"/>
        <v>-0.35</v>
      </c>
    </row>
    <row r="52" spans="1:17">
      <c r="A52" s="1">
        <v>4312216990700</v>
      </c>
      <c r="B52" s="1" t="s">
        <v>19</v>
      </c>
      <c r="C52" s="2">
        <v>20210201</v>
      </c>
      <c r="D52" s="2">
        <v>610538201209</v>
      </c>
      <c r="E52" s="2" t="s">
        <v>19</v>
      </c>
      <c r="F52" s="2">
        <v>20210211</v>
      </c>
      <c r="G52" s="2" t="s">
        <v>20</v>
      </c>
      <c r="H52" s="2" t="s">
        <v>52</v>
      </c>
      <c r="I52" s="2" t="s">
        <v>62</v>
      </c>
      <c r="J52" s="2">
        <v>0.76</v>
      </c>
      <c r="K52" s="2" t="s">
        <v>23</v>
      </c>
      <c r="L52">
        <f t="shared" si="0"/>
        <v>1</v>
      </c>
      <c r="M52">
        <f>MATCH(H:H,[1]价格表!$B$4:$B$35,0)</f>
        <v>21</v>
      </c>
      <c r="N52" s="4">
        <f>IF(J52&lt;=0.3,INDEX([1]价格表!$B$4:$I$31,M52,2),IF(AND(J52&gt;0.3,J52&lt;=1),INDEX([1]价格表!$B$4:$I$31,M52,3),IF(AND(J52&gt;1,J52&lt;=2.2),INDEX([1]价格表!$B$4:$I$31,M52,4),IF(AND(J52&gt;2.2,J52&lt;=3.3),INDEX([1]价格表!$B$4:$I$31,M52,5),IF(AND(J52&gt;3.3,J52&lt;=4),INDEX([1]价格表!$B$4:$I$31,M52,6),IF(AND(J52&gt;4,J52&lt;=5.5),INDEX([1]价格表!$B$4:$I$31,M52,7),IF(J52&gt;5.5,2.6+INDEX([1]价格表!$B$4:$I$31,M52,8)*L52)))))))</f>
        <v>1.8</v>
      </c>
      <c r="O52" s="3"/>
      <c r="P52" s="3"/>
      <c r="Q52" s="3">
        <f t="shared" si="1"/>
        <v>0</v>
      </c>
    </row>
    <row r="53" spans="1:17">
      <c r="A53" s="1">
        <v>4312216990701</v>
      </c>
      <c r="B53" s="1" t="s">
        <v>19</v>
      </c>
      <c r="C53" s="2">
        <v>20210201</v>
      </c>
      <c r="D53" s="2">
        <v>610538201209</v>
      </c>
      <c r="E53" s="2" t="s">
        <v>19</v>
      </c>
      <c r="F53" s="2">
        <v>20210211</v>
      </c>
      <c r="G53" s="2" t="s">
        <v>20</v>
      </c>
      <c r="H53" s="2" t="s">
        <v>72</v>
      </c>
      <c r="I53" s="2" t="s">
        <v>73</v>
      </c>
      <c r="J53" s="2">
        <v>1.4</v>
      </c>
      <c r="K53" s="2" t="s">
        <v>23</v>
      </c>
      <c r="L53">
        <f t="shared" si="0"/>
        <v>2</v>
      </c>
      <c r="M53">
        <f>MATCH(H:H,[1]价格表!$B$4:$B$35,0)</f>
        <v>2</v>
      </c>
      <c r="N53" s="4">
        <f>IF(J53&lt;=0.3,INDEX([1]价格表!$B$4:$I$31,M53,2),IF(AND(J53&gt;0.3,J53&lt;=1),INDEX([1]价格表!$B$4:$I$31,M53,3),IF(AND(J53&gt;1,J53&lt;=2.2),INDEX([1]价格表!$B$4:$I$31,M53,4),IF(AND(J53&gt;2.2,J53&lt;=3.3),INDEX([1]价格表!$B$4:$I$31,M53,5),IF(AND(J53&gt;3.3,J53&lt;=4),INDEX([1]价格表!$B$4:$I$31,M53,6),IF(AND(J53&gt;4,J53&lt;=5.5),INDEX([1]价格表!$B$4:$I$31,M53,7),IF(J53&gt;5.5,2.6+INDEX([1]价格表!$B$4:$I$31,M53,8)*L53)))))))</f>
        <v>2.15</v>
      </c>
      <c r="O53" s="3"/>
      <c r="P53" s="3"/>
      <c r="Q53" s="3">
        <f t="shared" si="1"/>
        <v>0</v>
      </c>
    </row>
    <row r="54" spans="1:17">
      <c r="A54" s="1">
        <v>4312216990702</v>
      </c>
      <c r="B54" s="1" t="s">
        <v>19</v>
      </c>
      <c r="C54" s="2">
        <v>20210201</v>
      </c>
      <c r="D54" s="2">
        <v>610538201209</v>
      </c>
      <c r="E54" s="2" t="s">
        <v>19</v>
      </c>
      <c r="F54" s="2">
        <v>20210211</v>
      </c>
      <c r="G54" s="2" t="s">
        <v>20</v>
      </c>
      <c r="H54" s="2" t="s">
        <v>40</v>
      </c>
      <c r="I54" s="2" t="s">
        <v>78</v>
      </c>
      <c r="J54" s="2">
        <v>0.76</v>
      </c>
      <c r="K54" s="2" t="s">
        <v>23</v>
      </c>
      <c r="L54">
        <f t="shared" si="0"/>
        <v>1</v>
      </c>
      <c r="M54">
        <f>MATCH(H:H,[1]价格表!$B$4:$B$35,0)</f>
        <v>9</v>
      </c>
      <c r="N54" s="4">
        <f>IF(J54&lt;=0.3,INDEX([1]价格表!$B$4:$I$31,M54,2),IF(AND(J54&gt;0.3,J54&lt;=1),INDEX([1]价格表!$B$4:$I$31,M54,3),IF(AND(J54&gt;1,J54&lt;=2.2),INDEX([1]价格表!$B$4:$I$31,M54,4),IF(AND(J54&gt;2.2,J54&lt;=3.3),INDEX([1]价格表!$B$4:$I$31,M54,5),IF(AND(J54&gt;3.3,J54&lt;=4),INDEX([1]价格表!$B$4:$I$31,M54,6),IF(AND(J54&gt;4,J54&lt;=5.5),INDEX([1]价格表!$B$4:$I$31,M54,7),IF(J54&gt;5.5,2.6+INDEX([1]价格表!$B$4:$I$31,M54,8)*L54)))))))</f>
        <v>1.8</v>
      </c>
      <c r="O54" s="3"/>
      <c r="P54" s="3"/>
      <c r="Q54" s="3">
        <f t="shared" si="1"/>
        <v>0</v>
      </c>
    </row>
    <row r="55" spans="1:17">
      <c r="A55" s="1">
        <v>4312217046528</v>
      </c>
      <c r="B55" s="1" t="s">
        <v>19</v>
      </c>
      <c r="C55" s="2">
        <v>20210201</v>
      </c>
      <c r="D55" s="2">
        <v>610538201209</v>
      </c>
      <c r="E55" s="2" t="s">
        <v>19</v>
      </c>
      <c r="F55" s="2">
        <v>20210211</v>
      </c>
      <c r="G55" s="2" t="s">
        <v>20</v>
      </c>
      <c r="H55" s="2" t="s">
        <v>24</v>
      </c>
      <c r="I55" s="2" t="s">
        <v>25</v>
      </c>
      <c r="J55" s="2">
        <v>0.89</v>
      </c>
      <c r="K55" s="2" t="s">
        <v>23</v>
      </c>
      <c r="L55">
        <f t="shared" si="0"/>
        <v>1</v>
      </c>
      <c r="M55">
        <f>MATCH(H:H,[1]价格表!$B$4:$B$35,0)</f>
        <v>1</v>
      </c>
      <c r="N55" s="4">
        <f>IF(J55&lt;=0.3,INDEX([1]价格表!$B$4:$I$31,M55,2),IF(AND(J55&gt;0.3,J55&lt;=1),INDEX([1]价格表!$B$4:$I$31,M55,3),IF(AND(J55&gt;1,J55&lt;=2.2),INDEX([1]价格表!$B$4:$I$31,M55,4),IF(AND(J55&gt;2.2,J55&lt;=3.3),INDEX([1]价格表!$B$4:$I$31,M55,5),IF(AND(J55&gt;3.3,J55&lt;=4),INDEX([1]价格表!$B$4:$I$31,M55,6),IF(AND(J55&gt;4,J55&lt;=5.5),INDEX([1]价格表!$B$4:$I$31,M55,7),IF(J55&gt;5.5,2.6+INDEX([1]价格表!$B$4:$I$31,M55,8)*L55)))))))</f>
        <v>1.8</v>
      </c>
      <c r="O55" s="3"/>
      <c r="P55" s="3"/>
      <c r="Q55" s="3">
        <f t="shared" si="1"/>
        <v>0</v>
      </c>
    </row>
    <row r="56" spans="1:17">
      <c r="A56" s="1">
        <v>4312218365285</v>
      </c>
      <c r="B56" s="1" t="s">
        <v>19</v>
      </c>
      <c r="C56" s="2">
        <v>20210201</v>
      </c>
      <c r="D56" s="2">
        <v>610538201209</v>
      </c>
      <c r="E56" s="2" t="s">
        <v>19</v>
      </c>
      <c r="F56" s="2">
        <v>20210211</v>
      </c>
      <c r="G56" s="2" t="s">
        <v>20</v>
      </c>
      <c r="H56" s="2" t="s">
        <v>72</v>
      </c>
      <c r="I56" s="2" t="s">
        <v>73</v>
      </c>
      <c r="J56" s="2">
        <v>0.76</v>
      </c>
      <c r="K56" s="2" t="s">
        <v>23</v>
      </c>
      <c r="L56">
        <f t="shared" si="0"/>
        <v>1</v>
      </c>
      <c r="M56">
        <f>MATCH(H:H,[1]价格表!$B$4:$B$35,0)</f>
        <v>2</v>
      </c>
      <c r="N56" s="4">
        <f>IF(J56&lt;=0.3,INDEX([1]价格表!$B$4:$I$31,M56,2),IF(AND(J56&gt;0.3,J56&lt;=1),INDEX([1]价格表!$B$4:$I$31,M56,3),IF(AND(J56&gt;1,J56&lt;=2.2),INDEX([1]价格表!$B$4:$I$31,M56,4),IF(AND(J56&gt;2.2,J56&lt;=3.3),INDEX([1]价格表!$B$4:$I$31,M56,5),IF(AND(J56&gt;3.3,J56&lt;=4),INDEX([1]价格表!$B$4:$I$31,M56,6),IF(AND(J56&gt;4,J56&lt;=5.5),INDEX([1]价格表!$B$4:$I$31,M56,7),IF(J56&gt;5.5,2.6+INDEX([1]价格表!$B$4:$I$31,M56,8)*L56)))))))</f>
        <v>1.8</v>
      </c>
      <c r="O56" s="3"/>
      <c r="P56" s="3"/>
      <c r="Q56" s="3">
        <f t="shared" si="1"/>
        <v>0</v>
      </c>
    </row>
    <row r="57" spans="1:17">
      <c r="A57" s="1">
        <v>4312218365286</v>
      </c>
      <c r="B57" s="1" t="s">
        <v>19</v>
      </c>
      <c r="C57" s="2">
        <v>20210201</v>
      </c>
      <c r="D57" s="2">
        <v>610538201209</v>
      </c>
      <c r="E57" s="2" t="s">
        <v>19</v>
      </c>
      <c r="F57" s="2">
        <v>20210211</v>
      </c>
      <c r="G57" s="2" t="s">
        <v>20</v>
      </c>
      <c r="H57" s="2" t="s">
        <v>24</v>
      </c>
      <c r="I57" s="2" t="s">
        <v>79</v>
      </c>
      <c r="J57" s="2">
        <v>0.76</v>
      </c>
      <c r="K57" s="2" t="s">
        <v>23</v>
      </c>
      <c r="L57">
        <f t="shared" si="0"/>
        <v>1</v>
      </c>
      <c r="M57">
        <f>MATCH(H:H,[1]价格表!$B$4:$B$35,0)</f>
        <v>1</v>
      </c>
      <c r="N57" s="4">
        <f>IF(J57&lt;=0.3,INDEX([1]价格表!$B$4:$I$31,M57,2),IF(AND(J57&gt;0.3,J57&lt;=1),INDEX([1]价格表!$B$4:$I$31,M57,3),IF(AND(J57&gt;1,J57&lt;=2.2),INDEX([1]价格表!$B$4:$I$31,M57,4),IF(AND(J57&gt;2.2,J57&lt;=3.3),INDEX([1]价格表!$B$4:$I$31,M57,5),IF(AND(J57&gt;3.3,J57&lt;=4),INDEX([1]价格表!$B$4:$I$31,M57,6),IF(AND(J57&gt;4,J57&lt;=5.5),INDEX([1]价格表!$B$4:$I$31,M57,7),IF(J57&gt;5.5,2.6+INDEX([1]价格表!$B$4:$I$31,M57,8)*L57)))))))</f>
        <v>1.8</v>
      </c>
      <c r="O57" s="3"/>
      <c r="P57" s="3"/>
      <c r="Q57" s="3">
        <f t="shared" si="1"/>
        <v>0</v>
      </c>
    </row>
    <row r="58" spans="1:17">
      <c r="A58" s="1">
        <v>4312218365287</v>
      </c>
      <c r="B58" s="1" t="s">
        <v>19</v>
      </c>
      <c r="C58" s="2">
        <v>20210201</v>
      </c>
      <c r="D58" s="2">
        <v>610538201209</v>
      </c>
      <c r="E58" s="2" t="s">
        <v>19</v>
      </c>
      <c r="F58" s="2">
        <v>20210211</v>
      </c>
      <c r="G58" s="2" t="s">
        <v>20</v>
      </c>
      <c r="H58" s="2" t="s">
        <v>24</v>
      </c>
      <c r="I58" s="2" t="s">
        <v>80</v>
      </c>
      <c r="J58" s="2">
        <v>0.81</v>
      </c>
      <c r="K58" s="2" t="s">
        <v>23</v>
      </c>
      <c r="L58">
        <f t="shared" si="0"/>
        <v>1</v>
      </c>
      <c r="M58">
        <f>MATCH(H:H,[1]价格表!$B$4:$B$35,0)</f>
        <v>1</v>
      </c>
      <c r="N58" s="4">
        <f>IF(J58&lt;=0.3,INDEX([1]价格表!$B$4:$I$31,M58,2),IF(AND(J58&gt;0.3,J58&lt;=1),INDEX([1]价格表!$B$4:$I$31,M58,3),IF(AND(J58&gt;1,J58&lt;=2.2),INDEX([1]价格表!$B$4:$I$31,M58,4),IF(AND(J58&gt;2.2,J58&lt;=3.3),INDEX([1]价格表!$B$4:$I$31,M58,5),IF(AND(J58&gt;3.3,J58&lt;=4),INDEX([1]价格表!$B$4:$I$31,M58,6),IF(AND(J58&gt;4,J58&lt;=5.5),INDEX([1]价格表!$B$4:$I$31,M58,7),IF(J58&gt;5.5,2.6+INDEX([1]价格表!$B$4:$I$31,M58,8)*L58)))))))</f>
        <v>1.8</v>
      </c>
      <c r="O58" s="3"/>
      <c r="P58" s="3"/>
      <c r="Q58" s="3">
        <f t="shared" si="1"/>
        <v>0</v>
      </c>
    </row>
    <row r="59" spans="1:17">
      <c r="A59" s="1">
        <v>4312218365288</v>
      </c>
      <c r="B59" s="1" t="s">
        <v>19</v>
      </c>
      <c r="C59" s="2">
        <v>20210201</v>
      </c>
      <c r="D59" s="2">
        <v>610538201209</v>
      </c>
      <c r="E59" s="2" t="s">
        <v>19</v>
      </c>
      <c r="F59" s="2">
        <v>20210211</v>
      </c>
      <c r="G59" s="2" t="s">
        <v>20</v>
      </c>
      <c r="H59" s="2" t="s">
        <v>43</v>
      </c>
      <c r="I59" s="2" t="s">
        <v>44</v>
      </c>
      <c r="J59" s="2">
        <v>0.76</v>
      </c>
      <c r="K59" s="2" t="s">
        <v>23</v>
      </c>
      <c r="L59">
        <f t="shared" si="0"/>
        <v>1</v>
      </c>
      <c r="M59">
        <f>MATCH(H:H,[1]价格表!$B$4:$B$35,0)</f>
        <v>4</v>
      </c>
      <c r="N59" s="4">
        <f>IF(J59&lt;=0.3,INDEX([1]价格表!$B$4:$I$31,M59,2),IF(AND(J59&gt;0.3,J59&lt;=1),INDEX([1]价格表!$B$4:$I$31,M59,3),IF(AND(J59&gt;1,J59&lt;=2.2),INDEX([1]价格表!$B$4:$I$31,M59,4),IF(AND(J59&gt;2.2,J59&lt;=3.3),INDEX([1]价格表!$B$4:$I$31,M59,5),IF(AND(J59&gt;3.3,J59&lt;=4),INDEX([1]价格表!$B$4:$I$31,M59,6),IF(AND(J59&gt;4,J59&lt;=5.5),INDEX([1]价格表!$B$4:$I$31,M59,7),IF(J59&gt;5.5,2.6+INDEX([1]价格表!$B$4:$I$31,M59,8)*L59)))))))</f>
        <v>1.8</v>
      </c>
      <c r="O59" s="3"/>
      <c r="P59" s="3"/>
      <c r="Q59" s="3">
        <f t="shared" si="1"/>
        <v>0</v>
      </c>
    </row>
    <row r="60" spans="1:17">
      <c r="A60" s="1">
        <v>4312218365289</v>
      </c>
      <c r="B60" s="1" t="s">
        <v>19</v>
      </c>
      <c r="C60" s="2">
        <v>20210201</v>
      </c>
      <c r="D60" s="2">
        <v>610538201209</v>
      </c>
      <c r="E60" s="2" t="s">
        <v>19</v>
      </c>
      <c r="F60" s="2">
        <v>20210211</v>
      </c>
      <c r="G60" s="2" t="s">
        <v>20</v>
      </c>
      <c r="H60" s="2" t="s">
        <v>81</v>
      </c>
      <c r="I60" s="2" t="s">
        <v>82</v>
      </c>
      <c r="J60" s="2">
        <v>0.76</v>
      </c>
      <c r="K60" s="2" t="s">
        <v>23</v>
      </c>
      <c r="L60">
        <f t="shared" si="0"/>
        <v>1</v>
      </c>
      <c r="M60">
        <f>MATCH(H:H,[1]价格表!$B$4:$B$35,0)</f>
        <v>16</v>
      </c>
      <c r="N60" s="4">
        <f>IF(J60&lt;=0.3,INDEX([1]价格表!$B$4:$I$31,M60,2),IF(AND(J60&gt;0.3,J60&lt;=1),INDEX([1]价格表!$B$4:$I$31,M60,3),IF(AND(J60&gt;1,J60&lt;=2.2),INDEX([1]价格表!$B$4:$I$31,M60,4),IF(AND(J60&gt;2.2,J60&lt;=3.3),INDEX([1]价格表!$B$4:$I$31,M60,5),IF(AND(J60&gt;3.3,J60&lt;=4),INDEX([1]价格表!$B$4:$I$31,M60,6),IF(AND(J60&gt;4,J60&lt;=5.5),INDEX([1]价格表!$B$4:$I$31,M60,7),IF(J60&gt;5.5,2.6+INDEX([1]价格表!$B$4:$I$31,M60,8)*L60)))))))</f>
        <v>1.8</v>
      </c>
      <c r="O60" s="3"/>
      <c r="P60" s="3"/>
      <c r="Q60" s="3">
        <f t="shared" si="1"/>
        <v>0</v>
      </c>
    </row>
    <row r="61" spans="1:17">
      <c r="A61" s="1">
        <v>4312218365290</v>
      </c>
      <c r="B61" s="1" t="s">
        <v>19</v>
      </c>
      <c r="C61" s="2">
        <v>20210201</v>
      </c>
      <c r="D61" s="2">
        <v>610538201209</v>
      </c>
      <c r="E61" s="2" t="s">
        <v>19</v>
      </c>
      <c r="F61" s="2">
        <v>20210211</v>
      </c>
      <c r="G61" s="2" t="s">
        <v>20</v>
      </c>
      <c r="H61" s="2" t="s">
        <v>47</v>
      </c>
      <c r="I61" s="2" t="s">
        <v>75</v>
      </c>
      <c r="J61" s="2">
        <v>1.4</v>
      </c>
      <c r="K61" s="2" t="s">
        <v>23</v>
      </c>
      <c r="L61">
        <f t="shared" si="0"/>
        <v>2</v>
      </c>
      <c r="M61">
        <f>MATCH(H:H,[1]价格表!$B$4:$B$35,0)</f>
        <v>12</v>
      </c>
      <c r="N61" s="4">
        <f>IF(J61&lt;=0.3,INDEX([1]价格表!$B$4:$I$31,M61,2),IF(AND(J61&gt;0.3,J61&lt;=1),INDEX([1]价格表!$B$4:$I$31,M61,3),IF(AND(J61&gt;1,J61&lt;=2.2),INDEX([1]价格表!$B$4:$I$31,M61,4),IF(AND(J61&gt;2.2,J61&lt;=3.3),INDEX([1]价格表!$B$4:$I$31,M61,5),IF(AND(J61&gt;3.3,J61&lt;=4),INDEX([1]价格表!$B$4:$I$31,M61,6),IF(AND(J61&gt;4,J61&lt;=5.5),INDEX([1]价格表!$B$4:$I$31,M61,7),IF(J61&gt;5.5,2.6+INDEX([1]价格表!$B$4:$I$31,M61,8)*L61)))))))</f>
        <v>2.15</v>
      </c>
      <c r="O61" s="3"/>
      <c r="P61" s="3"/>
      <c r="Q61" s="3">
        <f t="shared" si="1"/>
        <v>0</v>
      </c>
    </row>
    <row r="62" spans="1:17">
      <c r="A62" s="1">
        <v>4312218365291</v>
      </c>
      <c r="B62" s="1" t="s">
        <v>19</v>
      </c>
      <c r="C62" s="2">
        <v>20210201</v>
      </c>
      <c r="D62" s="2">
        <v>610538201209</v>
      </c>
      <c r="E62" s="2" t="s">
        <v>19</v>
      </c>
      <c r="F62" s="2">
        <v>20210211</v>
      </c>
      <c r="G62" s="2" t="s">
        <v>20</v>
      </c>
      <c r="H62" s="2" t="s">
        <v>43</v>
      </c>
      <c r="I62" s="2" t="s">
        <v>83</v>
      </c>
      <c r="J62" s="2">
        <v>0.76</v>
      </c>
      <c r="K62" s="2" t="s">
        <v>23</v>
      </c>
      <c r="L62">
        <f t="shared" si="0"/>
        <v>1</v>
      </c>
      <c r="M62">
        <f>MATCH(H:H,[1]价格表!$B$4:$B$35,0)</f>
        <v>4</v>
      </c>
      <c r="N62" s="4">
        <f>IF(J62&lt;=0.3,INDEX([1]价格表!$B$4:$I$31,M62,2),IF(AND(J62&gt;0.3,J62&lt;=1),INDEX([1]价格表!$B$4:$I$31,M62,3),IF(AND(J62&gt;1,J62&lt;=2.2),INDEX([1]价格表!$B$4:$I$31,M62,4),IF(AND(J62&gt;2.2,J62&lt;=3.3),INDEX([1]价格表!$B$4:$I$31,M62,5),IF(AND(J62&gt;3.3,J62&lt;=4),INDEX([1]价格表!$B$4:$I$31,M62,6),IF(AND(J62&gt;4,J62&lt;=5.5),INDEX([1]价格表!$B$4:$I$31,M62,7),IF(J62&gt;5.5,2.6+INDEX([1]价格表!$B$4:$I$31,M62,8)*L62)))))))</f>
        <v>1.8</v>
      </c>
      <c r="O62" s="3"/>
      <c r="P62" s="3"/>
      <c r="Q62" s="3">
        <f t="shared" si="1"/>
        <v>0</v>
      </c>
    </row>
    <row r="63" spans="1:17">
      <c r="A63" s="1">
        <v>4312218365292</v>
      </c>
      <c r="B63" s="1" t="s">
        <v>19</v>
      </c>
      <c r="C63" s="2">
        <v>20210201</v>
      </c>
      <c r="D63" s="2">
        <v>610538201209</v>
      </c>
      <c r="E63" s="2" t="s">
        <v>19</v>
      </c>
      <c r="F63" s="2">
        <v>20210211</v>
      </c>
      <c r="G63" s="2" t="s">
        <v>20</v>
      </c>
      <c r="H63" s="2" t="s">
        <v>45</v>
      </c>
      <c r="I63" s="2" t="s">
        <v>84</v>
      </c>
      <c r="J63" s="2">
        <v>0.76</v>
      </c>
      <c r="K63" s="2" t="s">
        <v>23</v>
      </c>
      <c r="L63">
        <f t="shared" si="0"/>
        <v>1</v>
      </c>
      <c r="M63">
        <f>MATCH(H:H,[1]价格表!$B$4:$B$35,0)</f>
        <v>20</v>
      </c>
      <c r="N63" s="4">
        <f>IF(J63&lt;=0.3,INDEX([1]价格表!$B$4:$I$31,M63,2),IF(AND(J63&gt;0.3,J63&lt;=1),INDEX([1]价格表!$B$4:$I$31,M63,3),IF(AND(J63&gt;1,J63&lt;=2.2),INDEX([1]价格表!$B$4:$I$31,M63,4),IF(AND(J63&gt;2.2,J63&lt;=3.3),INDEX([1]价格表!$B$4:$I$31,M63,5),IF(AND(J63&gt;3.3,J63&lt;=4),INDEX([1]价格表!$B$4:$I$31,M63,6),IF(AND(J63&gt;4,J63&lt;=5.5),INDEX([1]价格表!$B$4:$I$31,M63,7),IF(J63&gt;5.5,2.6+INDEX([1]价格表!$B$4:$I$31,M63,8)*L63)))))))</f>
        <v>1.8</v>
      </c>
      <c r="O63" s="3"/>
      <c r="P63" s="3"/>
      <c r="Q63" s="3">
        <f t="shared" si="1"/>
        <v>0</v>
      </c>
    </row>
    <row r="64" spans="1:17">
      <c r="A64" s="1">
        <v>4312218365293</v>
      </c>
      <c r="B64" s="1" t="s">
        <v>19</v>
      </c>
      <c r="C64" s="2">
        <v>20210201</v>
      </c>
      <c r="D64" s="2">
        <v>610538201209</v>
      </c>
      <c r="E64" s="2" t="s">
        <v>19</v>
      </c>
      <c r="F64" s="2">
        <v>20210211</v>
      </c>
      <c r="G64" s="2" t="s">
        <v>20</v>
      </c>
      <c r="H64" s="2" t="s">
        <v>21</v>
      </c>
      <c r="I64" s="2" t="s">
        <v>85</v>
      </c>
      <c r="J64" s="2">
        <v>0.76</v>
      </c>
      <c r="K64" s="2" t="s">
        <v>23</v>
      </c>
      <c r="L64">
        <f t="shared" si="0"/>
        <v>1</v>
      </c>
      <c r="M64">
        <f>MATCH(H:H,[1]价格表!$B$4:$B$35,0)</f>
        <v>15</v>
      </c>
      <c r="N64" s="4">
        <f>IF(J64&lt;=0.3,INDEX([1]价格表!$B$4:$I$31,M64,2),IF(AND(J64&gt;0.3,J64&lt;=1),INDEX([1]价格表!$B$4:$I$31,M64,3),IF(AND(J64&gt;1,J64&lt;=2.2),INDEX([1]价格表!$B$4:$I$31,M64,4),IF(AND(J64&gt;2.2,J64&lt;=3.3),INDEX([1]价格表!$B$4:$I$31,M64,5),IF(AND(J64&gt;3.3,J64&lt;=4),INDEX([1]价格表!$B$4:$I$31,M64,6),IF(AND(J64&gt;4,J64&lt;=5.5),INDEX([1]价格表!$B$4:$I$31,M64,7),IF(J64&gt;5.5,2.6+INDEX([1]价格表!$B$4:$I$31,M64,8)*L64)))))))</f>
        <v>1.8</v>
      </c>
      <c r="O64" s="3"/>
      <c r="P64" s="3"/>
      <c r="Q64" s="3">
        <f t="shared" si="1"/>
        <v>0</v>
      </c>
    </row>
    <row r="65" spans="1:17">
      <c r="A65" s="1">
        <v>4312220632947</v>
      </c>
      <c r="B65" s="1" t="s">
        <v>19</v>
      </c>
      <c r="C65" s="2">
        <v>20210201</v>
      </c>
      <c r="D65" s="2">
        <v>610538201209</v>
      </c>
      <c r="E65" s="2" t="s">
        <v>19</v>
      </c>
      <c r="F65" s="2">
        <v>20210211</v>
      </c>
      <c r="G65" s="2" t="s">
        <v>20</v>
      </c>
      <c r="H65" s="2" t="s">
        <v>35</v>
      </c>
      <c r="I65" s="2" t="s">
        <v>86</v>
      </c>
      <c r="J65" s="2">
        <v>0.71</v>
      </c>
      <c r="K65" s="2" t="s">
        <v>23</v>
      </c>
      <c r="L65">
        <f t="shared" si="0"/>
        <v>1</v>
      </c>
      <c r="M65">
        <f>MATCH(H:H,[1]价格表!$B$4:$B$35,0)</f>
        <v>11</v>
      </c>
      <c r="N65" s="4">
        <f>IF(J65&lt;=0.3,INDEX([1]价格表!$B$4:$I$31,M65,2),IF(AND(J65&gt;0.3,J65&lt;=1),INDEX([1]价格表!$B$4:$I$31,M65,3),IF(AND(J65&gt;1,J65&lt;=2.2),INDEX([1]价格表!$B$4:$I$31,M65,4),IF(AND(J65&gt;2.2,J65&lt;=3.3),INDEX([1]价格表!$B$4:$I$31,M65,5),IF(AND(J65&gt;3.3,J65&lt;=4),INDEX([1]价格表!$B$4:$I$31,M65,6),IF(AND(J65&gt;4,J65&lt;=5.5),INDEX([1]价格表!$B$4:$I$31,M65,7),IF(J65&gt;5.5,2.6+INDEX([1]价格表!$B$4:$I$31,M65,8)*L65)))))))</f>
        <v>1.8</v>
      </c>
      <c r="O65" s="3"/>
      <c r="P65" s="3"/>
      <c r="Q65" s="3">
        <f t="shared" si="1"/>
        <v>0</v>
      </c>
    </row>
    <row r="66" spans="1:17">
      <c r="A66" s="1">
        <v>4312220632948</v>
      </c>
      <c r="B66" s="1" t="s">
        <v>19</v>
      </c>
      <c r="C66" s="2">
        <v>20210201</v>
      </c>
      <c r="D66" s="2">
        <v>610538201209</v>
      </c>
      <c r="E66" s="2" t="s">
        <v>19</v>
      </c>
      <c r="F66" s="2">
        <v>20210211</v>
      </c>
      <c r="G66" s="2" t="s">
        <v>20</v>
      </c>
      <c r="H66" s="2" t="s">
        <v>24</v>
      </c>
      <c r="I66" s="2" t="s">
        <v>74</v>
      </c>
      <c r="J66" s="2">
        <v>0.81</v>
      </c>
      <c r="K66" s="2" t="s">
        <v>23</v>
      </c>
      <c r="L66">
        <f t="shared" si="0"/>
        <v>1</v>
      </c>
      <c r="M66">
        <f>MATCH(H:H,[1]价格表!$B$4:$B$35,0)</f>
        <v>1</v>
      </c>
      <c r="N66" s="4">
        <f>IF(J66&lt;=0.3,INDEX([1]价格表!$B$4:$I$31,M66,2),IF(AND(J66&gt;0.3,J66&lt;=1),INDEX([1]价格表!$B$4:$I$31,M66,3),IF(AND(J66&gt;1,J66&lt;=2.2),INDEX([1]价格表!$B$4:$I$31,M66,4),IF(AND(J66&gt;2.2,J66&lt;=3.3),INDEX([1]价格表!$B$4:$I$31,M66,5),IF(AND(J66&gt;3.3,J66&lt;=4),INDEX([1]价格表!$B$4:$I$31,M66,6),IF(AND(J66&gt;4,J66&lt;=5.5),INDEX([1]价格表!$B$4:$I$31,M66,7),IF(J66&gt;5.5,2.6+INDEX([1]价格表!$B$4:$I$31,M66,8)*L66)))))))</f>
        <v>1.8</v>
      </c>
      <c r="O66" s="3"/>
      <c r="P66" s="3"/>
      <c r="Q66" s="3">
        <f t="shared" si="1"/>
        <v>0</v>
      </c>
    </row>
    <row r="67" spans="1:17">
      <c r="A67" s="1">
        <v>4312220632949</v>
      </c>
      <c r="B67" s="1" t="s">
        <v>19</v>
      </c>
      <c r="C67" s="2">
        <v>20210201</v>
      </c>
      <c r="D67" s="2">
        <v>610538201209</v>
      </c>
      <c r="E67" s="2" t="s">
        <v>19</v>
      </c>
      <c r="F67" s="2">
        <v>20210211</v>
      </c>
      <c r="G67" s="2" t="s">
        <v>20</v>
      </c>
      <c r="H67" s="2" t="s">
        <v>43</v>
      </c>
      <c r="I67" s="2" t="s">
        <v>87</v>
      </c>
      <c r="J67" s="2">
        <v>0.76</v>
      </c>
      <c r="K67" s="2" t="s">
        <v>23</v>
      </c>
      <c r="L67">
        <f t="shared" si="0"/>
        <v>1</v>
      </c>
      <c r="M67">
        <f>MATCH(H:H,[1]价格表!$B$4:$B$35,0)</f>
        <v>4</v>
      </c>
      <c r="N67" s="4">
        <f>IF(J67&lt;=0.3,INDEX([1]价格表!$B$4:$I$31,M67,2),IF(AND(J67&gt;0.3,J67&lt;=1),INDEX([1]价格表!$B$4:$I$31,M67,3),IF(AND(J67&gt;1,J67&lt;=2.2),INDEX([1]价格表!$B$4:$I$31,M67,4),IF(AND(J67&gt;2.2,J67&lt;=3.3),INDEX([1]价格表!$B$4:$I$31,M67,5),IF(AND(J67&gt;3.3,J67&lt;=4),INDEX([1]价格表!$B$4:$I$31,M67,6),IF(AND(J67&gt;4,J67&lt;=5.5),INDEX([1]价格表!$B$4:$I$31,M67,7),IF(J67&gt;5.5,2.6+INDEX([1]价格表!$B$4:$I$31,M67,8)*L67)))))))</f>
        <v>1.8</v>
      </c>
      <c r="O67" s="3"/>
      <c r="P67" s="3"/>
      <c r="Q67" s="3">
        <f t="shared" si="1"/>
        <v>0</v>
      </c>
    </row>
    <row r="68" spans="1:17">
      <c r="A68" s="1">
        <v>4312220632950</v>
      </c>
      <c r="B68" s="1" t="s">
        <v>19</v>
      </c>
      <c r="C68" s="2">
        <v>20210201</v>
      </c>
      <c r="D68" s="2">
        <v>610538201209</v>
      </c>
      <c r="E68" s="2" t="s">
        <v>19</v>
      </c>
      <c r="F68" s="2">
        <v>20210211</v>
      </c>
      <c r="G68" s="2" t="s">
        <v>20</v>
      </c>
      <c r="H68" s="2" t="s">
        <v>21</v>
      </c>
      <c r="I68" s="2" t="s">
        <v>71</v>
      </c>
      <c r="J68" s="2">
        <v>0.8</v>
      </c>
      <c r="K68" s="2" t="s">
        <v>23</v>
      </c>
      <c r="L68">
        <f t="shared" ref="L68:L131" si="2">ROUNDUP(J68,0)</f>
        <v>1</v>
      </c>
      <c r="M68">
        <f>MATCH(H:H,[1]价格表!$B$4:$B$35,0)</f>
        <v>15</v>
      </c>
      <c r="N68" s="4">
        <f>IF(J68&lt;=0.3,INDEX([1]价格表!$B$4:$I$31,M68,2),IF(AND(J68&gt;0.3,J68&lt;=1),INDEX([1]价格表!$B$4:$I$31,M68,3),IF(AND(J68&gt;1,J68&lt;=2.2),INDEX([1]价格表!$B$4:$I$31,M68,4),IF(AND(J68&gt;2.2,J68&lt;=3.3),INDEX([1]价格表!$B$4:$I$31,M68,5),IF(AND(J68&gt;3.3,J68&lt;=4),INDEX([1]价格表!$B$4:$I$31,M68,6),IF(AND(J68&gt;4,J68&lt;=5.5),INDEX([1]价格表!$B$4:$I$31,M68,7),IF(J68&gt;5.5,2.6+INDEX([1]价格表!$B$4:$I$31,M68,8)*L68)))))))</f>
        <v>1.8</v>
      </c>
      <c r="O68" s="3"/>
      <c r="P68" s="3"/>
      <c r="Q68" s="3">
        <f t="shared" ref="Q68:Q131" si="3">IF(P68&gt;0,P68-N68,0)</f>
        <v>0</v>
      </c>
    </row>
    <row r="69" spans="1:17">
      <c r="A69" s="1">
        <v>4312220632951</v>
      </c>
      <c r="B69" s="1" t="s">
        <v>19</v>
      </c>
      <c r="C69" s="2">
        <v>20210201</v>
      </c>
      <c r="D69" s="2">
        <v>610538201209</v>
      </c>
      <c r="E69" s="2" t="s">
        <v>19</v>
      </c>
      <c r="F69" s="2">
        <v>20210211</v>
      </c>
      <c r="G69" s="2" t="s">
        <v>20</v>
      </c>
      <c r="H69" s="2" t="s">
        <v>24</v>
      </c>
      <c r="I69" s="2" t="s">
        <v>88</v>
      </c>
      <c r="J69" s="2">
        <v>0.76</v>
      </c>
      <c r="K69" s="2" t="s">
        <v>23</v>
      </c>
      <c r="L69">
        <f t="shared" si="2"/>
        <v>1</v>
      </c>
      <c r="M69">
        <f>MATCH(H:H,[1]价格表!$B$4:$B$35,0)</f>
        <v>1</v>
      </c>
      <c r="N69" s="4">
        <f>IF(J69&lt;=0.3,INDEX([1]价格表!$B$4:$I$31,M69,2),IF(AND(J69&gt;0.3,J69&lt;=1),INDEX([1]价格表!$B$4:$I$31,M69,3),IF(AND(J69&gt;1,J69&lt;=2.2),INDEX([1]价格表!$B$4:$I$31,M69,4),IF(AND(J69&gt;2.2,J69&lt;=3.3),INDEX([1]价格表!$B$4:$I$31,M69,5),IF(AND(J69&gt;3.3,J69&lt;=4),INDEX([1]价格表!$B$4:$I$31,M69,6),IF(AND(J69&gt;4,J69&lt;=5.5),INDEX([1]价格表!$B$4:$I$31,M69,7),IF(J69&gt;5.5,2.6+INDEX([1]价格表!$B$4:$I$31,M69,8)*L69)))))))</f>
        <v>1.8</v>
      </c>
      <c r="O69" s="3"/>
      <c r="P69" s="3"/>
      <c r="Q69" s="3">
        <f t="shared" si="3"/>
        <v>0</v>
      </c>
    </row>
    <row r="70" spans="1:17">
      <c r="A70" s="1">
        <v>4312220632952</v>
      </c>
      <c r="B70" s="1" t="s">
        <v>19</v>
      </c>
      <c r="C70" s="2">
        <v>20210201</v>
      </c>
      <c r="D70" s="2">
        <v>610538201209</v>
      </c>
      <c r="E70" s="2" t="s">
        <v>19</v>
      </c>
      <c r="F70" s="2">
        <v>20210211</v>
      </c>
      <c r="G70" s="2" t="s">
        <v>20</v>
      </c>
      <c r="H70" s="2" t="s">
        <v>21</v>
      </c>
      <c r="I70" s="2" t="s">
        <v>71</v>
      </c>
      <c r="J70" s="2">
        <v>0.76</v>
      </c>
      <c r="K70" s="2" t="s">
        <v>23</v>
      </c>
      <c r="L70">
        <f t="shared" si="2"/>
        <v>1</v>
      </c>
      <c r="M70">
        <f>MATCH(H:H,[1]价格表!$B$4:$B$35,0)</f>
        <v>15</v>
      </c>
      <c r="N70" s="4">
        <f>IF(J70&lt;=0.3,INDEX([1]价格表!$B$4:$I$31,M70,2),IF(AND(J70&gt;0.3,J70&lt;=1),INDEX([1]价格表!$B$4:$I$31,M70,3),IF(AND(J70&gt;1,J70&lt;=2.2),INDEX([1]价格表!$B$4:$I$31,M70,4),IF(AND(J70&gt;2.2,J70&lt;=3.3),INDEX([1]价格表!$B$4:$I$31,M70,5),IF(AND(J70&gt;3.3,J70&lt;=4),INDEX([1]价格表!$B$4:$I$31,M70,6),IF(AND(J70&gt;4,J70&lt;=5.5),INDEX([1]价格表!$B$4:$I$31,M70,7),IF(J70&gt;5.5,2.6+INDEX([1]价格表!$B$4:$I$31,M70,8)*L70)))))))</f>
        <v>1.8</v>
      </c>
      <c r="O70" s="3"/>
      <c r="P70" s="3"/>
      <c r="Q70" s="3">
        <f t="shared" si="3"/>
        <v>0</v>
      </c>
    </row>
    <row r="71" spans="1:17">
      <c r="A71" s="1">
        <v>4312220632953</v>
      </c>
      <c r="B71" s="1" t="s">
        <v>19</v>
      </c>
      <c r="C71" s="2">
        <v>20210201</v>
      </c>
      <c r="D71" s="2">
        <v>610538201209</v>
      </c>
      <c r="E71" s="2" t="s">
        <v>19</v>
      </c>
      <c r="F71" s="2">
        <v>20210211</v>
      </c>
      <c r="G71" s="2" t="s">
        <v>20</v>
      </c>
      <c r="H71" s="2" t="s">
        <v>27</v>
      </c>
      <c r="I71" s="2" t="s">
        <v>28</v>
      </c>
      <c r="J71" s="2">
        <v>0.76</v>
      </c>
      <c r="K71" s="2" t="s">
        <v>23</v>
      </c>
      <c r="L71">
        <f t="shared" si="2"/>
        <v>1</v>
      </c>
      <c r="M71">
        <f>MATCH(H:H,[1]价格表!$B$4:$B$35,0)</f>
        <v>14</v>
      </c>
      <c r="N71" s="4">
        <f>IF(J71&lt;=0.3,INDEX([1]价格表!$B$4:$I$31,M71,2),IF(AND(J71&gt;0.3,J71&lt;=1),INDEX([1]价格表!$B$4:$I$31,M71,3),IF(AND(J71&gt;1,J71&lt;=2.2),INDEX([1]价格表!$B$4:$I$31,M71,4),IF(AND(J71&gt;2.2,J71&lt;=3.3),INDEX([1]价格表!$B$4:$I$31,M71,5),IF(AND(J71&gt;3.3,J71&lt;=4),INDEX([1]价格表!$B$4:$I$31,M71,6),IF(AND(J71&gt;4,J71&lt;=5.5),INDEX([1]价格表!$B$4:$I$31,M71,7),IF(J71&gt;5.5,2.6+INDEX([1]价格表!$B$4:$I$31,M71,8)*L71)))))))</f>
        <v>1.8</v>
      </c>
      <c r="O71" s="3"/>
      <c r="P71" s="3"/>
      <c r="Q71" s="3">
        <f t="shared" si="3"/>
        <v>0</v>
      </c>
    </row>
    <row r="72" spans="1:17">
      <c r="A72" s="1">
        <v>4312220632954</v>
      </c>
      <c r="B72" s="1" t="s">
        <v>19</v>
      </c>
      <c r="C72" s="2">
        <v>20210201</v>
      </c>
      <c r="D72" s="2">
        <v>610538201209</v>
      </c>
      <c r="E72" s="2" t="s">
        <v>19</v>
      </c>
      <c r="F72" s="2">
        <v>20210211</v>
      </c>
      <c r="G72" s="2" t="s">
        <v>20</v>
      </c>
      <c r="H72" s="2" t="s">
        <v>24</v>
      </c>
      <c r="I72" s="2" t="s">
        <v>56</v>
      </c>
      <c r="J72" s="2">
        <v>0.76</v>
      </c>
      <c r="K72" s="2" t="s">
        <v>23</v>
      </c>
      <c r="L72">
        <f t="shared" si="2"/>
        <v>1</v>
      </c>
      <c r="M72">
        <f>MATCH(H:H,[1]价格表!$B$4:$B$35,0)</f>
        <v>1</v>
      </c>
      <c r="N72" s="4">
        <f>IF(J72&lt;=0.3,INDEX([1]价格表!$B$4:$I$31,M72,2),IF(AND(J72&gt;0.3,J72&lt;=1),INDEX([1]价格表!$B$4:$I$31,M72,3),IF(AND(J72&gt;1,J72&lt;=2.2),INDEX([1]价格表!$B$4:$I$31,M72,4),IF(AND(J72&gt;2.2,J72&lt;=3.3),INDEX([1]价格表!$B$4:$I$31,M72,5),IF(AND(J72&gt;3.3,J72&lt;=4),INDEX([1]价格表!$B$4:$I$31,M72,6),IF(AND(J72&gt;4,J72&lt;=5.5),INDEX([1]价格表!$B$4:$I$31,M72,7),IF(J72&gt;5.5,2.6+INDEX([1]价格表!$B$4:$I$31,M72,8)*L72)))))))</f>
        <v>1.8</v>
      </c>
      <c r="O72" s="3"/>
      <c r="P72" s="3"/>
      <c r="Q72" s="3">
        <f t="shared" si="3"/>
        <v>0</v>
      </c>
    </row>
    <row r="73" spans="1:17">
      <c r="A73" s="1">
        <v>4312220632955</v>
      </c>
      <c r="B73" s="1" t="s">
        <v>19</v>
      </c>
      <c r="C73" s="2">
        <v>20210201</v>
      </c>
      <c r="D73" s="2">
        <v>610538201209</v>
      </c>
      <c r="E73" s="2" t="s">
        <v>19</v>
      </c>
      <c r="F73" s="2">
        <v>20210211</v>
      </c>
      <c r="G73" s="2" t="s">
        <v>20</v>
      </c>
      <c r="H73" s="2" t="s">
        <v>52</v>
      </c>
      <c r="I73" s="2" t="s">
        <v>89</v>
      </c>
      <c r="J73" s="2">
        <v>0.76</v>
      </c>
      <c r="K73" s="2" t="s">
        <v>23</v>
      </c>
      <c r="L73">
        <f t="shared" si="2"/>
        <v>1</v>
      </c>
      <c r="M73">
        <f>MATCH(H:H,[1]价格表!$B$4:$B$35,0)</f>
        <v>21</v>
      </c>
      <c r="N73" s="4">
        <f>IF(J73&lt;=0.3,INDEX([1]价格表!$B$4:$I$31,M73,2),IF(AND(J73&gt;0.3,J73&lt;=1),INDEX([1]价格表!$B$4:$I$31,M73,3),IF(AND(J73&gt;1,J73&lt;=2.2),INDEX([1]价格表!$B$4:$I$31,M73,4),IF(AND(J73&gt;2.2,J73&lt;=3.3),INDEX([1]价格表!$B$4:$I$31,M73,5),IF(AND(J73&gt;3.3,J73&lt;=4),INDEX([1]价格表!$B$4:$I$31,M73,6),IF(AND(J73&gt;4,J73&lt;=5.5),INDEX([1]价格表!$B$4:$I$31,M73,7),IF(J73&gt;5.5,2.6+INDEX([1]价格表!$B$4:$I$31,M73,8)*L73)))))))</f>
        <v>1.8</v>
      </c>
      <c r="O73" s="3"/>
      <c r="P73" s="3"/>
      <c r="Q73" s="3">
        <f t="shared" si="3"/>
        <v>0</v>
      </c>
    </row>
    <row r="74" spans="1:17">
      <c r="A74" s="1">
        <v>4312220632956</v>
      </c>
      <c r="B74" s="1" t="s">
        <v>19</v>
      </c>
      <c r="C74" s="2">
        <v>20210201</v>
      </c>
      <c r="D74" s="2">
        <v>610538201209</v>
      </c>
      <c r="E74" s="2" t="s">
        <v>19</v>
      </c>
      <c r="F74" s="2">
        <v>20210211</v>
      </c>
      <c r="G74" s="2" t="s">
        <v>20</v>
      </c>
      <c r="H74" s="2" t="s">
        <v>24</v>
      </c>
      <c r="I74" s="2" t="s">
        <v>51</v>
      </c>
      <c r="J74" s="2">
        <v>0.76</v>
      </c>
      <c r="K74" s="2" t="s">
        <v>23</v>
      </c>
      <c r="L74">
        <f t="shared" si="2"/>
        <v>1</v>
      </c>
      <c r="M74">
        <f>MATCH(H:H,[1]价格表!$B$4:$B$35,0)</f>
        <v>1</v>
      </c>
      <c r="N74" s="4">
        <f>IF(J74&lt;=0.3,INDEX([1]价格表!$B$4:$I$31,M74,2),IF(AND(J74&gt;0.3,J74&lt;=1),INDEX([1]价格表!$B$4:$I$31,M74,3),IF(AND(J74&gt;1,J74&lt;=2.2),INDEX([1]价格表!$B$4:$I$31,M74,4),IF(AND(J74&gt;2.2,J74&lt;=3.3),INDEX([1]价格表!$B$4:$I$31,M74,5),IF(AND(J74&gt;3.3,J74&lt;=4),INDEX([1]价格表!$B$4:$I$31,M74,6),IF(AND(J74&gt;4,J74&lt;=5.5),INDEX([1]价格表!$B$4:$I$31,M74,7),IF(J74&gt;5.5,2.6+INDEX([1]价格表!$B$4:$I$31,M74,8)*L74)))))))</f>
        <v>1.8</v>
      </c>
      <c r="O74" s="3"/>
      <c r="P74" s="3"/>
      <c r="Q74" s="3">
        <f t="shared" si="3"/>
        <v>0</v>
      </c>
    </row>
    <row r="75" spans="1:17">
      <c r="A75" s="1">
        <v>4312220661725</v>
      </c>
      <c r="B75" s="1" t="s">
        <v>19</v>
      </c>
      <c r="C75" s="2">
        <v>20210201</v>
      </c>
      <c r="D75" s="2">
        <v>610538201209</v>
      </c>
      <c r="E75" s="2" t="s">
        <v>19</v>
      </c>
      <c r="F75" s="2">
        <v>20210211</v>
      </c>
      <c r="G75" s="2" t="s">
        <v>20</v>
      </c>
      <c r="H75" s="2" t="s">
        <v>21</v>
      </c>
      <c r="I75" s="2" t="s">
        <v>90</v>
      </c>
      <c r="J75" s="2">
        <v>0.76</v>
      </c>
      <c r="K75" s="2" t="s">
        <v>23</v>
      </c>
      <c r="L75">
        <f t="shared" si="2"/>
        <v>1</v>
      </c>
      <c r="M75">
        <f>MATCH(H:H,[1]价格表!$B$4:$B$35,0)</f>
        <v>15</v>
      </c>
      <c r="N75" s="4">
        <f>IF(J75&lt;=0.3,INDEX([1]价格表!$B$4:$I$31,M75,2),IF(AND(J75&gt;0.3,J75&lt;=1),INDEX([1]价格表!$B$4:$I$31,M75,3),IF(AND(J75&gt;1,J75&lt;=2.2),INDEX([1]价格表!$B$4:$I$31,M75,4),IF(AND(J75&gt;2.2,J75&lt;=3.3),INDEX([1]价格表!$B$4:$I$31,M75,5),IF(AND(J75&gt;3.3,J75&lt;=4),INDEX([1]价格表!$B$4:$I$31,M75,6),IF(AND(J75&gt;4,J75&lt;=5.5),INDEX([1]价格表!$B$4:$I$31,M75,7),IF(J75&gt;5.5,2.6+INDEX([1]价格表!$B$4:$I$31,M75,8)*L75)))))))</f>
        <v>1.8</v>
      </c>
      <c r="O75" s="3"/>
      <c r="P75" s="3"/>
      <c r="Q75" s="3">
        <f t="shared" si="3"/>
        <v>0</v>
      </c>
    </row>
    <row r="76" spans="1:17">
      <c r="A76" s="1">
        <v>4312220661726</v>
      </c>
      <c r="B76" s="1" t="s">
        <v>19</v>
      </c>
      <c r="C76" s="2">
        <v>20210201</v>
      </c>
      <c r="D76" s="2">
        <v>610538201209</v>
      </c>
      <c r="E76" s="2" t="s">
        <v>19</v>
      </c>
      <c r="F76" s="2">
        <v>20210211</v>
      </c>
      <c r="G76" s="2" t="s">
        <v>20</v>
      </c>
      <c r="H76" s="2" t="s">
        <v>24</v>
      </c>
      <c r="I76" s="2" t="s">
        <v>91</v>
      </c>
      <c r="J76" s="2">
        <v>0.76</v>
      </c>
      <c r="K76" s="2" t="s">
        <v>23</v>
      </c>
      <c r="L76">
        <f t="shared" si="2"/>
        <v>1</v>
      </c>
      <c r="M76">
        <f>MATCH(H:H,[1]价格表!$B$4:$B$35,0)</f>
        <v>1</v>
      </c>
      <c r="N76" s="4">
        <f>IF(J76&lt;=0.3,INDEX([1]价格表!$B$4:$I$31,M76,2),IF(AND(J76&gt;0.3,J76&lt;=1),INDEX([1]价格表!$B$4:$I$31,M76,3),IF(AND(J76&gt;1,J76&lt;=2.2),INDEX([1]价格表!$B$4:$I$31,M76,4),IF(AND(J76&gt;2.2,J76&lt;=3.3),INDEX([1]价格表!$B$4:$I$31,M76,5),IF(AND(J76&gt;3.3,J76&lt;=4),INDEX([1]价格表!$B$4:$I$31,M76,6),IF(AND(J76&gt;4,J76&lt;=5.5),INDEX([1]价格表!$B$4:$I$31,M76,7),IF(J76&gt;5.5,2.6+INDEX([1]价格表!$B$4:$I$31,M76,8)*L76)))))))</f>
        <v>1.8</v>
      </c>
      <c r="O76" s="3"/>
      <c r="P76" s="3"/>
      <c r="Q76" s="3">
        <f t="shared" si="3"/>
        <v>0</v>
      </c>
    </row>
    <row r="77" spans="1:17">
      <c r="A77" s="1">
        <v>4312220661727</v>
      </c>
      <c r="B77" s="1" t="s">
        <v>19</v>
      </c>
      <c r="C77" s="2">
        <v>20210201</v>
      </c>
      <c r="D77" s="2">
        <v>610538201209</v>
      </c>
      <c r="E77" s="2" t="s">
        <v>19</v>
      </c>
      <c r="F77" s="2">
        <v>20210211</v>
      </c>
      <c r="G77" s="2" t="s">
        <v>20</v>
      </c>
      <c r="H77" s="2" t="s">
        <v>52</v>
      </c>
      <c r="I77" s="2" t="s">
        <v>92</v>
      </c>
      <c r="J77" s="2">
        <v>1.28</v>
      </c>
      <c r="K77" s="2" t="s">
        <v>23</v>
      </c>
      <c r="L77">
        <f t="shared" si="2"/>
        <v>2</v>
      </c>
      <c r="M77">
        <f>MATCH(H:H,[1]价格表!$B$4:$B$35,0)</f>
        <v>21</v>
      </c>
      <c r="N77" s="4">
        <f>IF(J77&lt;=0.3,INDEX([1]价格表!$B$4:$I$31,M77,2),IF(AND(J77&gt;0.3,J77&lt;=1),INDEX([1]价格表!$B$4:$I$31,M77,3),IF(AND(J77&gt;1,J77&lt;=2.2),INDEX([1]价格表!$B$4:$I$31,M77,4),IF(AND(J77&gt;2.2,J77&lt;=3.3),INDEX([1]价格表!$B$4:$I$31,M77,5),IF(AND(J77&gt;3.3,J77&lt;=4),INDEX([1]价格表!$B$4:$I$31,M77,6),IF(AND(J77&gt;4,J77&lt;=5.5),INDEX([1]价格表!$B$4:$I$31,M77,7),IF(J77&gt;5.5,2.6+INDEX([1]价格表!$B$4:$I$31,M77,8)*L77)))))))</f>
        <v>2.15</v>
      </c>
      <c r="O77" s="3"/>
      <c r="P77" s="3"/>
      <c r="Q77" s="3">
        <f t="shared" si="3"/>
        <v>0</v>
      </c>
    </row>
    <row r="78" spans="1:17">
      <c r="A78" s="1">
        <v>4312220661728</v>
      </c>
      <c r="B78" s="1" t="s">
        <v>19</v>
      </c>
      <c r="C78" s="2">
        <v>20210201</v>
      </c>
      <c r="D78" s="2">
        <v>610538201209</v>
      </c>
      <c r="E78" s="2" t="s">
        <v>19</v>
      </c>
      <c r="F78" s="2">
        <v>20210211</v>
      </c>
      <c r="G78" s="2" t="s">
        <v>20</v>
      </c>
      <c r="H78" s="2" t="s">
        <v>40</v>
      </c>
      <c r="I78" s="2" t="s">
        <v>93</v>
      </c>
      <c r="J78" s="2">
        <v>0.83</v>
      </c>
      <c r="K78" s="2" t="s">
        <v>23</v>
      </c>
      <c r="L78">
        <f t="shared" si="2"/>
        <v>1</v>
      </c>
      <c r="M78">
        <f>MATCH(H:H,[1]价格表!$B$4:$B$35,0)</f>
        <v>9</v>
      </c>
      <c r="N78" s="4">
        <f>IF(J78&lt;=0.3,INDEX([1]价格表!$B$4:$I$31,M78,2),IF(AND(J78&gt;0.3,J78&lt;=1),INDEX([1]价格表!$B$4:$I$31,M78,3),IF(AND(J78&gt;1,J78&lt;=2.2),INDEX([1]价格表!$B$4:$I$31,M78,4),IF(AND(J78&gt;2.2,J78&lt;=3.3),INDEX([1]价格表!$B$4:$I$31,M78,5),IF(AND(J78&gt;3.3,J78&lt;=4),INDEX([1]价格表!$B$4:$I$31,M78,6),IF(AND(J78&gt;4,J78&lt;=5.5),INDEX([1]价格表!$B$4:$I$31,M78,7),IF(J78&gt;5.5,2.6+INDEX([1]价格表!$B$4:$I$31,M78,8)*L78)))))))</f>
        <v>1.8</v>
      </c>
      <c r="O78" s="3"/>
      <c r="P78" s="3"/>
      <c r="Q78" s="3">
        <f t="shared" si="3"/>
        <v>0</v>
      </c>
    </row>
    <row r="79" spans="1:17">
      <c r="A79" s="1">
        <v>4312220661729</v>
      </c>
      <c r="B79" s="1" t="s">
        <v>19</v>
      </c>
      <c r="C79" s="2">
        <v>20210201</v>
      </c>
      <c r="D79" s="2">
        <v>610538201209</v>
      </c>
      <c r="E79" s="2" t="s">
        <v>19</v>
      </c>
      <c r="F79" s="2">
        <v>20210211</v>
      </c>
      <c r="G79" s="2" t="s">
        <v>20</v>
      </c>
      <c r="H79" s="2" t="s">
        <v>21</v>
      </c>
      <c r="I79" s="2" t="s">
        <v>76</v>
      </c>
      <c r="J79" s="2">
        <v>1.56</v>
      </c>
      <c r="K79" s="2" t="s">
        <v>23</v>
      </c>
      <c r="L79">
        <f t="shared" si="2"/>
        <v>2</v>
      </c>
      <c r="M79">
        <f>MATCH(H:H,[1]价格表!$B$4:$B$35,0)</f>
        <v>15</v>
      </c>
      <c r="N79" s="4">
        <f>IF(J79&lt;=0.3,INDEX([1]价格表!$B$4:$I$31,M79,2),IF(AND(J79&gt;0.3,J79&lt;=1),INDEX([1]价格表!$B$4:$I$31,M79,3),IF(AND(J79&gt;1,J79&lt;=2.2),INDEX([1]价格表!$B$4:$I$31,M79,4),IF(AND(J79&gt;2.2,J79&lt;=3.3),INDEX([1]价格表!$B$4:$I$31,M79,5),IF(AND(J79&gt;3.3,J79&lt;=4),INDEX([1]价格表!$B$4:$I$31,M79,6),IF(AND(J79&gt;4,J79&lt;=5.5),INDEX([1]价格表!$B$4:$I$31,M79,7),IF(J79&gt;5.5,2.6+INDEX([1]价格表!$B$4:$I$31,M79,8)*L79)))))))</f>
        <v>2.15</v>
      </c>
      <c r="O79" s="3"/>
      <c r="P79" s="3"/>
      <c r="Q79" s="3">
        <f t="shared" si="3"/>
        <v>0</v>
      </c>
    </row>
    <row r="80" spans="1:17">
      <c r="A80" s="1">
        <v>4312220661730</v>
      </c>
      <c r="B80" s="1" t="s">
        <v>19</v>
      </c>
      <c r="C80" s="2">
        <v>20210201</v>
      </c>
      <c r="D80" s="2">
        <v>610538201209</v>
      </c>
      <c r="E80" s="2" t="s">
        <v>19</v>
      </c>
      <c r="F80" s="2">
        <v>20210211</v>
      </c>
      <c r="G80" s="2" t="s">
        <v>20</v>
      </c>
      <c r="H80" s="2" t="s">
        <v>52</v>
      </c>
      <c r="I80" s="2" t="s">
        <v>94</v>
      </c>
      <c r="J80" s="2">
        <v>0.8</v>
      </c>
      <c r="K80" s="2" t="s">
        <v>23</v>
      </c>
      <c r="L80">
        <f t="shared" si="2"/>
        <v>1</v>
      </c>
      <c r="M80">
        <f>MATCH(H:H,[1]价格表!$B$4:$B$35,0)</f>
        <v>21</v>
      </c>
      <c r="N80" s="4">
        <f>IF(J80&lt;=0.3,INDEX([1]价格表!$B$4:$I$31,M80,2),IF(AND(J80&gt;0.3,J80&lt;=1),INDEX([1]价格表!$B$4:$I$31,M80,3),IF(AND(J80&gt;1,J80&lt;=2.2),INDEX([1]价格表!$B$4:$I$31,M80,4),IF(AND(J80&gt;2.2,J80&lt;=3.3),INDEX([1]价格表!$B$4:$I$31,M80,5),IF(AND(J80&gt;3.3,J80&lt;=4),INDEX([1]价格表!$B$4:$I$31,M80,6),IF(AND(J80&gt;4,J80&lt;=5.5),INDEX([1]价格表!$B$4:$I$31,M80,7),IF(J80&gt;5.5,2.6+INDEX([1]价格表!$B$4:$I$31,M80,8)*L80)))))))</f>
        <v>1.8</v>
      </c>
      <c r="O80" s="3"/>
      <c r="P80" s="3"/>
      <c r="Q80" s="3">
        <f t="shared" si="3"/>
        <v>0</v>
      </c>
    </row>
    <row r="81" spans="1:17">
      <c r="A81" s="1">
        <v>4312220661731</v>
      </c>
      <c r="B81" s="1" t="s">
        <v>19</v>
      </c>
      <c r="C81" s="2">
        <v>20210201</v>
      </c>
      <c r="D81" s="2">
        <v>610538201209</v>
      </c>
      <c r="E81" s="2" t="s">
        <v>19</v>
      </c>
      <c r="F81" s="2">
        <v>20210211</v>
      </c>
      <c r="G81" s="2" t="s">
        <v>20</v>
      </c>
      <c r="H81" s="2" t="s">
        <v>52</v>
      </c>
      <c r="I81" s="2" t="s">
        <v>94</v>
      </c>
      <c r="J81" s="2">
        <v>0.76</v>
      </c>
      <c r="K81" s="2" t="s">
        <v>23</v>
      </c>
      <c r="L81">
        <f t="shared" si="2"/>
        <v>1</v>
      </c>
      <c r="M81">
        <f>MATCH(H:H,[1]价格表!$B$4:$B$35,0)</f>
        <v>21</v>
      </c>
      <c r="N81" s="4">
        <f>IF(J81&lt;=0.3,INDEX([1]价格表!$B$4:$I$31,M81,2),IF(AND(J81&gt;0.3,J81&lt;=1),INDEX([1]价格表!$B$4:$I$31,M81,3),IF(AND(J81&gt;1,J81&lt;=2.2),INDEX([1]价格表!$B$4:$I$31,M81,4),IF(AND(J81&gt;2.2,J81&lt;=3.3),INDEX([1]价格表!$B$4:$I$31,M81,5),IF(AND(J81&gt;3.3,J81&lt;=4),INDEX([1]价格表!$B$4:$I$31,M81,6),IF(AND(J81&gt;4,J81&lt;=5.5),INDEX([1]价格表!$B$4:$I$31,M81,7),IF(J81&gt;5.5,2.6+INDEX([1]价格表!$B$4:$I$31,M81,8)*L81)))))))</f>
        <v>1.8</v>
      </c>
      <c r="O81" s="3"/>
      <c r="P81" s="3"/>
      <c r="Q81" s="3">
        <f t="shared" si="3"/>
        <v>0</v>
      </c>
    </row>
    <row r="82" spans="1:17">
      <c r="A82" s="1">
        <v>4312226177739</v>
      </c>
      <c r="B82" s="1" t="s">
        <v>19</v>
      </c>
      <c r="C82" s="2">
        <v>20210201</v>
      </c>
      <c r="D82" s="2">
        <v>610538201209</v>
      </c>
      <c r="E82" s="2" t="s">
        <v>19</v>
      </c>
      <c r="F82" s="2">
        <v>20210211</v>
      </c>
      <c r="G82" s="2" t="s">
        <v>20</v>
      </c>
      <c r="H82" s="2" t="s">
        <v>47</v>
      </c>
      <c r="I82" s="2" t="s">
        <v>95</v>
      </c>
      <c r="J82" s="2">
        <v>0.76</v>
      </c>
      <c r="K82" s="2" t="s">
        <v>23</v>
      </c>
      <c r="L82">
        <f t="shared" si="2"/>
        <v>1</v>
      </c>
      <c r="M82">
        <f>MATCH(H:H,[1]价格表!$B$4:$B$35,0)</f>
        <v>12</v>
      </c>
      <c r="N82" s="4">
        <f>IF(J82&lt;=0.3,INDEX([1]价格表!$B$4:$I$31,M82,2),IF(AND(J82&gt;0.3,J82&lt;=1),INDEX([1]价格表!$B$4:$I$31,M82,3),IF(AND(J82&gt;1,J82&lt;=2.2),INDEX([1]价格表!$B$4:$I$31,M82,4),IF(AND(J82&gt;2.2,J82&lt;=3.3),INDEX([1]价格表!$B$4:$I$31,M82,5),IF(AND(J82&gt;3.3,J82&lt;=4),INDEX([1]价格表!$B$4:$I$31,M82,6),IF(AND(J82&gt;4,J82&lt;=5.5),INDEX([1]价格表!$B$4:$I$31,M82,7),IF(J82&gt;5.5,2.6+INDEX([1]价格表!$B$4:$I$31,M82,8)*L82)))))))</f>
        <v>1.8</v>
      </c>
      <c r="O82" s="3"/>
      <c r="P82" s="3"/>
      <c r="Q82" s="3">
        <f t="shared" si="3"/>
        <v>0</v>
      </c>
    </row>
    <row r="83" spans="1:17">
      <c r="A83" s="1">
        <v>4312226177740</v>
      </c>
      <c r="B83" s="1" t="s">
        <v>19</v>
      </c>
      <c r="C83" s="2">
        <v>20210201</v>
      </c>
      <c r="D83" s="2">
        <v>610538201209</v>
      </c>
      <c r="E83" s="2" t="s">
        <v>19</v>
      </c>
      <c r="F83" s="2">
        <v>20210211</v>
      </c>
      <c r="G83" s="2" t="s">
        <v>20</v>
      </c>
      <c r="H83" s="2" t="s">
        <v>47</v>
      </c>
      <c r="I83" s="2" t="s">
        <v>96</v>
      </c>
      <c r="J83" s="2">
        <v>0.76</v>
      </c>
      <c r="K83" s="2" t="s">
        <v>23</v>
      </c>
      <c r="L83">
        <f t="shared" si="2"/>
        <v>1</v>
      </c>
      <c r="M83">
        <f>MATCH(H:H,[1]价格表!$B$4:$B$35,0)</f>
        <v>12</v>
      </c>
      <c r="N83" s="4">
        <f>IF(J83&lt;=0.3,INDEX([1]价格表!$B$4:$I$31,M83,2),IF(AND(J83&gt;0.3,J83&lt;=1),INDEX([1]价格表!$B$4:$I$31,M83,3),IF(AND(J83&gt;1,J83&lt;=2.2),INDEX([1]价格表!$B$4:$I$31,M83,4),IF(AND(J83&gt;2.2,J83&lt;=3.3),INDEX([1]价格表!$B$4:$I$31,M83,5),IF(AND(J83&gt;3.3,J83&lt;=4),INDEX([1]价格表!$B$4:$I$31,M83,6),IF(AND(J83&gt;4,J83&lt;=5.5),INDEX([1]价格表!$B$4:$I$31,M83,7),IF(J83&gt;5.5,2.6+INDEX([1]价格表!$B$4:$I$31,M83,8)*L83)))))))</f>
        <v>1.8</v>
      </c>
      <c r="O83" s="3"/>
      <c r="P83" s="3"/>
      <c r="Q83" s="3">
        <f t="shared" si="3"/>
        <v>0</v>
      </c>
    </row>
    <row r="84" spans="1:17">
      <c r="A84" s="1">
        <v>4312226177741</v>
      </c>
      <c r="B84" s="1" t="s">
        <v>19</v>
      </c>
      <c r="C84" s="2">
        <v>20210201</v>
      </c>
      <c r="D84" s="2">
        <v>610538201209</v>
      </c>
      <c r="E84" s="2" t="s">
        <v>19</v>
      </c>
      <c r="F84" s="2">
        <v>20210211</v>
      </c>
      <c r="G84" s="2" t="s">
        <v>20</v>
      </c>
      <c r="H84" s="2" t="s">
        <v>47</v>
      </c>
      <c r="I84" s="2" t="s">
        <v>96</v>
      </c>
      <c r="J84" s="2">
        <v>0.76</v>
      </c>
      <c r="K84" s="2" t="s">
        <v>23</v>
      </c>
      <c r="L84">
        <f t="shared" si="2"/>
        <v>1</v>
      </c>
      <c r="M84">
        <f>MATCH(H:H,[1]价格表!$B$4:$B$35,0)</f>
        <v>12</v>
      </c>
      <c r="N84" s="4">
        <f>IF(J84&lt;=0.3,INDEX([1]价格表!$B$4:$I$31,M84,2),IF(AND(J84&gt;0.3,J84&lt;=1),INDEX([1]价格表!$B$4:$I$31,M84,3),IF(AND(J84&gt;1,J84&lt;=2.2),INDEX([1]价格表!$B$4:$I$31,M84,4),IF(AND(J84&gt;2.2,J84&lt;=3.3),INDEX([1]价格表!$B$4:$I$31,M84,5),IF(AND(J84&gt;3.3,J84&lt;=4),INDEX([1]价格表!$B$4:$I$31,M84,6),IF(AND(J84&gt;4,J84&lt;=5.5),INDEX([1]价格表!$B$4:$I$31,M84,7),IF(J84&gt;5.5,2.6+INDEX([1]价格表!$B$4:$I$31,M84,8)*L84)))))))</f>
        <v>1.8</v>
      </c>
      <c r="O84" s="3"/>
      <c r="P84" s="3"/>
      <c r="Q84" s="3">
        <f t="shared" si="3"/>
        <v>0</v>
      </c>
    </row>
    <row r="85" spans="1:17">
      <c r="A85" s="1">
        <v>4312226185146</v>
      </c>
      <c r="B85" s="1" t="s">
        <v>19</v>
      </c>
      <c r="C85" s="2">
        <v>20210201</v>
      </c>
      <c r="D85" s="2">
        <v>610538201209</v>
      </c>
      <c r="E85" s="2" t="s">
        <v>19</v>
      </c>
      <c r="F85" s="2">
        <v>20210211</v>
      </c>
      <c r="G85" s="2" t="s">
        <v>20</v>
      </c>
      <c r="H85" s="2" t="s">
        <v>24</v>
      </c>
      <c r="I85" s="2" t="s">
        <v>56</v>
      </c>
      <c r="J85" s="2">
        <v>0.84</v>
      </c>
      <c r="K85" s="2" t="s">
        <v>23</v>
      </c>
      <c r="L85">
        <f t="shared" si="2"/>
        <v>1</v>
      </c>
      <c r="M85">
        <f>MATCH(H:H,[1]价格表!$B$4:$B$35,0)</f>
        <v>1</v>
      </c>
      <c r="N85" s="4">
        <f>IF(J85&lt;=0.3,INDEX([1]价格表!$B$4:$I$31,M85,2),IF(AND(J85&gt;0.3,J85&lt;=1),INDEX([1]价格表!$B$4:$I$31,M85,3),IF(AND(J85&gt;1,J85&lt;=2.2),INDEX([1]价格表!$B$4:$I$31,M85,4),IF(AND(J85&gt;2.2,J85&lt;=3.3),INDEX([1]价格表!$B$4:$I$31,M85,5),IF(AND(J85&gt;3.3,J85&lt;=4),INDEX([1]价格表!$B$4:$I$31,M85,6),IF(AND(J85&gt;4,J85&lt;=5.5),INDEX([1]价格表!$B$4:$I$31,M85,7),IF(J85&gt;5.5,2.6+INDEX([1]价格表!$B$4:$I$31,M85,8)*L85)))))))</f>
        <v>1.8</v>
      </c>
      <c r="O85" s="3"/>
      <c r="P85" s="3"/>
      <c r="Q85" s="3">
        <f t="shared" si="3"/>
        <v>0</v>
      </c>
    </row>
    <row r="86" spans="1:17">
      <c r="A86" s="1">
        <v>4312226185147</v>
      </c>
      <c r="B86" s="1" t="s">
        <v>19</v>
      </c>
      <c r="C86" s="2">
        <v>20210201</v>
      </c>
      <c r="D86" s="2">
        <v>610538201209</v>
      </c>
      <c r="E86" s="2" t="s">
        <v>19</v>
      </c>
      <c r="F86" s="2">
        <v>20210211</v>
      </c>
      <c r="G86" s="2" t="s">
        <v>20</v>
      </c>
      <c r="H86" s="2" t="s">
        <v>29</v>
      </c>
      <c r="I86" s="2" t="s">
        <v>97</v>
      </c>
      <c r="J86" s="2">
        <v>0.96</v>
      </c>
      <c r="K86" s="2" t="s">
        <v>23</v>
      </c>
      <c r="L86">
        <f t="shared" si="2"/>
        <v>1</v>
      </c>
      <c r="M86">
        <f>MATCH(H:H,[1]价格表!$B$4:$B$35,0)</f>
        <v>3</v>
      </c>
      <c r="N86" s="4">
        <f>IF(J86&lt;=0.3,INDEX([1]价格表!$B$4:$I$31,M86,2),IF(AND(J86&gt;0.3,J86&lt;=1),INDEX([1]价格表!$B$4:$I$31,M86,3),IF(AND(J86&gt;1,J86&lt;=2.2),INDEX([1]价格表!$B$4:$I$31,M86,4),IF(AND(J86&gt;2.2,J86&lt;=3.3),INDEX([1]价格表!$B$4:$I$31,M86,5),IF(AND(J86&gt;3.3,J86&lt;=4),INDEX([1]价格表!$B$4:$I$31,M86,6),IF(AND(J86&gt;4,J86&lt;=5.5),INDEX([1]价格表!$B$4:$I$31,M86,7),IF(J86&gt;5.5,2.6+INDEX([1]价格表!$B$4:$I$31,M86,8)*L86)))))))</f>
        <v>1.8</v>
      </c>
      <c r="O86" s="3"/>
      <c r="P86" s="3"/>
      <c r="Q86" s="3">
        <f t="shared" si="3"/>
        <v>0</v>
      </c>
    </row>
    <row r="87" spans="1:17">
      <c r="A87" s="1">
        <v>4312226185148</v>
      </c>
      <c r="B87" s="1" t="s">
        <v>19</v>
      </c>
      <c r="C87" s="2">
        <v>20210201</v>
      </c>
      <c r="D87" s="2">
        <v>610538201209</v>
      </c>
      <c r="E87" s="2" t="s">
        <v>19</v>
      </c>
      <c r="F87" s="2">
        <v>20210211</v>
      </c>
      <c r="G87" s="2" t="s">
        <v>20</v>
      </c>
      <c r="H87" s="2" t="s">
        <v>24</v>
      </c>
      <c r="I87" s="2" t="s">
        <v>25</v>
      </c>
      <c r="J87" s="2">
        <v>0.85</v>
      </c>
      <c r="K87" s="2" t="s">
        <v>23</v>
      </c>
      <c r="L87">
        <f t="shared" si="2"/>
        <v>1</v>
      </c>
      <c r="M87">
        <f>MATCH(H:H,[1]价格表!$B$4:$B$35,0)</f>
        <v>1</v>
      </c>
      <c r="N87" s="4">
        <f>IF(J87&lt;=0.3,INDEX([1]价格表!$B$4:$I$31,M87,2),IF(AND(J87&gt;0.3,J87&lt;=1),INDEX([1]价格表!$B$4:$I$31,M87,3),IF(AND(J87&gt;1,J87&lt;=2.2),INDEX([1]价格表!$B$4:$I$31,M87,4),IF(AND(J87&gt;2.2,J87&lt;=3.3),INDEX([1]价格表!$B$4:$I$31,M87,5),IF(AND(J87&gt;3.3,J87&lt;=4),INDEX([1]价格表!$B$4:$I$31,M87,6),IF(AND(J87&gt;4,J87&lt;=5.5),INDEX([1]价格表!$B$4:$I$31,M87,7),IF(J87&gt;5.5,2.6+INDEX([1]价格表!$B$4:$I$31,M87,8)*L87)))))))</f>
        <v>1.8</v>
      </c>
      <c r="O87" s="3"/>
      <c r="P87" s="3"/>
      <c r="Q87" s="3">
        <f t="shared" si="3"/>
        <v>0</v>
      </c>
    </row>
    <row r="88" spans="1:17">
      <c r="A88" s="1">
        <v>4312226185149</v>
      </c>
      <c r="B88" s="1" t="s">
        <v>19</v>
      </c>
      <c r="C88" s="2">
        <v>20210201</v>
      </c>
      <c r="D88" s="2">
        <v>610538201209</v>
      </c>
      <c r="E88" s="2" t="s">
        <v>19</v>
      </c>
      <c r="F88" s="2">
        <v>20210211</v>
      </c>
      <c r="G88" s="2" t="s">
        <v>20</v>
      </c>
      <c r="H88" s="2" t="s">
        <v>24</v>
      </c>
      <c r="I88" s="2" t="s">
        <v>51</v>
      </c>
      <c r="J88" s="2">
        <v>0.87</v>
      </c>
      <c r="K88" s="2" t="s">
        <v>23</v>
      </c>
      <c r="L88">
        <f t="shared" si="2"/>
        <v>1</v>
      </c>
      <c r="M88">
        <f>MATCH(H:H,[1]价格表!$B$4:$B$35,0)</f>
        <v>1</v>
      </c>
      <c r="N88" s="4">
        <f>IF(J88&lt;=0.3,INDEX([1]价格表!$B$4:$I$31,M88,2),IF(AND(J88&gt;0.3,J88&lt;=1),INDEX([1]价格表!$B$4:$I$31,M88,3),IF(AND(J88&gt;1,J88&lt;=2.2),INDEX([1]价格表!$B$4:$I$31,M88,4),IF(AND(J88&gt;2.2,J88&lt;=3.3),INDEX([1]价格表!$B$4:$I$31,M88,5),IF(AND(J88&gt;3.3,J88&lt;=4),INDEX([1]价格表!$B$4:$I$31,M88,6),IF(AND(J88&gt;4,J88&lt;=5.5),INDEX([1]价格表!$B$4:$I$31,M88,7),IF(J88&gt;5.5,2.6+INDEX([1]价格表!$B$4:$I$31,M88,8)*L88)))))))</f>
        <v>1.8</v>
      </c>
      <c r="O88" s="3"/>
      <c r="P88" s="3"/>
      <c r="Q88" s="3">
        <f t="shared" si="3"/>
        <v>0</v>
      </c>
    </row>
    <row r="89" spans="1:17">
      <c r="A89" s="1">
        <v>4312226185150</v>
      </c>
      <c r="B89" s="1" t="s">
        <v>19</v>
      </c>
      <c r="C89" s="2">
        <v>20210201</v>
      </c>
      <c r="D89" s="2">
        <v>610538201209</v>
      </c>
      <c r="E89" s="2" t="s">
        <v>19</v>
      </c>
      <c r="F89" s="2">
        <v>20210211</v>
      </c>
      <c r="G89" s="2" t="s">
        <v>20</v>
      </c>
      <c r="H89" s="2" t="s">
        <v>52</v>
      </c>
      <c r="I89" s="2" t="s">
        <v>94</v>
      </c>
      <c r="J89" s="2">
        <v>0.78</v>
      </c>
      <c r="K89" s="2" t="s">
        <v>23</v>
      </c>
      <c r="L89">
        <f t="shared" si="2"/>
        <v>1</v>
      </c>
      <c r="M89">
        <f>MATCH(H:H,[1]价格表!$B$4:$B$35,0)</f>
        <v>21</v>
      </c>
      <c r="N89" s="4">
        <f>IF(J89&lt;=0.3,INDEX([1]价格表!$B$4:$I$31,M89,2),IF(AND(J89&gt;0.3,J89&lt;=1),INDEX([1]价格表!$B$4:$I$31,M89,3),IF(AND(J89&gt;1,J89&lt;=2.2),INDEX([1]价格表!$B$4:$I$31,M89,4),IF(AND(J89&gt;2.2,J89&lt;=3.3),INDEX([1]价格表!$B$4:$I$31,M89,5),IF(AND(J89&gt;3.3,J89&lt;=4),INDEX([1]价格表!$B$4:$I$31,M89,6),IF(AND(J89&gt;4,J89&lt;=5.5),INDEX([1]价格表!$B$4:$I$31,M89,7),IF(J89&gt;5.5,2.6+INDEX([1]价格表!$B$4:$I$31,M89,8)*L89)))))))</f>
        <v>1.8</v>
      </c>
      <c r="O89" s="3"/>
      <c r="P89" s="3"/>
      <c r="Q89" s="3">
        <f t="shared" si="3"/>
        <v>0</v>
      </c>
    </row>
    <row r="90" spans="1:17">
      <c r="A90" s="1">
        <v>4312226185151</v>
      </c>
      <c r="B90" s="1" t="s">
        <v>19</v>
      </c>
      <c r="C90" s="2">
        <v>20210201</v>
      </c>
      <c r="D90" s="2">
        <v>610538201209</v>
      </c>
      <c r="E90" s="2" t="s">
        <v>19</v>
      </c>
      <c r="F90" s="2">
        <v>20210211</v>
      </c>
      <c r="G90" s="2" t="s">
        <v>20</v>
      </c>
      <c r="H90" s="2" t="s">
        <v>52</v>
      </c>
      <c r="I90" s="2" t="s">
        <v>94</v>
      </c>
      <c r="J90" s="2">
        <v>0.77</v>
      </c>
      <c r="K90" s="2" t="s">
        <v>23</v>
      </c>
      <c r="L90">
        <f t="shared" si="2"/>
        <v>1</v>
      </c>
      <c r="M90">
        <f>MATCH(H:H,[1]价格表!$B$4:$B$35,0)</f>
        <v>21</v>
      </c>
      <c r="N90" s="4">
        <f>IF(J90&lt;=0.3,INDEX([1]价格表!$B$4:$I$31,M90,2),IF(AND(J90&gt;0.3,J90&lt;=1),INDEX([1]价格表!$B$4:$I$31,M90,3),IF(AND(J90&gt;1,J90&lt;=2.2),INDEX([1]价格表!$B$4:$I$31,M90,4),IF(AND(J90&gt;2.2,J90&lt;=3.3),INDEX([1]价格表!$B$4:$I$31,M90,5),IF(AND(J90&gt;3.3,J90&lt;=4),INDEX([1]价格表!$B$4:$I$31,M90,6),IF(AND(J90&gt;4,J90&lt;=5.5),INDEX([1]价格表!$B$4:$I$31,M90,7),IF(J90&gt;5.5,2.6+INDEX([1]价格表!$B$4:$I$31,M90,8)*L90)))))))</f>
        <v>1.8</v>
      </c>
      <c r="O90" s="3"/>
      <c r="P90" s="3"/>
      <c r="Q90" s="3">
        <f t="shared" si="3"/>
        <v>0</v>
      </c>
    </row>
    <row r="91" spans="1:17">
      <c r="A91" s="1">
        <v>4312226185152</v>
      </c>
      <c r="B91" s="1" t="s">
        <v>19</v>
      </c>
      <c r="C91" s="2">
        <v>20210201</v>
      </c>
      <c r="D91" s="2">
        <v>610538201209</v>
      </c>
      <c r="E91" s="2" t="s">
        <v>19</v>
      </c>
      <c r="F91" s="2">
        <v>20210211</v>
      </c>
      <c r="G91" s="2" t="s">
        <v>20</v>
      </c>
      <c r="H91" s="2" t="s">
        <v>47</v>
      </c>
      <c r="I91" s="2" t="s">
        <v>75</v>
      </c>
      <c r="J91" s="2">
        <v>0.72</v>
      </c>
      <c r="K91" s="2" t="s">
        <v>23</v>
      </c>
      <c r="L91">
        <f t="shared" si="2"/>
        <v>1</v>
      </c>
      <c r="M91">
        <f>MATCH(H:H,[1]价格表!$B$4:$B$35,0)</f>
        <v>12</v>
      </c>
      <c r="N91" s="4">
        <f>IF(J91&lt;=0.3,INDEX([1]价格表!$B$4:$I$31,M91,2),IF(AND(J91&gt;0.3,J91&lt;=1),INDEX([1]价格表!$B$4:$I$31,M91,3),IF(AND(J91&gt;1,J91&lt;=2.2),INDEX([1]价格表!$B$4:$I$31,M91,4),IF(AND(J91&gt;2.2,J91&lt;=3.3),INDEX([1]价格表!$B$4:$I$31,M91,5),IF(AND(J91&gt;3.3,J91&lt;=4),INDEX([1]价格表!$B$4:$I$31,M91,6),IF(AND(J91&gt;4,J91&lt;=5.5),INDEX([1]价格表!$B$4:$I$31,M91,7),IF(J91&gt;5.5,2.6+INDEX([1]价格表!$B$4:$I$31,M91,8)*L91)))))))</f>
        <v>1.8</v>
      </c>
      <c r="O91" s="3"/>
      <c r="P91" s="3"/>
      <c r="Q91" s="3">
        <f t="shared" si="3"/>
        <v>0</v>
      </c>
    </row>
    <row r="92" spans="1:17">
      <c r="A92" s="1">
        <v>4312226185153</v>
      </c>
      <c r="B92" s="1" t="s">
        <v>19</v>
      </c>
      <c r="C92" s="2">
        <v>20210201</v>
      </c>
      <c r="D92" s="2">
        <v>610538201209</v>
      </c>
      <c r="E92" s="2" t="s">
        <v>19</v>
      </c>
      <c r="F92" s="2">
        <v>20210211</v>
      </c>
      <c r="G92" s="2" t="s">
        <v>20</v>
      </c>
      <c r="H92" s="2" t="s">
        <v>52</v>
      </c>
      <c r="I92" s="2" t="s">
        <v>94</v>
      </c>
      <c r="J92" s="2">
        <v>0.79</v>
      </c>
      <c r="K92" s="2" t="s">
        <v>23</v>
      </c>
      <c r="L92">
        <f t="shared" si="2"/>
        <v>1</v>
      </c>
      <c r="M92">
        <f>MATCH(H:H,[1]价格表!$B$4:$B$35,0)</f>
        <v>21</v>
      </c>
      <c r="N92" s="4">
        <f>IF(J92&lt;=0.3,INDEX([1]价格表!$B$4:$I$31,M92,2),IF(AND(J92&gt;0.3,J92&lt;=1),INDEX([1]价格表!$B$4:$I$31,M92,3),IF(AND(J92&gt;1,J92&lt;=2.2),INDEX([1]价格表!$B$4:$I$31,M92,4),IF(AND(J92&gt;2.2,J92&lt;=3.3),INDEX([1]价格表!$B$4:$I$31,M92,5),IF(AND(J92&gt;3.3,J92&lt;=4),INDEX([1]价格表!$B$4:$I$31,M92,6),IF(AND(J92&gt;4,J92&lt;=5.5),INDEX([1]价格表!$B$4:$I$31,M92,7),IF(J92&gt;5.5,2.6+INDEX([1]价格表!$B$4:$I$31,M92,8)*L92)))))))</f>
        <v>1.8</v>
      </c>
      <c r="O92" s="3"/>
      <c r="P92" s="3"/>
      <c r="Q92" s="3">
        <f t="shared" si="3"/>
        <v>0</v>
      </c>
    </row>
    <row r="93" spans="1:17">
      <c r="A93" s="1">
        <v>4312226185154</v>
      </c>
      <c r="B93" s="1" t="s">
        <v>19</v>
      </c>
      <c r="C93" s="2">
        <v>20210201</v>
      </c>
      <c r="D93" s="2">
        <v>610538201209</v>
      </c>
      <c r="E93" s="2" t="s">
        <v>19</v>
      </c>
      <c r="F93" s="2">
        <v>20210211</v>
      </c>
      <c r="G93" s="2" t="s">
        <v>20</v>
      </c>
      <c r="H93" s="2" t="s">
        <v>33</v>
      </c>
      <c r="I93" s="2" t="s">
        <v>50</v>
      </c>
      <c r="J93" s="2">
        <v>0.76</v>
      </c>
      <c r="K93" s="2" t="s">
        <v>23</v>
      </c>
      <c r="L93">
        <f t="shared" si="2"/>
        <v>1</v>
      </c>
      <c r="M93">
        <f>MATCH(H:H,[1]价格表!$B$4:$B$35,0)</f>
        <v>7</v>
      </c>
      <c r="N93" s="4">
        <f>IF(J93&lt;=0.3,INDEX([1]价格表!$B$4:$I$31,M93,2),IF(AND(J93&gt;0.3,J93&lt;=1),INDEX([1]价格表!$B$4:$I$31,M93,3),IF(AND(J93&gt;1,J93&lt;=2.2),INDEX([1]价格表!$B$4:$I$31,M93,4),IF(AND(J93&gt;2.2,J93&lt;=3.3),INDEX([1]价格表!$B$4:$I$31,M93,5),IF(AND(J93&gt;3.3,J93&lt;=4),INDEX([1]价格表!$B$4:$I$31,M93,6),IF(AND(J93&gt;4,J93&lt;=5.5),INDEX([1]价格表!$B$4:$I$31,M93,7),IF(J93&gt;5.5,2.6+INDEX([1]价格表!$B$4:$I$31,M93,8)*L93)))))))</f>
        <v>1.8</v>
      </c>
      <c r="O93" s="3"/>
      <c r="P93" s="3"/>
      <c r="Q93" s="3">
        <f t="shared" si="3"/>
        <v>0</v>
      </c>
    </row>
    <row r="94" spans="1:17">
      <c r="A94" s="1">
        <v>4312226185155</v>
      </c>
      <c r="B94" s="1" t="s">
        <v>19</v>
      </c>
      <c r="C94" s="2">
        <v>20210201</v>
      </c>
      <c r="D94" s="2">
        <v>610538201209</v>
      </c>
      <c r="E94" s="2" t="s">
        <v>19</v>
      </c>
      <c r="F94" s="2">
        <v>20210211</v>
      </c>
      <c r="G94" s="2" t="s">
        <v>20</v>
      </c>
      <c r="H94" s="2" t="s">
        <v>40</v>
      </c>
      <c r="I94" s="2" t="s">
        <v>98</v>
      </c>
      <c r="J94" s="2">
        <v>0.76</v>
      </c>
      <c r="K94" s="2" t="s">
        <v>23</v>
      </c>
      <c r="L94">
        <f t="shared" si="2"/>
        <v>1</v>
      </c>
      <c r="M94">
        <f>MATCH(H:H,[1]价格表!$B$4:$B$35,0)</f>
        <v>9</v>
      </c>
      <c r="N94" s="4">
        <f>IF(J94&lt;=0.3,INDEX([1]价格表!$B$4:$I$31,M94,2),IF(AND(J94&gt;0.3,J94&lt;=1),INDEX([1]价格表!$B$4:$I$31,M94,3),IF(AND(J94&gt;1,J94&lt;=2.2),INDEX([1]价格表!$B$4:$I$31,M94,4),IF(AND(J94&gt;2.2,J94&lt;=3.3),INDEX([1]价格表!$B$4:$I$31,M94,5),IF(AND(J94&gt;3.3,J94&lt;=4),INDEX([1]价格表!$B$4:$I$31,M94,6),IF(AND(J94&gt;4,J94&lt;=5.5),INDEX([1]价格表!$B$4:$I$31,M94,7),IF(J94&gt;5.5,2.6+INDEX([1]价格表!$B$4:$I$31,M94,8)*L94)))))))</f>
        <v>1.8</v>
      </c>
      <c r="O94" s="3"/>
      <c r="P94" s="3"/>
      <c r="Q94" s="3">
        <f t="shared" si="3"/>
        <v>0</v>
      </c>
    </row>
    <row r="95" spans="1:17">
      <c r="A95" s="1">
        <v>4312226185160</v>
      </c>
      <c r="B95" s="1" t="s">
        <v>19</v>
      </c>
      <c r="C95" s="2">
        <v>20210201</v>
      </c>
      <c r="D95" s="2">
        <v>610538201209</v>
      </c>
      <c r="E95" s="2" t="s">
        <v>19</v>
      </c>
      <c r="F95" s="2">
        <v>20210211</v>
      </c>
      <c r="G95" s="2" t="s">
        <v>20</v>
      </c>
      <c r="H95" s="2" t="s">
        <v>54</v>
      </c>
      <c r="I95" s="2" t="s">
        <v>99</v>
      </c>
      <c r="J95" s="2">
        <v>0.83</v>
      </c>
      <c r="K95" s="2" t="s">
        <v>23</v>
      </c>
      <c r="L95">
        <f t="shared" si="2"/>
        <v>1</v>
      </c>
      <c r="M95">
        <f>MATCH(H:H,[1]价格表!$B$4:$B$35,0)</f>
        <v>10</v>
      </c>
      <c r="N95" s="4">
        <f>IF(J95&lt;=0.3,INDEX([1]价格表!$B$4:$I$31,M95,2),IF(AND(J95&gt;0.3,J95&lt;=1),INDEX([1]价格表!$B$4:$I$31,M95,3),IF(AND(J95&gt;1,J95&lt;=2.2),INDEX([1]价格表!$B$4:$I$31,M95,4),IF(AND(J95&gt;2.2,J95&lt;=3.3),INDEX([1]价格表!$B$4:$I$31,M95,5),IF(AND(J95&gt;3.3,J95&lt;=4),INDEX([1]价格表!$B$4:$I$31,M95,6),IF(AND(J95&gt;4,J95&lt;=5.5),INDEX([1]价格表!$B$4:$I$31,M95,7),IF(J95&gt;5.5,2.6+INDEX([1]价格表!$B$4:$I$31,M95,8)*L95)))))))</f>
        <v>1.8</v>
      </c>
      <c r="O95" s="3"/>
      <c r="P95" s="3"/>
      <c r="Q95" s="3">
        <f t="shared" si="3"/>
        <v>0</v>
      </c>
    </row>
    <row r="96" spans="1:17">
      <c r="A96" s="1">
        <v>4312226185161</v>
      </c>
      <c r="B96" s="1" t="s">
        <v>19</v>
      </c>
      <c r="C96" s="2">
        <v>20210201</v>
      </c>
      <c r="D96" s="2">
        <v>610538201209</v>
      </c>
      <c r="E96" s="2" t="s">
        <v>19</v>
      </c>
      <c r="F96" s="2">
        <v>20210211</v>
      </c>
      <c r="G96" s="2" t="s">
        <v>20</v>
      </c>
      <c r="H96" s="2" t="s">
        <v>43</v>
      </c>
      <c r="I96" s="2" t="s">
        <v>44</v>
      </c>
      <c r="J96" s="2">
        <v>0.76</v>
      </c>
      <c r="K96" s="2" t="s">
        <v>23</v>
      </c>
      <c r="L96">
        <f t="shared" si="2"/>
        <v>1</v>
      </c>
      <c r="M96">
        <f>MATCH(H:H,[1]价格表!$B$4:$B$35,0)</f>
        <v>4</v>
      </c>
      <c r="N96" s="4">
        <f>IF(J96&lt;=0.3,INDEX([1]价格表!$B$4:$I$31,M96,2),IF(AND(J96&gt;0.3,J96&lt;=1),INDEX([1]价格表!$B$4:$I$31,M96,3),IF(AND(J96&gt;1,J96&lt;=2.2),INDEX([1]价格表!$B$4:$I$31,M96,4),IF(AND(J96&gt;2.2,J96&lt;=3.3),INDEX([1]价格表!$B$4:$I$31,M96,5),IF(AND(J96&gt;3.3,J96&lt;=4),INDEX([1]价格表!$B$4:$I$31,M96,6),IF(AND(J96&gt;4,J96&lt;=5.5),INDEX([1]价格表!$B$4:$I$31,M96,7),IF(J96&gt;5.5,2.6+INDEX([1]价格表!$B$4:$I$31,M96,8)*L96)))))))</f>
        <v>1.8</v>
      </c>
      <c r="O96" s="3"/>
      <c r="P96" s="3"/>
      <c r="Q96" s="3">
        <f t="shared" si="3"/>
        <v>0</v>
      </c>
    </row>
    <row r="97" spans="1:17">
      <c r="A97" s="1">
        <v>4312226185162</v>
      </c>
      <c r="B97" s="1" t="s">
        <v>19</v>
      </c>
      <c r="C97" s="2">
        <v>20210201</v>
      </c>
      <c r="D97" s="2">
        <v>610538201209</v>
      </c>
      <c r="E97" s="2" t="s">
        <v>19</v>
      </c>
      <c r="F97" s="2">
        <v>20210211</v>
      </c>
      <c r="G97" s="2" t="s">
        <v>20</v>
      </c>
      <c r="H97" s="2" t="s">
        <v>24</v>
      </c>
      <c r="I97" s="2" t="s">
        <v>25</v>
      </c>
      <c r="J97" s="2">
        <v>0.76</v>
      </c>
      <c r="K97" s="2" t="s">
        <v>23</v>
      </c>
      <c r="L97">
        <f t="shared" si="2"/>
        <v>1</v>
      </c>
      <c r="M97">
        <f>MATCH(H:H,[1]价格表!$B$4:$B$35,0)</f>
        <v>1</v>
      </c>
      <c r="N97" s="4">
        <f>IF(J97&lt;=0.3,INDEX([1]价格表!$B$4:$I$31,M97,2),IF(AND(J97&gt;0.3,J97&lt;=1),INDEX([1]价格表!$B$4:$I$31,M97,3),IF(AND(J97&gt;1,J97&lt;=2.2),INDEX([1]价格表!$B$4:$I$31,M97,4),IF(AND(J97&gt;2.2,J97&lt;=3.3),INDEX([1]价格表!$B$4:$I$31,M97,5),IF(AND(J97&gt;3.3,J97&lt;=4),INDEX([1]价格表!$B$4:$I$31,M97,6),IF(AND(J97&gt;4,J97&lt;=5.5),INDEX([1]价格表!$B$4:$I$31,M97,7),IF(J97&gt;5.5,2.6+INDEX([1]价格表!$B$4:$I$31,M97,8)*L97)))))))</f>
        <v>1.8</v>
      </c>
      <c r="O97" s="3"/>
      <c r="P97" s="3"/>
      <c r="Q97" s="3">
        <f t="shared" si="3"/>
        <v>0</v>
      </c>
    </row>
    <row r="98" spans="1:17">
      <c r="A98" s="1">
        <v>4312226185163</v>
      </c>
      <c r="B98" s="1" t="s">
        <v>19</v>
      </c>
      <c r="C98" s="2">
        <v>20210201</v>
      </c>
      <c r="D98" s="2">
        <v>610538201209</v>
      </c>
      <c r="E98" s="2" t="s">
        <v>19</v>
      </c>
      <c r="F98" s="2">
        <v>20210211</v>
      </c>
      <c r="G98" s="2" t="s">
        <v>20</v>
      </c>
      <c r="H98" s="2" t="s">
        <v>52</v>
      </c>
      <c r="I98" s="2" t="s">
        <v>94</v>
      </c>
      <c r="J98" s="2">
        <v>0.76</v>
      </c>
      <c r="K98" s="2" t="s">
        <v>23</v>
      </c>
      <c r="L98">
        <f t="shared" si="2"/>
        <v>1</v>
      </c>
      <c r="M98">
        <f>MATCH(H:H,[1]价格表!$B$4:$B$35,0)</f>
        <v>21</v>
      </c>
      <c r="N98" s="4">
        <f>IF(J98&lt;=0.3,INDEX([1]价格表!$B$4:$I$31,M98,2),IF(AND(J98&gt;0.3,J98&lt;=1),INDEX([1]价格表!$B$4:$I$31,M98,3),IF(AND(J98&gt;1,J98&lt;=2.2),INDEX([1]价格表!$B$4:$I$31,M98,4),IF(AND(J98&gt;2.2,J98&lt;=3.3),INDEX([1]价格表!$B$4:$I$31,M98,5),IF(AND(J98&gt;3.3,J98&lt;=4),INDEX([1]价格表!$B$4:$I$31,M98,6),IF(AND(J98&gt;4,J98&lt;=5.5),INDEX([1]价格表!$B$4:$I$31,M98,7),IF(J98&gt;5.5,2.6+INDEX([1]价格表!$B$4:$I$31,M98,8)*L98)))))))</f>
        <v>1.8</v>
      </c>
      <c r="O98" s="3"/>
      <c r="P98" s="3"/>
      <c r="Q98" s="3">
        <f t="shared" si="3"/>
        <v>0</v>
      </c>
    </row>
    <row r="99" spans="1:17">
      <c r="A99" s="1">
        <v>4312226185164</v>
      </c>
      <c r="B99" s="1" t="s">
        <v>19</v>
      </c>
      <c r="C99" s="2">
        <v>20210201</v>
      </c>
      <c r="D99" s="2">
        <v>610538201209</v>
      </c>
      <c r="E99" s="2" t="s">
        <v>19</v>
      </c>
      <c r="F99" s="2">
        <v>20210211</v>
      </c>
      <c r="G99" s="2" t="s">
        <v>20</v>
      </c>
      <c r="H99" s="2" t="s">
        <v>52</v>
      </c>
      <c r="I99" s="2" t="s">
        <v>94</v>
      </c>
      <c r="J99" s="2">
        <v>0.83</v>
      </c>
      <c r="K99" s="2" t="s">
        <v>23</v>
      </c>
      <c r="L99">
        <f t="shared" si="2"/>
        <v>1</v>
      </c>
      <c r="M99">
        <f>MATCH(H:H,[1]价格表!$B$4:$B$35,0)</f>
        <v>21</v>
      </c>
      <c r="N99" s="4">
        <f>IF(J99&lt;=0.3,INDEX([1]价格表!$B$4:$I$31,M99,2),IF(AND(J99&gt;0.3,J99&lt;=1),INDEX([1]价格表!$B$4:$I$31,M99,3),IF(AND(J99&gt;1,J99&lt;=2.2),INDEX([1]价格表!$B$4:$I$31,M99,4),IF(AND(J99&gt;2.2,J99&lt;=3.3),INDEX([1]价格表!$B$4:$I$31,M99,5),IF(AND(J99&gt;3.3,J99&lt;=4),INDEX([1]价格表!$B$4:$I$31,M99,6),IF(AND(J99&gt;4,J99&lt;=5.5),INDEX([1]价格表!$B$4:$I$31,M99,7),IF(J99&gt;5.5,2.6+INDEX([1]价格表!$B$4:$I$31,M99,8)*L99)))))))</f>
        <v>1.8</v>
      </c>
      <c r="O99" s="3"/>
      <c r="P99" s="3"/>
      <c r="Q99" s="3">
        <f t="shared" si="3"/>
        <v>0</v>
      </c>
    </row>
    <row r="100" spans="1:17">
      <c r="A100" s="1">
        <v>4312226185165</v>
      </c>
      <c r="B100" s="1" t="s">
        <v>19</v>
      </c>
      <c r="C100" s="2">
        <v>20210201</v>
      </c>
      <c r="D100" s="2">
        <v>610538201209</v>
      </c>
      <c r="E100" s="2" t="s">
        <v>19</v>
      </c>
      <c r="F100" s="2">
        <v>20210211</v>
      </c>
      <c r="G100" s="2" t="s">
        <v>20</v>
      </c>
      <c r="H100" s="2" t="s">
        <v>52</v>
      </c>
      <c r="I100" s="2" t="s">
        <v>94</v>
      </c>
      <c r="J100" s="2">
        <v>0.76</v>
      </c>
      <c r="K100" s="2" t="s">
        <v>23</v>
      </c>
      <c r="L100">
        <f t="shared" si="2"/>
        <v>1</v>
      </c>
      <c r="M100">
        <f>MATCH(H:H,[1]价格表!$B$4:$B$35,0)</f>
        <v>21</v>
      </c>
      <c r="N100" s="4">
        <f>IF(J100&lt;=0.3,INDEX([1]价格表!$B$4:$I$31,M100,2),IF(AND(J100&gt;0.3,J100&lt;=1),INDEX([1]价格表!$B$4:$I$31,M100,3),IF(AND(J100&gt;1,J100&lt;=2.2),INDEX([1]价格表!$B$4:$I$31,M100,4),IF(AND(J100&gt;2.2,J100&lt;=3.3),INDEX([1]价格表!$B$4:$I$31,M100,5),IF(AND(J100&gt;3.3,J100&lt;=4),INDEX([1]价格表!$B$4:$I$31,M100,6),IF(AND(J100&gt;4,J100&lt;=5.5),INDEX([1]价格表!$B$4:$I$31,M100,7),IF(J100&gt;5.5,2.6+INDEX([1]价格表!$B$4:$I$31,M100,8)*L100)))))))</f>
        <v>1.8</v>
      </c>
      <c r="O100" s="3"/>
      <c r="P100" s="3"/>
      <c r="Q100" s="3">
        <f t="shared" si="3"/>
        <v>0</v>
      </c>
    </row>
    <row r="101" spans="1:17">
      <c r="A101" s="1">
        <v>4312226185166</v>
      </c>
      <c r="B101" s="1" t="s">
        <v>19</v>
      </c>
      <c r="C101" s="2">
        <v>20210201</v>
      </c>
      <c r="D101" s="2">
        <v>610538201209</v>
      </c>
      <c r="E101" s="2" t="s">
        <v>19</v>
      </c>
      <c r="F101" s="2">
        <v>20210211</v>
      </c>
      <c r="G101" s="2" t="s">
        <v>20</v>
      </c>
      <c r="H101" s="2" t="s">
        <v>72</v>
      </c>
      <c r="I101" s="2" t="s">
        <v>100</v>
      </c>
      <c r="J101" s="2">
        <v>1.51</v>
      </c>
      <c r="K101" s="2" t="s">
        <v>23</v>
      </c>
      <c r="L101">
        <f t="shared" si="2"/>
        <v>2</v>
      </c>
      <c r="M101">
        <f>MATCH(H:H,[1]价格表!$B$4:$B$35,0)</f>
        <v>2</v>
      </c>
      <c r="N101" s="4">
        <f>IF(J101&lt;=0.3,INDEX([1]价格表!$B$4:$I$31,M101,2),IF(AND(J101&gt;0.3,J101&lt;=1),INDEX([1]价格表!$B$4:$I$31,M101,3),IF(AND(J101&gt;1,J101&lt;=2.2),INDEX([1]价格表!$B$4:$I$31,M101,4),IF(AND(J101&gt;2.2,J101&lt;=3.3),INDEX([1]价格表!$B$4:$I$31,M101,5),IF(AND(J101&gt;3.3,J101&lt;=4),INDEX([1]价格表!$B$4:$I$31,M101,6),IF(AND(J101&gt;4,J101&lt;=5.5),INDEX([1]价格表!$B$4:$I$31,M101,7),IF(J101&gt;5.5,2.6+INDEX([1]价格表!$B$4:$I$31,M101,8)*L101)))))))</f>
        <v>2.15</v>
      </c>
      <c r="O101" s="3"/>
      <c r="P101" s="3"/>
      <c r="Q101" s="3">
        <f t="shared" si="3"/>
        <v>0</v>
      </c>
    </row>
    <row r="102" spans="1:17">
      <c r="A102" s="1">
        <v>4312226185167</v>
      </c>
      <c r="B102" s="1" t="s">
        <v>19</v>
      </c>
      <c r="C102" s="2">
        <v>20210201</v>
      </c>
      <c r="D102" s="2">
        <v>610538201209</v>
      </c>
      <c r="E102" s="2" t="s">
        <v>19</v>
      </c>
      <c r="F102" s="2">
        <v>20210211</v>
      </c>
      <c r="G102" s="2" t="s">
        <v>20</v>
      </c>
      <c r="H102" s="2" t="s">
        <v>43</v>
      </c>
      <c r="I102" s="2" t="s">
        <v>101</v>
      </c>
      <c r="J102" s="2">
        <v>0.68</v>
      </c>
      <c r="K102" s="2" t="s">
        <v>23</v>
      </c>
      <c r="L102">
        <f t="shared" si="2"/>
        <v>1</v>
      </c>
      <c r="M102">
        <f>MATCH(H:H,[1]价格表!$B$4:$B$35,0)</f>
        <v>4</v>
      </c>
      <c r="N102" s="4">
        <f>IF(J102&lt;=0.3,INDEX([1]价格表!$B$4:$I$31,M102,2),IF(AND(J102&gt;0.3,J102&lt;=1),INDEX([1]价格表!$B$4:$I$31,M102,3),IF(AND(J102&gt;1,J102&lt;=2.2),INDEX([1]价格表!$B$4:$I$31,M102,4),IF(AND(J102&gt;2.2,J102&lt;=3.3),INDEX([1]价格表!$B$4:$I$31,M102,5),IF(AND(J102&gt;3.3,J102&lt;=4),INDEX([1]价格表!$B$4:$I$31,M102,6),IF(AND(J102&gt;4,J102&lt;=5.5),INDEX([1]价格表!$B$4:$I$31,M102,7),IF(J102&gt;5.5,2.6+INDEX([1]价格表!$B$4:$I$31,M102,8)*L102)))))))</f>
        <v>1.8</v>
      </c>
      <c r="O102" s="3"/>
      <c r="P102" s="3"/>
      <c r="Q102" s="3">
        <f t="shared" si="3"/>
        <v>0</v>
      </c>
    </row>
    <row r="103" spans="1:17">
      <c r="A103" s="1">
        <v>4312226185168</v>
      </c>
      <c r="B103" s="1" t="s">
        <v>19</v>
      </c>
      <c r="C103" s="2">
        <v>20210201</v>
      </c>
      <c r="D103" s="2">
        <v>610538201209</v>
      </c>
      <c r="E103" s="2" t="s">
        <v>19</v>
      </c>
      <c r="F103" s="2">
        <v>20210211</v>
      </c>
      <c r="G103" s="2" t="s">
        <v>20</v>
      </c>
      <c r="H103" s="2" t="s">
        <v>21</v>
      </c>
      <c r="I103" s="2" t="s">
        <v>71</v>
      </c>
      <c r="J103" s="2">
        <v>0.76</v>
      </c>
      <c r="K103" s="2" t="s">
        <v>23</v>
      </c>
      <c r="L103">
        <f t="shared" si="2"/>
        <v>1</v>
      </c>
      <c r="M103">
        <f>MATCH(H:H,[1]价格表!$B$4:$B$35,0)</f>
        <v>15</v>
      </c>
      <c r="N103" s="4">
        <f>IF(J103&lt;=0.3,INDEX([1]价格表!$B$4:$I$31,M103,2),IF(AND(J103&gt;0.3,J103&lt;=1),INDEX([1]价格表!$B$4:$I$31,M103,3),IF(AND(J103&gt;1,J103&lt;=2.2),INDEX([1]价格表!$B$4:$I$31,M103,4),IF(AND(J103&gt;2.2,J103&lt;=3.3),INDEX([1]价格表!$B$4:$I$31,M103,5),IF(AND(J103&gt;3.3,J103&lt;=4),INDEX([1]价格表!$B$4:$I$31,M103,6),IF(AND(J103&gt;4,J103&lt;=5.5),INDEX([1]价格表!$B$4:$I$31,M103,7),IF(J103&gt;5.5,2.6+INDEX([1]价格表!$B$4:$I$31,M103,8)*L103)))))))</f>
        <v>1.8</v>
      </c>
      <c r="O103" s="3"/>
      <c r="P103" s="3"/>
      <c r="Q103" s="3">
        <f t="shared" si="3"/>
        <v>0</v>
      </c>
    </row>
    <row r="104" spans="1:17">
      <c r="A104" s="1">
        <v>4312226185169</v>
      </c>
      <c r="B104" s="1" t="s">
        <v>19</v>
      </c>
      <c r="C104" s="2">
        <v>20210201</v>
      </c>
      <c r="D104" s="2">
        <v>610538201209</v>
      </c>
      <c r="E104" s="2" t="s">
        <v>19</v>
      </c>
      <c r="F104" s="2">
        <v>20210211</v>
      </c>
      <c r="G104" s="2" t="s">
        <v>20</v>
      </c>
      <c r="H104" s="2" t="s">
        <v>52</v>
      </c>
      <c r="I104" s="2" t="s">
        <v>94</v>
      </c>
      <c r="J104" s="2">
        <v>0.76</v>
      </c>
      <c r="K104" s="2" t="s">
        <v>23</v>
      </c>
      <c r="L104">
        <f t="shared" si="2"/>
        <v>1</v>
      </c>
      <c r="M104">
        <f>MATCH(H:H,[1]价格表!$B$4:$B$35,0)</f>
        <v>21</v>
      </c>
      <c r="N104" s="4">
        <f>IF(J104&lt;=0.3,INDEX([1]价格表!$B$4:$I$31,M104,2),IF(AND(J104&gt;0.3,J104&lt;=1),INDEX([1]价格表!$B$4:$I$31,M104,3),IF(AND(J104&gt;1,J104&lt;=2.2),INDEX([1]价格表!$B$4:$I$31,M104,4),IF(AND(J104&gt;2.2,J104&lt;=3.3),INDEX([1]价格表!$B$4:$I$31,M104,5),IF(AND(J104&gt;3.3,J104&lt;=4),INDEX([1]价格表!$B$4:$I$31,M104,6),IF(AND(J104&gt;4,J104&lt;=5.5),INDEX([1]价格表!$B$4:$I$31,M104,7),IF(J104&gt;5.5,2.6+INDEX([1]价格表!$B$4:$I$31,M104,8)*L104)))))))</f>
        <v>1.8</v>
      </c>
      <c r="O104" s="3"/>
      <c r="P104" s="3"/>
      <c r="Q104" s="3">
        <f t="shared" si="3"/>
        <v>0</v>
      </c>
    </row>
    <row r="105" spans="1:17">
      <c r="A105" s="1">
        <v>4312226199144</v>
      </c>
      <c r="B105" s="1" t="s">
        <v>19</v>
      </c>
      <c r="C105" s="2">
        <v>20210201</v>
      </c>
      <c r="D105" s="2">
        <v>610538201209</v>
      </c>
      <c r="E105" s="2" t="s">
        <v>19</v>
      </c>
      <c r="F105" s="2">
        <v>20210211</v>
      </c>
      <c r="G105" s="2" t="s">
        <v>20</v>
      </c>
      <c r="H105" s="2" t="s">
        <v>52</v>
      </c>
      <c r="I105" s="2" t="s">
        <v>62</v>
      </c>
      <c r="J105" s="2">
        <v>0.79</v>
      </c>
      <c r="K105" s="2" t="s">
        <v>23</v>
      </c>
      <c r="L105">
        <f t="shared" si="2"/>
        <v>1</v>
      </c>
      <c r="M105">
        <f>MATCH(H:H,[1]价格表!$B$4:$B$35,0)</f>
        <v>21</v>
      </c>
      <c r="N105" s="4">
        <f>IF(J105&lt;=0.3,INDEX([1]价格表!$B$4:$I$31,M105,2),IF(AND(J105&gt;0.3,J105&lt;=1),INDEX([1]价格表!$B$4:$I$31,M105,3),IF(AND(J105&gt;1,J105&lt;=2.2),INDEX([1]价格表!$B$4:$I$31,M105,4),IF(AND(J105&gt;2.2,J105&lt;=3.3),INDEX([1]价格表!$B$4:$I$31,M105,5),IF(AND(J105&gt;3.3,J105&lt;=4),INDEX([1]价格表!$B$4:$I$31,M105,6),IF(AND(J105&gt;4,J105&lt;=5.5),INDEX([1]价格表!$B$4:$I$31,M105,7),IF(J105&gt;5.5,2.6+INDEX([1]价格表!$B$4:$I$31,M105,8)*L105)))))))</f>
        <v>1.8</v>
      </c>
      <c r="O105" s="3"/>
      <c r="P105" s="3"/>
      <c r="Q105" s="3">
        <f t="shared" si="3"/>
        <v>0</v>
      </c>
    </row>
    <row r="106" spans="1:17">
      <c r="A106" s="1">
        <v>4312226199145</v>
      </c>
      <c r="B106" s="1" t="s">
        <v>19</v>
      </c>
      <c r="C106" s="2">
        <v>20210201</v>
      </c>
      <c r="D106" s="2">
        <v>610538201209</v>
      </c>
      <c r="E106" s="2" t="s">
        <v>19</v>
      </c>
      <c r="F106" s="2">
        <v>20210211</v>
      </c>
      <c r="G106" s="2" t="s">
        <v>20</v>
      </c>
      <c r="H106" s="2" t="s">
        <v>47</v>
      </c>
      <c r="I106" s="2" t="s">
        <v>96</v>
      </c>
      <c r="J106" s="2">
        <v>0.74</v>
      </c>
      <c r="K106" s="2" t="s">
        <v>23</v>
      </c>
      <c r="L106">
        <f t="shared" si="2"/>
        <v>1</v>
      </c>
      <c r="M106">
        <f>MATCH(H:H,[1]价格表!$B$4:$B$35,0)</f>
        <v>12</v>
      </c>
      <c r="N106" s="4">
        <f>IF(J106&lt;=0.3,INDEX([1]价格表!$B$4:$I$31,M106,2),IF(AND(J106&gt;0.3,J106&lt;=1),INDEX([1]价格表!$B$4:$I$31,M106,3),IF(AND(J106&gt;1,J106&lt;=2.2),INDEX([1]价格表!$B$4:$I$31,M106,4),IF(AND(J106&gt;2.2,J106&lt;=3.3),INDEX([1]价格表!$B$4:$I$31,M106,5),IF(AND(J106&gt;3.3,J106&lt;=4),INDEX([1]价格表!$B$4:$I$31,M106,6),IF(AND(J106&gt;4,J106&lt;=5.5),INDEX([1]价格表!$B$4:$I$31,M106,7),IF(J106&gt;5.5,2.6+INDEX([1]价格表!$B$4:$I$31,M106,8)*L106)))))))</f>
        <v>1.8</v>
      </c>
      <c r="O106" s="3"/>
      <c r="P106" s="3"/>
      <c r="Q106" s="3">
        <f t="shared" si="3"/>
        <v>0</v>
      </c>
    </row>
    <row r="107" spans="1:17">
      <c r="A107" s="1">
        <v>4312226199146</v>
      </c>
      <c r="B107" s="1" t="s">
        <v>19</v>
      </c>
      <c r="C107" s="2">
        <v>20210201</v>
      </c>
      <c r="D107" s="2">
        <v>610538201209</v>
      </c>
      <c r="E107" s="2" t="s">
        <v>19</v>
      </c>
      <c r="F107" s="2">
        <v>20210211</v>
      </c>
      <c r="G107" s="2" t="s">
        <v>20</v>
      </c>
      <c r="H107" s="2" t="s">
        <v>33</v>
      </c>
      <c r="I107" s="2" t="s">
        <v>102</v>
      </c>
      <c r="J107" s="2">
        <v>0.76</v>
      </c>
      <c r="K107" s="2" t="s">
        <v>23</v>
      </c>
      <c r="L107">
        <f t="shared" si="2"/>
        <v>1</v>
      </c>
      <c r="M107">
        <f>MATCH(H:H,[1]价格表!$B$4:$B$35,0)</f>
        <v>7</v>
      </c>
      <c r="N107" s="4">
        <f>IF(J107&lt;=0.3,INDEX([1]价格表!$B$4:$I$31,M107,2),IF(AND(J107&gt;0.3,J107&lt;=1),INDEX([1]价格表!$B$4:$I$31,M107,3),IF(AND(J107&gt;1,J107&lt;=2.2),INDEX([1]价格表!$B$4:$I$31,M107,4),IF(AND(J107&gt;2.2,J107&lt;=3.3),INDEX([1]价格表!$B$4:$I$31,M107,5),IF(AND(J107&gt;3.3,J107&lt;=4),INDEX([1]价格表!$B$4:$I$31,M107,6),IF(AND(J107&gt;4,J107&lt;=5.5),INDEX([1]价格表!$B$4:$I$31,M107,7),IF(J107&gt;5.5,2.6+INDEX([1]价格表!$B$4:$I$31,M107,8)*L107)))))))</f>
        <v>1.8</v>
      </c>
      <c r="O107" s="3"/>
      <c r="P107" s="3"/>
      <c r="Q107" s="3">
        <f t="shared" si="3"/>
        <v>0</v>
      </c>
    </row>
    <row r="108" spans="1:17">
      <c r="A108" s="1">
        <v>4312226199147</v>
      </c>
      <c r="B108" s="1" t="s">
        <v>19</v>
      </c>
      <c r="C108" s="2">
        <v>20210201</v>
      </c>
      <c r="D108" s="2">
        <v>610538201209</v>
      </c>
      <c r="E108" s="2" t="s">
        <v>19</v>
      </c>
      <c r="F108" s="2">
        <v>20210211</v>
      </c>
      <c r="G108" s="2" t="s">
        <v>20</v>
      </c>
      <c r="H108" s="2" t="s">
        <v>54</v>
      </c>
      <c r="I108" s="2" t="s">
        <v>99</v>
      </c>
      <c r="J108" s="2">
        <v>0.8</v>
      </c>
      <c r="K108" s="2" t="s">
        <v>23</v>
      </c>
      <c r="L108">
        <f t="shared" si="2"/>
        <v>1</v>
      </c>
      <c r="M108">
        <f>MATCH(H:H,[1]价格表!$B$4:$B$35,0)</f>
        <v>10</v>
      </c>
      <c r="N108" s="4">
        <f>IF(J108&lt;=0.3,INDEX([1]价格表!$B$4:$I$31,M108,2),IF(AND(J108&gt;0.3,J108&lt;=1),INDEX([1]价格表!$B$4:$I$31,M108,3),IF(AND(J108&gt;1,J108&lt;=2.2),INDEX([1]价格表!$B$4:$I$31,M108,4),IF(AND(J108&gt;2.2,J108&lt;=3.3),INDEX([1]价格表!$B$4:$I$31,M108,5),IF(AND(J108&gt;3.3,J108&lt;=4),INDEX([1]价格表!$B$4:$I$31,M108,6),IF(AND(J108&gt;4,J108&lt;=5.5),INDEX([1]价格表!$B$4:$I$31,M108,7),IF(J108&gt;5.5,2.6+INDEX([1]价格表!$B$4:$I$31,M108,8)*L108)))))))</f>
        <v>1.8</v>
      </c>
      <c r="O108" s="3"/>
      <c r="P108" s="3"/>
      <c r="Q108" s="3">
        <f t="shared" si="3"/>
        <v>0</v>
      </c>
    </row>
    <row r="109" spans="1:17">
      <c r="A109" s="1">
        <v>4312226199148</v>
      </c>
      <c r="B109" s="1" t="s">
        <v>19</v>
      </c>
      <c r="C109" s="2">
        <v>20210201</v>
      </c>
      <c r="D109" s="2">
        <v>610538201209</v>
      </c>
      <c r="E109" s="2" t="s">
        <v>19</v>
      </c>
      <c r="F109" s="2">
        <v>20210211</v>
      </c>
      <c r="G109" s="2" t="s">
        <v>20</v>
      </c>
      <c r="H109" s="2" t="s">
        <v>72</v>
      </c>
      <c r="I109" s="2" t="s">
        <v>100</v>
      </c>
      <c r="J109" s="2">
        <v>0.73</v>
      </c>
      <c r="K109" s="2" t="s">
        <v>23</v>
      </c>
      <c r="L109">
        <f t="shared" si="2"/>
        <v>1</v>
      </c>
      <c r="M109">
        <f>MATCH(H:H,[1]价格表!$B$4:$B$35,0)</f>
        <v>2</v>
      </c>
      <c r="N109" s="4">
        <f>IF(J109&lt;=0.3,INDEX([1]价格表!$B$4:$I$31,M109,2),IF(AND(J109&gt;0.3,J109&lt;=1),INDEX([1]价格表!$B$4:$I$31,M109,3),IF(AND(J109&gt;1,J109&lt;=2.2),INDEX([1]价格表!$B$4:$I$31,M109,4),IF(AND(J109&gt;2.2,J109&lt;=3.3),INDEX([1]价格表!$B$4:$I$31,M109,5),IF(AND(J109&gt;3.3,J109&lt;=4),INDEX([1]价格表!$B$4:$I$31,M109,6),IF(AND(J109&gt;4,J109&lt;=5.5),INDEX([1]价格表!$B$4:$I$31,M109,7),IF(J109&gt;5.5,2.6+INDEX([1]价格表!$B$4:$I$31,M109,8)*L109)))))))</f>
        <v>1.8</v>
      </c>
      <c r="O109" s="3"/>
      <c r="P109" s="3"/>
      <c r="Q109" s="3">
        <f t="shared" si="3"/>
        <v>0</v>
      </c>
    </row>
    <row r="110" spans="1:17">
      <c r="A110" s="1">
        <v>4312226199149</v>
      </c>
      <c r="B110" s="1" t="s">
        <v>19</v>
      </c>
      <c r="C110" s="2">
        <v>20210201</v>
      </c>
      <c r="D110" s="2">
        <v>610538201209</v>
      </c>
      <c r="E110" s="2" t="s">
        <v>19</v>
      </c>
      <c r="F110" s="2">
        <v>20210211</v>
      </c>
      <c r="G110" s="2" t="s">
        <v>20</v>
      </c>
      <c r="H110" s="2" t="s">
        <v>47</v>
      </c>
      <c r="I110" s="2" t="s">
        <v>96</v>
      </c>
      <c r="J110" s="2">
        <v>0.76</v>
      </c>
      <c r="K110" s="2" t="s">
        <v>23</v>
      </c>
      <c r="L110">
        <f t="shared" si="2"/>
        <v>1</v>
      </c>
      <c r="M110">
        <f>MATCH(H:H,[1]价格表!$B$4:$B$35,0)</f>
        <v>12</v>
      </c>
      <c r="N110" s="4">
        <f>IF(J110&lt;=0.3,INDEX([1]价格表!$B$4:$I$31,M110,2),IF(AND(J110&gt;0.3,J110&lt;=1),INDEX([1]价格表!$B$4:$I$31,M110,3),IF(AND(J110&gt;1,J110&lt;=2.2),INDEX([1]价格表!$B$4:$I$31,M110,4),IF(AND(J110&gt;2.2,J110&lt;=3.3),INDEX([1]价格表!$B$4:$I$31,M110,5),IF(AND(J110&gt;3.3,J110&lt;=4),INDEX([1]价格表!$B$4:$I$31,M110,6),IF(AND(J110&gt;4,J110&lt;=5.5),INDEX([1]价格表!$B$4:$I$31,M110,7),IF(J110&gt;5.5,2.6+INDEX([1]价格表!$B$4:$I$31,M110,8)*L110)))))))</f>
        <v>1.8</v>
      </c>
      <c r="O110" s="3"/>
      <c r="P110" s="3"/>
      <c r="Q110" s="3">
        <f t="shared" si="3"/>
        <v>0</v>
      </c>
    </row>
    <row r="111" spans="1:17">
      <c r="A111" s="1">
        <v>4312226199150</v>
      </c>
      <c r="B111" s="1" t="s">
        <v>19</v>
      </c>
      <c r="C111" s="2">
        <v>20210201</v>
      </c>
      <c r="D111" s="2">
        <v>610538201209</v>
      </c>
      <c r="E111" s="2" t="s">
        <v>19</v>
      </c>
      <c r="F111" s="2">
        <v>20210211</v>
      </c>
      <c r="G111" s="2" t="s">
        <v>20</v>
      </c>
      <c r="H111" s="2" t="s">
        <v>40</v>
      </c>
      <c r="I111" s="2" t="s">
        <v>103</v>
      </c>
      <c r="J111" s="2">
        <v>0.76</v>
      </c>
      <c r="K111" s="2" t="s">
        <v>23</v>
      </c>
      <c r="L111">
        <f t="shared" si="2"/>
        <v>1</v>
      </c>
      <c r="M111">
        <f>MATCH(H:H,[1]价格表!$B$4:$B$35,0)</f>
        <v>9</v>
      </c>
      <c r="N111" s="4">
        <f>IF(J111&lt;=0.3,INDEX([1]价格表!$B$4:$I$31,M111,2),IF(AND(J111&gt;0.3,J111&lt;=1),INDEX([1]价格表!$B$4:$I$31,M111,3),IF(AND(J111&gt;1,J111&lt;=2.2),INDEX([1]价格表!$B$4:$I$31,M111,4),IF(AND(J111&gt;2.2,J111&lt;=3.3),INDEX([1]价格表!$B$4:$I$31,M111,5),IF(AND(J111&gt;3.3,J111&lt;=4),INDEX([1]价格表!$B$4:$I$31,M111,6),IF(AND(J111&gt;4,J111&lt;=5.5),INDEX([1]价格表!$B$4:$I$31,M111,7),IF(J111&gt;5.5,2.6+INDEX([1]价格表!$B$4:$I$31,M111,8)*L111)))))))</f>
        <v>1.8</v>
      </c>
      <c r="O111" s="3"/>
      <c r="P111" s="3"/>
      <c r="Q111" s="3">
        <f t="shared" si="3"/>
        <v>0</v>
      </c>
    </row>
    <row r="112" spans="1:17">
      <c r="A112" s="1">
        <v>4312226199151</v>
      </c>
      <c r="B112" s="1" t="s">
        <v>19</v>
      </c>
      <c r="C112" s="2">
        <v>20210201</v>
      </c>
      <c r="D112" s="2">
        <v>610538201209</v>
      </c>
      <c r="E112" s="2" t="s">
        <v>19</v>
      </c>
      <c r="F112" s="2">
        <v>20210211</v>
      </c>
      <c r="G112" s="2" t="s">
        <v>20</v>
      </c>
      <c r="H112" s="2" t="s">
        <v>21</v>
      </c>
      <c r="I112" s="2" t="s">
        <v>71</v>
      </c>
      <c r="J112" s="2">
        <v>0.77</v>
      </c>
      <c r="K112" s="2" t="s">
        <v>23</v>
      </c>
      <c r="L112">
        <f t="shared" si="2"/>
        <v>1</v>
      </c>
      <c r="M112">
        <f>MATCH(H:H,[1]价格表!$B$4:$B$35,0)</f>
        <v>15</v>
      </c>
      <c r="N112" s="4">
        <f>IF(J112&lt;=0.3,INDEX([1]价格表!$B$4:$I$31,M112,2),IF(AND(J112&gt;0.3,J112&lt;=1),INDEX([1]价格表!$B$4:$I$31,M112,3),IF(AND(J112&gt;1,J112&lt;=2.2),INDEX([1]价格表!$B$4:$I$31,M112,4),IF(AND(J112&gt;2.2,J112&lt;=3.3),INDEX([1]价格表!$B$4:$I$31,M112,5),IF(AND(J112&gt;3.3,J112&lt;=4),INDEX([1]价格表!$B$4:$I$31,M112,6),IF(AND(J112&gt;4,J112&lt;=5.5),INDEX([1]价格表!$B$4:$I$31,M112,7),IF(J112&gt;5.5,2.6+INDEX([1]价格表!$B$4:$I$31,M112,8)*L112)))))))</f>
        <v>1.8</v>
      </c>
      <c r="O112" s="3"/>
      <c r="P112" s="3"/>
      <c r="Q112" s="3">
        <f t="shared" si="3"/>
        <v>0</v>
      </c>
    </row>
    <row r="113" spans="1:17">
      <c r="A113" s="1">
        <v>4312226199152</v>
      </c>
      <c r="B113" s="1" t="s">
        <v>19</v>
      </c>
      <c r="C113" s="2">
        <v>20210201</v>
      </c>
      <c r="D113" s="2">
        <v>610538201209</v>
      </c>
      <c r="E113" s="2" t="s">
        <v>19</v>
      </c>
      <c r="F113" s="2">
        <v>20210211</v>
      </c>
      <c r="G113" s="2" t="s">
        <v>20</v>
      </c>
      <c r="H113" s="2" t="s">
        <v>72</v>
      </c>
      <c r="I113" s="2" t="s">
        <v>73</v>
      </c>
      <c r="J113" s="2">
        <v>0.84</v>
      </c>
      <c r="K113" s="2" t="s">
        <v>23</v>
      </c>
      <c r="L113">
        <f t="shared" si="2"/>
        <v>1</v>
      </c>
      <c r="M113">
        <f>MATCH(H:H,[1]价格表!$B$4:$B$35,0)</f>
        <v>2</v>
      </c>
      <c r="N113" s="4">
        <f>IF(J113&lt;=0.3,INDEX([1]价格表!$B$4:$I$31,M113,2),IF(AND(J113&gt;0.3,J113&lt;=1),INDEX([1]价格表!$B$4:$I$31,M113,3),IF(AND(J113&gt;1,J113&lt;=2.2),INDEX([1]价格表!$B$4:$I$31,M113,4),IF(AND(J113&gt;2.2,J113&lt;=3.3),INDEX([1]价格表!$B$4:$I$31,M113,5),IF(AND(J113&gt;3.3,J113&lt;=4),INDEX([1]价格表!$B$4:$I$31,M113,6),IF(AND(J113&gt;4,J113&lt;=5.5),INDEX([1]价格表!$B$4:$I$31,M113,7),IF(J113&gt;5.5,2.6+INDEX([1]价格表!$B$4:$I$31,M113,8)*L113)))))))</f>
        <v>1.8</v>
      </c>
      <c r="O113" s="3"/>
      <c r="P113" s="3"/>
      <c r="Q113" s="3">
        <f t="shared" si="3"/>
        <v>0</v>
      </c>
    </row>
    <row r="114" spans="1:17">
      <c r="A114" s="1">
        <v>4312226199153</v>
      </c>
      <c r="B114" s="1" t="s">
        <v>19</v>
      </c>
      <c r="C114" s="2">
        <v>20210201</v>
      </c>
      <c r="D114" s="2">
        <v>610538201209</v>
      </c>
      <c r="E114" s="2" t="s">
        <v>19</v>
      </c>
      <c r="F114" s="2">
        <v>20210211</v>
      </c>
      <c r="G114" s="2" t="s">
        <v>20</v>
      </c>
      <c r="H114" s="2" t="s">
        <v>47</v>
      </c>
      <c r="I114" s="2" t="s">
        <v>96</v>
      </c>
      <c r="J114" s="2">
        <v>0.76</v>
      </c>
      <c r="K114" s="2" t="s">
        <v>23</v>
      </c>
      <c r="L114">
        <f t="shared" si="2"/>
        <v>1</v>
      </c>
      <c r="M114">
        <f>MATCH(H:H,[1]价格表!$B$4:$B$35,0)</f>
        <v>12</v>
      </c>
      <c r="N114" s="4">
        <f>IF(J114&lt;=0.3,INDEX([1]价格表!$B$4:$I$31,M114,2),IF(AND(J114&gt;0.3,J114&lt;=1),INDEX([1]价格表!$B$4:$I$31,M114,3),IF(AND(J114&gt;1,J114&lt;=2.2),INDEX([1]价格表!$B$4:$I$31,M114,4),IF(AND(J114&gt;2.2,J114&lt;=3.3),INDEX([1]价格表!$B$4:$I$31,M114,5),IF(AND(J114&gt;3.3,J114&lt;=4),INDEX([1]价格表!$B$4:$I$31,M114,6),IF(AND(J114&gt;4,J114&lt;=5.5),INDEX([1]价格表!$B$4:$I$31,M114,7),IF(J114&gt;5.5,2.6+INDEX([1]价格表!$B$4:$I$31,M114,8)*L114)))))))</f>
        <v>1.8</v>
      </c>
      <c r="O114" s="3"/>
      <c r="P114" s="3"/>
      <c r="Q114" s="3">
        <f t="shared" si="3"/>
        <v>0</v>
      </c>
    </row>
    <row r="115" spans="1:17">
      <c r="A115" s="1">
        <v>4312226596629</v>
      </c>
      <c r="B115" s="1" t="s">
        <v>19</v>
      </c>
      <c r="C115" s="2">
        <v>20210201</v>
      </c>
      <c r="D115" s="2">
        <v>610538201209</v>
      </c>
      <c r="E115" s="2" t="s">
        <v>19</v>
      </c>
      <c r="F115" s="2">
        <v>20210211</v>
      </c>
      <c r="G115" s="2" t="s">
        <v>20</v>
      </c>
      <c r="H115" s="2" t="s">
        <v>24</v>
      </c>
      <c r="I115" s="2" t="s">
        <v>26</v>
      </c>
      <c r="J115" s="2">
        <v>0.41</v>
      </c>
      <c r="K115" s="2" t="s">
        <v>23</v>
      </c>
      <c r="L115">
        <f t="shared" si="2"/>
        <v>1</v>
      </c>
      <c r="M115">
        <f>MATCH(H:H,[1]价格表!$B$4:$B$35,0)</f>
        <v>1</v>
      </c>
      <c r="N115" s="4">
        <f>IF(J115&lt;=0.3,INDEX([1]价格表!$B$4:$I$31,M115,2),IF(AND(J115&gt;0.3,J115&lt;=1),INDEX([1]价格表!$B$4:$I$31,M115,3),IF(AND(J115&gt;1,J115&lt;=2.2),INDEX([1]价格表!$B$4:$I$31,M115,4),IF(AND(J115&gt;2.2,J115&lt;=3.3),INDEX([1]价格表!$B$4:$I$31,M115,5),IF(AND(J115&gt;3.3,J115&lt;=4),INDEX([1]价格表!$B$4:$I$31,M115,6),IF(AND(J115&gt;4,J115&lt;=5.5),INDEX([1]价格表!$B$4:$I$31,M115,7),IF(J115&gt;5.5,2.6+INDEX([1]价格表!$B$4:$I$31,M115,8)*L115)))))))</f>
        <v>1.8</v>
      </c>
      <c r="O115" s="3"/>
      <c r="P115" s="3"/>
      <c r="Q115" s="3">
        <f t="shared" si="3"/>
        <v>0</v>
      </c>
    </row>
    <row r="116" spans="1:17">
      <c r="A116" s="1">
        <v>4312226596630</v>
      </c>
      <c r="B116" s="1" t="s">
        <v>19</v>
      </c>
      <c r="C116" s="2">
        <v>20210201</v>
      </c>
      <c r="D116" s="2">
        <v>610538201209</v>
      </c>
      <c r="E116" s="2" t="s">
        <v>19</v>
      </c>
      <c r="F116" s="2">
        <v>20210211</v>
      </c>
      <c r="G116" s="2" t="s">
        <v>20</v>
      </c>
      <c r="H116" s="2" t="s">
        <v>21</v>
      </c>
      <c r="I116" s="2" t="s">
        <v>71</v>
      </c>
      <c r="J116" s="2">
        <v>0.78</v>
      </c>
      <c r="K116" s="2" t="s">
        <v>23</v>
      </c>
      <c r="L116">
        <f t="shared" si="2"/>
        <v>1</v>
      </c>
      <c r="M116">
        <f>MATCH(H:H,[1]价格表!$B$4:$B$35,0)</f>
        <v>15</v>
      </c>
      <c r="N116" s="4">
        <f>IF(J116&lt;=0.3,INDEX([1]价格表!$B$4:$I$31,M116,2),IF(AND(J116&gt;0.3,J116&lt;=1),INDEX([1]价格表!$B$4:$I$31,M116,3),IF(AND(J116&gt;1,J116&lt;=2.2),INDEX([1]价格表!$B$4:$I$31,M116,4),IF(AND(J116&gt;2.2,J116&lt;=3.3),INDEX([1]价格表!$B$4:$I$31,M116,5),IF(AND(J116&gt;3.3,J116&lt;=4),INDEX([1]价格表!$B$4:$I$31,M116,6),IF(AND(J116&gt;4,J116&lt;=5.5),INDEX([1]价格表!$B$4:$I$31,M116,7),IF(J116&gt;5.5,2.6+INDEX([1]价格表!$B$4:$I$31,M116,8)*L116)))))))</f>
        <v>1.8</v>
      </c>
      <c r="O116" s="3"/>
      <c r="P116" s="3"/>
      <c r="Q116" s="3">
        <f t="shared" si="3"/>
        <v>0</v>
      </c>
    </row>
    <row r="117" spans="1:17">
      <c r="A117" s="1">
        <v>4312226596631</v>
      </c>
      <c r="B117" s="1" t="s">
        <v>19</v>
      </c>
      <c r="C117" s="2">
        <v>20210201</v>
      </c>
      <c r="D117" s="2">
        <v>610538201209</v>
      </c>
      <c r="E117" s="2" t="s">
        <v>19</v>
      </c>
      <c r="F117" s="2">
        <v>20210211</v>
      </c>
      <c r="G117" s="2" t="s">
        <v>20</v>
      </c>
      <c r="H117" s="2" t="s">
        <v>52</v>
      </c>
      <c r="I117" s="2" t="s">
        <v>92</v>
      </c>
      <c r="J117" s="2">
        <v>1.26</v>
      </c>
      <c r="K117" s="2" t="s">
        <v>23</v>
      </c>
      <c r="L117">
        <f t="shared" si="2"/>
        <v>2</v>
      </c>
      <c r="M117">
        <f>MATCH(H:H,[1]价格表!$B$4:$B$35,0)</f>
        <v>21</v>
      </c>
      <c r="N117" s="4">
        <f>IF(J117&lt;=0.3,INDEX([1]价格表!$B$4:$I$31,M117,2),IF(AND(J117&gt;0.3,J117&lt;=1),INDEX([1]价格表!$B$4:$I$31,M117,3),IF(AND(J117&gt;1,J117&lt;=2.2),INDEX([1]价格表!$B$4:$I$31,M117,4),IF(AND(J117&gt;2.2,J117&lt;=3.3),INDEX([1]价格表!$B$4:$I$31,M117,5),IF(AND(J117&gt;3.3,J117&lt;=4),INDEX([1]价格表!$B$4:$I$31,M117,6),IF(AND(J117&gt;4,J117&lt;=5.5),INDEX([1]价格表!$B$4:$I$31,M117,7),IF(J117&gt;5.5,2.6+INDEX([1]价格表!$B$4:$I$31,M117,8)*L117)))))))</f>
        <v>2.15</v>
      </c>
      <c r="O117" s="3"/>
      <c r="P117" s="3"/>
      <c r="Q117" s="3">
        <f t="shared" si="3"/>
        <v>0</v>
      </c>
    </row>
    <row r="118" spans="1:17">
      <c r="A118" s="1">
        <v>4312226596632</v>
      </c>
      <c r="B118" s="1" t="s">
        <v>19</v>
      </c>
      <c r="C118" s="2">
        <v>20210201</v>
      </c>
      <c r="D118" s="2">
        <v>610538201209</v>
      </c>
      <c r="E118" s="2" t="s">
        <v>19</v>
      </c>
      <c r="F118" s="2">
        <v>20210211</v>
      </c>
      <c r="G118" s="2" t="s">
        <v>20</v>
      </c>
      <c r="H118" s="2" t="s">
        <v>21</v>
      </c>
      <c r="I118" s="2" t="s">
        <v>64</v>
      </c>
      <c r="J118" s="2">
        <v>0.75</v>
      </c>
      <c r="K118" s="2" t="s">
        <v>23</v>
      </c>
      <c r="L118">
        <f t="shared" si="2"/>
        <v>1</v>
      </c>
      <c r="M118">
        <f>MATCH(H:H,[1]价格表!$B$4:$B$35,0)</f>
        <v>15</v>
      </c>
      <c r="N118" s="4">
        <f>IF(J118&lt;=0.3,INDEX([1]价格表!$B$4:$I$31,M118,2),IF(AND(J118&gt;0.3,J118&lt;=1),INDEX([1]价格表!$B$4:$I$31,M118,3),IF(AND(J118&gt;1,J118&lt;=2.2),INDEX([1]价格表!$B$4:$I$31,M118,4),IF(AND(J118&gt;2.2,J118&lt;=3.3),INDEX([1]价格表!$B$4:$I$31,M118,5),IF(AND(J118&gt;3.3,J118&lt;=4),INDEX([1]价格表!$B$4:$I$31,M118,6),IF(AND(J118&gt;4,J118&lt;=5.5),INDEX([1]价格表!$B$4:$I$31,M118,7),IF(J118&gt;5.5,2.6+INDEX([1]价格表!$B$4:$I$31,M118,8)*L118)))))))</f>
        <v>1.8</v>
      </c>
      <c r="O118" s="3"/>
      <c r="P118" s="3"/>
      <c r="Q118" s="3">
        <f t="shared" si="3"/>
        <v>0</v>
      </c>
    </row>
    <row r="119" spans="1:17">
      <c r="A119" s="1">
        <v>4312226596633</v>
      </c>
      <c r="B119" s="1" t="s">
        <v>19</v>
      </c>
      <c r="C119" s="2">
        <v>20210201</v>
      </c>
      <c r="D119" s="2">
        <v>610538201209</v>
      </c>
      <c r="E119" s="2" t="s">
        <v>19</v>
      </c>
      <c r="F119" s="2">
        <v>20210211</v>
      </c>
      <c r="G119" s="2" t="s">
        <v>20</v>
      </c>
      <c r="H119" s="2" t="s">
        <v>43</v>
      </c>
      <c r="I119" s="2" t="s">
        <v>83</v>
      </c>
      <c r="J119" s="2">
        <v>0.76</v>
      </c>
      <c r="K119" s="2" t="s">
        <v>23</v>
      </c>
      <c r="L119">
        <f t="shared" si="2"/>
        <v>1</v>
      </c>
      <c r="M119">
        <f>MATCH(H:H,[1]价格表!$B$4:$B$35,0)</f>
        <v>4</v>
      </c>
      <c r="N119" s="4">
        <f>IF(J119&lt;=0.3,INDEX([1]价格表!$B$4:$I$31,M119,2),IF(AND(J119&gt;0.3,J119&lt;=1),INDEX([1]价格表!$B$4:$I$31,M119,3),IF(AND(J119&gt;1,J119&lt;=2.2),INDEX([1]价格表!$B$4:$I$31,M119,4),IF(AND(J119&gt;2.2,J119&lt;=3.3),INDEX([1]价格表!$B$4:$I$31,M119,5),IF(AND(J119&gt;3.3,J119&lt;=4),INDEX([1]价格表!$B$4:$I$31,M119,6),IF(AND(J119&gt;4,J119&lt;=5.5),INDEX([1]价格表!$B$4:$I$31,M119,7),IF(J119&gt;5.5,2.6+INDEX([1]价格表!$B$4:$I$31,M119,8)*L119)))))))</f>
        <v>1.8</v>
      </c>
      <c r="O119" s="3"/>
      <c r="P119" s="3"/>
      <c r="Q119" s="3">
        <f t="shared" si="3"/>
        <v>0</v>
      </c>
    </row>
    <row r="120" spans="1:17">
      <c r="A120" s="1">
        <v>4312226656423</v>
      </c>
      <c r="B120" s="1" t="s">
        <v>19</v>
      </c>
      <c r="C120" s="2">
        <v>20210201</v>
      </c>
      <c r="D120" s="2">
        <v>610538201209</v>
      </c>
      <c r="E120" s="2" t="s">
        <v>19</v>
      </c>
      <c r="F120" s="2">
        <v>20210211</v>
      </c>
      <c r="G120" s="2" t="s">
        <v>20</v>
      </c>
      <c r="H120" s="2" t="s">
        <v>47</v>
      </c>
      <c r="I120" s="2" t="s">
        <v>96</v>
      </c>
      <c r="J120" s="2">
        <v>0.8</v>
      </c>
      <c r="K120" s="2" t="s">
        <v>23</v>
      </c>
      <c r="L120">
        <f t="shared" si="2"/>
        <v>1</v>
      </c>
      <c r="M120">
        <f>MATCH(H:H,[1]价格表!$B$4:$B$35,0)</f>
        <v>12</v>
      </c>
      <c r="N120" s="4">
        <f>IF(J120&lt;=0.3,INDEX([1]价格表!$B$4:$I$31,M120,2),IF(AND(J120&gt;0.3,J120&lt;=1),INDEX([1]价格表!$B$4:$I$31,M120,3),IF(AND(J120&gt;1,J120&lt;=2.2),INDEX([1]价格表!$B$4:$I$31,M120,4),IF(AND(J120&gt;2.2,J120&lt;=3.3),INDEX([1]价格表!$B$4:$I$31,M120,5),IF(AND(J120&gt;3.3,J120&lt;=4),INDEX([1]价格表!$B$4:$I$31,M120,6),IF(AND(J120&gt;4,J120&lt;=5.5),INDEX([1]价格表!$B$4:$I$31,M120,7),IF(J120&gt;5.5,2.6+INDEX([1]价格表!$B$4:$I$31,M120,8)*L120)))))))</f>
        <v>1.8</v>
      </c>
      <c r="O120" s="3"/>
      <c r="P120" s="3"/>
      <c r="Q120" s="3">
        <f t="shared" si="3"/>
        <v>0</v>
      </c>
    </row>
    <row r="121" spans="1:17">
      <c r="A121" s="1">
        <v>4312226656424</v>
      </c>
      <c r="B121" s="1" t="s">
        <v>19</v>
      </c>
      <c r="C121" s="2">
        <v>20210201</v>
      </c>
      <c r="D121" s="2">
        <v>610538201209</v>
      </c>
      <c r="E121" s="2" t="s">
        <v>19</v>
      </c>
      <c r="F121" s="2">
        <v>20210211</v>
      </c>
      <c r="G121" s="2" t="s">
        <v>20</v>
      </c>
      <c r="H121" s="2" t="s">
        <v>72</v>
      </c>
      <c r="I121" s="2" t="s">
        <v>73</v>
      </c>
      <c r="J121" s="2">
        <v>0.9</v>
      </c>
      <c r="K121" s="2" t="s">
        <v>23</v>
      </c>
      <c r="L121">
        <f t="shared" si="2"/>
        <v>1</v>
      </c>
      <c r="M121">
        <f>MATCH(H:H,[1]价格表!$B$4:$B$35,0)</f>
        <v>2</v>
      </c>
      <c r="N121" s="4">
        <f>IF(J121&lt;=0.3,INDEX([1]价格表!$B$4:$I$31,M121,2),IF(AND(J121&gt;0.3,J121&lt;=1),INDEX([1]价格表!$B$4:$I$31,M121,3),IF(AND(J121&gt;1,J121&lt;=2.2),INDEX([1]价格表!$B$4:$I$31,M121,4),IF(AND(J121&gt;2.2,J121&lt;=3.3),INDEX([1]价格表!$B$4:$I$31,M121,5),IF(AND(J121&gt;3.3,J121&lt;=4),INDEX([1]价格表!$B$4:$I$31,M121,6),IF(AND(J121&gt;4,J121&lt;=5.5),INDEX([1]价格表!$B$4:$I$31,M121,7),IF(J121&gt;5.5,2.6+INDEX([1]价格表!$B$4:$I$31,M121,8)*L121)))))))</f>
        <v>1.8</v>
      </c>
      <c r="O121" s="3"/>
      <c r="P121" s="3"/>
      <c r="Q121" s="3">
        <f t="shared" si="3"/>
        <v>0</v>
      </c>
    </row>
    <row r="122" spans="1:17">
      <c r="A122" s="1">
        <v>4312226656425</v>
      </c>
      <c r="B122" s="1" t="s">
        <v>19</v>
      </c>
      <c r="C122" s="2">
        <v>20210201</v>
      </c>
      <c r="D122" s="2">
        <v>610538201209</v>
      </c>
      <c r="E122" s="2" t="s">
        <v>19</v>
      </c>
      <c r="F122" s="2">
        <v>20210211</v>
      </c>
      <c r="G122" s="2" t="s">
        <v>20</v>
      </c>
      <c r="H122" s="2" t="s">
        <v>47</v>
      </c>
      <c r="I122" s="2" t="s">
        <v>96</v>
      </c>
      <c r="J122" s="2">
        <v>0.76</v>
      </c>
      <c r="K122" s="2" t="s">
        <v>23</v>
      </c>
      <c r="L122">
        <f t="shared" si="2"/>
        <v>1</v>
      </c>
      <c r="M122">
        <f>MATCH(H:H,[1]价格表!$B$4:$B$35,0)</f>
        <v>12</v>
      </c>
      <c r="N122" s="4">
        <f>IF(J122&lt;=0.3,INDEX([1]价格表!$B$4:$I$31,M122,2),IF(AND(J122&gt;0.3,J122&lt;=1),INDEX([1]价格表!$B$4:$I$31,M122,3),IF(AND(J122&gt;1,J122&lt;=2.2),INDEX([1]价格表!$B$4:$I$31,M122,4),IF(AND(J122&gt;2.2,J122&lt;=3.3),INDEX([1]价格表!$B$4:$I$31,M122,5),IF(AND(J122&gt;3.3,J122&lt;=4),INDEX([1]价格表!$B$4:$I$31,M122,6),IF(AND(J122&gt;4,J122&lt;=5.5),INDEX([1]价格表!$B$4:$I$31,M122,7),IF(J122&gt;5.5,2.6+INDEX([1]价格表!$B$4:$I$31,M122,8)*L122)))))))</f>
        <v>1.8</v>
      </c>
      <c r="O122" s="3"/>
      <c r="P122" s="3"/>
      <c r="Q122" s="3">
        <f t="shared" si="3"/>
        <v>0</v>
      </c>
    </row>
    <row r="123" spans="1:17">
      <c r="A123" s="1">
        <v>4312226656426</v>
      </c>
      <c r="B123" s="1" t="s">
        <v>19</v>
      </c>
      <c r="C123" s="2">
        <v>20210201</v>
      </c>
      <c r="D123" s="2">
        <v>610538201209</v>
      </c>
      <c r="E123" s="2" t="s">
        <v>19</v>
      </c>
      <c r="F123" s="2">
        <v>20210211</v>
      </c>
      <c r="G123" s="2" t="s">
        <v>20</v>
      </c>
      <c r="H123" s="2" t="s">
        <v>21</v>
      </c>
      <c r="I123" s="2" t="s">
        <v>76</v>
      </c>
      <c r="J123" s="2">
        <v>0.82</v>
      </c>
      <c r="K123" s="2" t="s">
        <v>23</v>
      </c>
      <c r="L123">
        <f t="shared" si="2"/>
        <v>1</v>
      </c>
      <c r="M123">
        <f>MATCH(H:H,[1]价格表!$B$4:$B$35,0)</f>
        <v>15</v>
      </c>
      <c r="N123" s="4">
        <f>IF(J123&lt;=0.3,INDEX([1]价格表!$B$4:$I$31,M123,2),IF(AND(J123&gt;0.3,J123&lt;=1),INDEX([1]价格表!$B$4:$I$31,M123,3),IF(AND(J123&gt;1,J123&lt;=2.2),INDEX([1]价格表!$B$4:$I$31,M123,4),IF(AND(J123&gt;2.2,J123&lt;=3.3),INDEX([1]价格表!$B$4:$I$31,M123,5),IF(AND(J123&gt;3.3,J123&lt;=4),INDEX([1]价格表!$B$4:$I$31,M123,6),IF(AND(J123&gt;4,J123&lt;=5.5),INDEX([1]价格表!$B$4:$I$31,M123,7),IF(J123&gt;5.5,2.6+INDEX([1]价格表!$B$4:$I$31,M123,8)*L123)))))))</f>
        <v>1.8</v>
      </c>
      <c r="O123" s="3"/>
      <c r="P123" s="3"/>
      <c r="Q123" s="3">
        <f t="shared" si="3"/>
        <v>0</v>
      </c>
    </row>
    <row r="124" spans="1:17">
      <c r="A124" s="1">
        <v>4312226656427</v>
      </c>
      <c r="B124" s="1" t="s">
        <v>19</v>
      </c>
      <c r="C124" s="2">
        <v>20210201</v>
      </c>
      <c r="D124" s="2">
        <v>610538201209</v>
      </c>
      <c r="E124" s="2" t="s">
        <v>19</v>
      </c>
      <c r="F124" s="2">
        <v>20210211</v>
      </c>
      <c r="G124" s="2" t="s">
        <v>20</v>
      </c>
      <c r="H124" s="2" t="s">
        <v>33</v>
      </c>
      <c r="I124" s="2" t="s">
        <v>50</v>
      </c>
      <c r="J124" s="2">
        <v>1.4</v>
      </c>
      <c r="K124" s="2" t="s">
        <v>23</v>
      </c>
      <c r="L124">
        <f t="shared" si="2"/>
        <v>2</v>
      </c>
      <c r="M124">
        <f>MATCH(H:H,[1]价格表!$B$4:$B$35,0)</f>
        <v>7</v>
      </c>
      <c r="N124" s="4">
        <f>IF(J124&lt;=0.3,INDEX([1]价格表!$B$4:$I$31,M124,2),IF(AND(J124&gt;0.3,J124&lt;=1),INDEX([1]价格表!$B$4:$I$31,M124,3),IF(AND(J124&gt;1,J124&lt;=2.2),INDEX([1]价格表!$B$4:$I$31,M124,4),IF(AND(J124&gt;2.2,J124&lt;=3.3),INDEX([1]价格表!$B$4:$I$31,M124,5),IF(AND(J124&gt;3.3,J124&lt;=4),INDEX([1]价格表!$B$4:$I$31,M124,6),IF(AND(J124&gt;4,J124&lt;=5.5),INDEX([1]价格表!$B$4:$I$31,M124,7),IF(J124&gt;5.5,2.6+INDEX([1]价格表!$B$4:$I$31,M124,8)*L124)))))))</f>
        <v>2.15</v>
      </c>
      <c r="O124" s="3"/>
      <c r="P124" s="3"/>
      <c r="Q124" s="3">
        <f t="shared" si="3"/>
        <v>0</v>
      </c>
    </row>
    <row r="125" spans="1:17">
      <c r="A125" s="1">
        <v>4312228924855</v>
      </c>
      <c r="B125" s="1" t="s">
        <v>19</v>
      </c>
      <c r="C125" s="2">
        <v>20210201</v>
      </c>
      <c r="D125" s="2">
        <v>610538201209</v>
      </c>
      <c r="E125" s="2" t="s">
        <v>19</v>
      </c>
      <c r="F125" s="2">
        <v>20210211</v>
      </c>
      <c r="G125" s="2" t="s">
        <v>20</v>
      </c>
      <c r="H125" s="2" t="s">
        <v>45</v>
      </c>
      <c r="I125" s="2" t="s">
        <v>104</v>
      </c>
      <c r="J125" s="2">
        <v>0.76</v>
      </c>
      <c r="K125" s="2" t="s">
        <v>23</v>
      </c>
      <c r="L125">
        <f t="shared" si="2"/>
        <v>1</v>
      </c>
      <c r="M125">
        <f>MATCH(H:H,[1]价格表!$B$4:$B$35,0)</f>
        <v>20</v>
      </c>
      <c r="N125" s="4">
        <f>IF(J125&lt;=0.3,INDEX([1]价格表!$B$4:$I$31,M125,2),IF(AND(J125&gt;0.3,J125&lt;=1),INDEX([1]价格表!$B$4:$I$31,M125,3),IF(AND(J125&gt;1,J125&lt;=2.2),INDEX([1]价格表!$B$4:$I$31,M125,4),IF(AND(J125&gt;2.2,J125&lt;=3.3),INDEX([1]价格表!$B$4:$I$31,M125,5),IF(AND(J125&gt;3.3,J125&lt;=4),INDEX([1]价格表!$B$4:$I$31,M125,6),IF(AND(J125&gt;4,J125&lt;=5.5),INDEX([1]价格表!$B$4:$I$31,M125,7),IF(J125&gt;5.5,2.6+INDEX([1]价格表!$B$4:$I$31,M125,8)*L125)))))))</f>
        <v>1.8</v>
      </c>
      <c r="O125" s="3"/>
      <c r="P125" s="3"/>
      <c r="Q125" s="3">
        <f t="shared" si="3"/>
        <v>0</v>
      </c>
    </row>
    <row r="126" spans="1:17">
      <c r="A126" s="1">
        <v>4312228924856</v>
      </c>
      <c r="B126" s="1" t="s">
        <v>19</v>
      </c>
      <c r="C126" s="2">
        <v>20210201</v>
      </c>
      <c r="D126" s="2">
        <v>610538201209</v>
      </c>
      <c r="E126" s="2" t="s">
        <v>19</v>
      </c>
      <c r="F126" s="2">
        <v>20210211</v>
      </c>
      <c r="G126" s="2" t="s">
        <v>20</v>
      </c>
      <c r="H126" s="2" t="s">
        <v>24</v>
      </c>
      <c r="I126" s="2" t="s">
        <v>105</v>
      </c>
      <c r="J126" s="2">
        <v>0.74</v>
      </c>
      <c r="K126" s="2" t="s">
        <v>23</v>
      </c>
      <c r="L126">
        <f t="shared" si="2"/>
        <v>1</v>
      </c>
      <c r="M126">
        <f>MATCH(H:H,[1]价格表!$B$4:$B$35,0)</f>
        <v>1</v>
      </c>
      <c r="N126" s="4">
        <f>IF(J126&lt;=0.3,INDEX([1]价格表!$B$4:$I$31,M126,2),IF(AND(J126&gt;0.3,J126&lt;=1),INDEX([1]价格表!$B$4:$I$31,M126,3),IF(AND(J126&gt;1,J126&lt;=2.2),INDEX([1]价格表!$B$4:$I$31,M126,4),IF(AND(J126&gt;2.2,J126&lt;=3.3),INDEX([1]价格表!$B$4:$I$31,M126,5),IF(AND(J126&gt;3.3,J126&lt;=4),INDEX([1]价格表!$B$4:$I$31,M126,6),IF(AND(J126&gt;4,J126&lt;=5.5),INDEX([1]价格表!$B$4:$I$31,M126,7),IF(J126&gt;5.5,2.6+INDEX([1]价格表!$B$4:$I$31,M126,8)*L126)))))))</f>
        <v>1.8</v>
      </c>
      <c r="O126" s="3"/>
      <c r="P126" s="3"/>
      <c r="Q126" s="3">
        <f t="shared" si="3"/>
        <v>0</v>
      </c>
    </row>
    <row r="127" spans="1:17">
      <c r="A127" s="1">
        <v>4312228924857</v>
      </c>
      <c r="B127" s="1" t="s">
        <v>19</v>
      </c>
      <c r="C127" s="2">
        <v>20210201</v>
      </c>
      <c r="D127" s="2">
        <v>610538201209</v>
      </c>
      <c r="E127" s="2" t="s">
        <v>19</v>
      </c>
      <c r="F127" s="2">
        <v>20210211</v>
      </c>
      <c r="G127" s="2" t="s">
        <v>20</v>
      </c>
      <c r="H127" s="2" t="s">
        <v>54</v>
      </c>
      <c r="I127" s="2" t="s">
        <v>106</v>
      </c>
      <c r="J127" s="2">
        <v>0.74</v>
      </c>
      <c r="K127" s="2" t="s">
        <v>23</v>
      </c>
      <c r="L127">
        <f t="shared" si="2"/>
        <v>1</v>
      </c>
      <c r="M127">
        <f>MATCH(H:H,[1]价格表!$B$4:$B$35,0)</f>
        <v>10</v>
      </c>
      <c r="N127" s="4">
        <f>IF(J127&lt;=0.3,INDEX([1]价格表!$B$4:$I$31,M127,2),IF(AND(J127&gt;0.3,J127&lt;=1),INDEX([1]价格表!$B$4:$I$31,M127,3),IF(AND(J127&gt;1,J127&lt;=2.2),INDEX([1]价格表!$B$4:$I$31,M127,4),IF(AND(J127&gt;2.2,J127&lt;=3.3),INDEX([1]价格表!$B$4:$I$31,M127,5),IF(AND(J127&gt;3.3,J127&lt;=4),INDEX([1]价格表!$B$4:$I$31,M127,6),IF(AND(J127&gt;4,J127&lt;=5.5),INDEX([1]价格表!$B$4:$I$31,M127,7),IF(J127&gt;5.5,2.6+INDEX([1]价格表!$B$4:$I$31,M127,8)*L127)))))))</f>
        <v>1.8</v>
      </c>
      <c r="O127" s="3"/>
      <c r="P127" s="3"/>
      <c r="Q127" s="3">
        <f t="shared" si="3"/>
        <v>0</v>
      </c>
    </row>
    <row r="128" spans="1:17">
      <c r="A128" s="1">
        <v>4312228924858</v>
      </c>
      <c r="B128" s="1" t="s">
        <v>19</v>
      </c>
      <c r="C128" s="2">
        <v>20210201</v>
      </c>
      <c r="D128" s="2">
        <v>610538201209</v>
      </c>
      <c r="E128" s="2" t="s">
        <v>19</v>
      </c>
      <c r="F128" s="2">
        <v>20210211</v>
      </c>
      <c r="G128" s="2" t="s">
        <v>20</v>
      </c>
      <c r="H128" s="2" t="s">
        <v>47</v>
      </c>
      <c r="I128" s="2" t="s">
        <v>107</v>
      </c>
      <c r="J128" s="2">
        <v>1.22</v>
      </c>
      <c r="K128" s="2" t="s">
        <v>23</v>
      </c>
      <c r="L128">
        <f t="shared" si="2"/>
        <v>2</v>
      </c>
      <c r="M128">
        <f>MATCH(H:H,[1]价格表!$B$4:$B$35,0)</f>
        <v>12</v>
      </c>
      <c r="N128" s="4">
        <f>IF(J128&lt;=0.3,INDEX([1]价格表!$B$4:$I$31,M128,2),IF(AND(J128&gt;0.3,J128&lt;=1),INDEX([1]价格表!$B$4:$I$31,M128,3),IF(AND(J128&gt;1,J128&lt;=2.2),INDEX([1]价格表!$B$4:$I$31,M128,4),IF(AND(J128&gt;2.2,J128&lt;=3.3),INDEX([1]价格表!$B$4:$I$31,M128,5),IF(AND(J128&gt;3.3,J128&lt;=4),INDEX([1]价格表!$B$4:$I$31,M128,6),IF(AND(J128&gt;4,J128&lt;=5.5),INDEX([1]价格表!$B$4:$I$31,M128,7),IF(J128&gt;5.5,2.6+INDEX([1]价格表!$B$4:$I$31,M128,8)*L128)))))))</f>
        <v>2.15</v>
      </c>
      <c r="O128" s="3"/>
      <c r="P128" s="3"/>
      <c r="Q128" s="3">
        <f t="shared" si="3"/>
        <v>0</v>
      </c>
    </row>
    <row r="129" spans="1:17">
      <c r="A129" s="1">
        <v>4312228924859</v>
      </c>
      <c r="B129" s="1" t="s">
        <v>19</v>
      </c>
      <c r="C129" s="2">
        <v>20210201</v>
      </c>
      <c r="D129" s="2">
        <v>610538201209</v>
      </c>
      <c r="E129" s="2" t="s">
        <v>19</v>
      </c>
      <c r="F129" s="2">
        <v>20210211</v>
      </c>
      <c r="G129" s="2" t="s">
        <v>20</v>
      </c>
      <c r="H129" s="2" t="s">
        <v>43</v>
      </c>
      <c r="I129" s="2" t="s">
        <v>108</v>
      </c>
      <c r="J129" s="2">
        <v>0.79</v>
      </c>
      <c r="K129" s="2" t="s">
        <v>23</v>
      </c>
      <c r="L129">
        <f t="shared" si="2"/>
        <v>1</v>
      </c>
      <c r="M129">
        <f>MATCH(H:H,[1]价格表!$B$4:$B$35,0)</f>
        <v>4</v>
      </c>
      <c r="N129" s="4">
        <f>IF(J129&lt;=0.3,INDEX([1]价格表!$B$4:$I$31,M129,2),IF(AND(J129&gt;0.3,J129&lt;=1),INDEX([1]价格表!$B$4:$I$31,M129,3),IF(AND(J129&gt;1,J129&lt;=2.2),INDEX([1]价格表!$B$4:$I$31,M129,4),IF(AND(J129&gt;2.2,J129&lt;=3.3),INDEX([1]价格表!$B$4:$I$31,M129,5),IF(AND(J129&gt;3.3,J129&lt;=4),INDEX([1]价格表!$B$4:$I$31,M129,6),IF(AND(J129&gt;4,J129&lt;=5.5),INDEX([1]价格表!$B$4:$I$31,M129,7),IF(J129&gt;5.5,2.6+INDEX([1]价格表!$B$4:$I$31,M129,8)*L129)))))))</f>
        <v>1.8</v>
      </c>
      <c r="O129" s="3"/>
      <c r="P129" s="3"/>
      <c r="Q129" s="3">
        <f t="shared" si="3"/>
        <v>0</v>
      </c>
    </row>
    <row r="130" spans="1:17">
      <c r="A130" s="1">
        <v>4312228924860</v>
      </c>
      <c r="B130" s="1" t="s">
        <v>19</v>
      </c>
      <c r="C130" s="2">
        <v>20210201</v>
      </c>
      <c r="D130" s="2">
        <v>610538201209</v>
      </c>
      <c r="E130" s="2" t="s">
        <v>19</v>
      </c>
      <c r="F130" s="2">
        <v>20210211</v>
      </c>
      <c r="G130" s="2" t="s">
        <v>20</v>
      </c>
      <c r="H130" s="2" t="s">
        <v>47</v>
      </c>
      <c r="I130" s="2" t="s">
        <v>96</v>
      </c>
      <c r="J130" s="2">
        <v>0.76</v>
      </c>
      <c r="K130" s="2" t="s">
        <v>23</v>
      </c>
      <c r="L130">
        <f t="shared" si="2"/>
        <v>1</v>
      </c>
      <c r="M130">
        <f>MATCH(H:H,[1]价格表!$B$4:$B$35,0)</f>
        <v>12</v>
      </c>
      <c r="N130" s="4">
        <f>IF(J130&lt;=0.3,INDEX([1]价格表!$B$4:$I$31,M130,2),IF(AND(J130&gt;0.3,J130&lt;=1),INDEX([1]价格表!$B$4:$I$31,M130,3),IF(AND(J130&gt;1,J130&lt;=2.2),INDEX([1]价格表!$B$4:$I$31,M130,4),IF(AND(J130&gt;2.2,J130&lt;=3.3),INDEX([1]价格表!$B$4:$I$31,M130,5),IF(AND(J130&gt;3.3,J130&lt;=4),INDEX([1]价格表!$B$4:$I$31,M130,6),IF(AND(J130&gt;4,J130&lt;=5.5),INDEX([1]价格表!$B$4:$I$31,M130,7),IF(J130&gt;5.5,2.6+INDEX([1]价格表!$B$4:$I$31,M130,8)*L130)))))))</f>
        <v>1.8</v>
      </c>
      <c r="O130" s="3"/>
      <c r="P130" s="3"/>
      <c r="Q130" s="3">
        <f t="shared" si="3"/>
        <v>0</v>
      </c>
    </row>
    <row r="131" spans="1:17">
      <c r="A131" s="1">
        <v>4312228924862</v>
      </c>
      <c r="B131" s="1" t="s">
        <v>19</v>
      </c>
      <c r="C131" s="2">
        <v>20210201</v>
      </c>
      <c r="D131" s="2">
        <v>610538201209</v>
      </c>
      <c r="E131" s="2" t="s">
        <v>19</v>
      </c>
      <c r="F131" s="2">
        <v>20210211</v>
      </c>
      <c r="G131" s="2" t="s">
        <v>20</v>
      </c>
      <c r="H131" s="2" t="s">
        <v>24</v>
      </c>
      <c r="I131" s="2" t="s">
        <v>56</v>
      </c>
      <c r="J131" s="2">
        <v>0.77</v>
      </c>
      <c r="K131" s="2" t="s">
        <v>23</v>
      </c>
      <c r="L131">
        <f t="shared" si="2"/>
        <v>1</v>
      </c>
      <c r="M131">
        <f>MATCH(H:H,[1]价格表!$B$4:$B$35,0)</f>
        <v>1</v>
      </c>
      <c r="N131" s="4">
        <f>IF(J131&lt;=0.3,INDEX([1]价格表!$B$4:$I$31,M131,2),IF(AND(J131&gt;0.3,J131&lt;=1),INDEX([1]价格表!$B$4:$I$31,M131,3),IF(AND(J131&gt;1,J131&lt;=2.2),INDEX([1]价格表!$B$4:$I$31,M131,4),IF(AND(J131&gt;2.2,J131&lt;=3.3),INDEX([1]价格表!$B$4:$I$31,M131,5),IF(AND(J131&gt;3.3,J131&lt;=4),INDEX([1]价格表!$B$4:$I$31,M131,6),IF(AND(J131&gt;4,J131&lt;=5.5),INDEX([1]价格表!$B$4:$I$31,M131,7),IF(J131&gt;5.5,2.6+INDEX([1]价格表!$B$4:$I$31,M131,8)*L131)))))))</f>
        <v>1.8</v>
      </c>
      <c r="O131" s="3"/>
      <c r="P131" s="3"/>
      <c r="Q131" s="3">
        <f t="shared" si="3"/>
        <v>0</v>
      </c>
    </row>
    <row r="132" spans="1:17">
      <c r="A132" s="1">
        <v>4312228924863</v>
      </c>
      <c r="B132" s="1" t="s">
        <v>19</v>
      </c>
      <c r="C132" s="2">
        <v>20210201</v>
      </c>
      <c r="D132" s="2">
        <v>610538201209</v>
      </c>
      <c r="E132" s="2" t="s">
        <v>19</v>
      </c>
      <c r="F132" s="2">
        <v>20210211</v>
      </c>
      <c r="G132" s="2" t="s">
        <v>20</v>
      </c>
      <c r="H132" s="2" t="s">
        <v>27</v>
      </c>
      <c r="I132" s="2" t="s">
        <v>109</v>
      </c>
      <c r="J132" s="2">
        <v>0.74</v>
      </c>
      <c r="K132" s="2" t="s">
        <v>23</v>
      </c>
      <c r="L132">
        <f t="shared" ref="L132:L195" si="4">ROUNDUP(J132,0)</f>
        <v>1</v>
      </c>
      <c r="M132">
        <f>MATCH(H:H,[1]价格表!$B$4:$B$35,0)</f>
        <v>14</v>
      </c>
      <c r="N132" s="4">
        <f>IF(J132&lt;=0.3,INDEX([1]价格表!$B$4:$I$31,M132,2),IF(AND(J132&gt;0.3,J132&lt;=1),INDEX([1]价格表!$B$4:$I$31,M132,3),IF(AND(J132&gt;1,J132&lt;=2.2),INDEX([1]价格表!$B$4:$I$31,M132,4),IF(AND(J132&gt;2.2,J132&lt;=3.3),INDEX([1]价格表!$B$4:$I$31,M132,5),IF(AND(J132&gt;3.3,J132&lt;=4),INDEX([1]价格表!$B$4:$I$31,M132,6),IF(AND(J132&gt;4,J132&lt;=5.5),INDEX([1]价格表!$B$4:$I$31,M132,7),IF(J132&gt;5.5,2.6+INDEX([1]价格表!$B$4:$I$31,M132,8)*L132)))))))</f>
        <v>1.8</v>
      </c>
      <c r="O132" s="3"/>
      <c r="P132" s="3"/>
      <c r="Q132" s="3">
        <f t="shared" ref="Q132:Q195" si="5">IF(P132&gt;0,P132-N132,0)</f>
        <v>0</v>
      </c>
    </row>
    <row r="133" spans="1:17">
      <c r="A133" s="1">
        <v>4312228924864</v>
      </c>
      <c r="B133" s="1" t="s">
        <v>19</v>
      </c>
      <c r="C133" s="2">
        <v>20210201</v>
      </c>
      <c r="D133" s="2">
        <v>610538201209</v>
      </c>
      <c r="E133" s="2" t="s">
        <v>19</v>
      </c>
      <c r="F133" s="2">
        <v>20210211</v>
      </c>
      <c r="G133" s="2" t="s">
        <v>20</v>
      </c>
      <c r="H133" s="2" t="s">
        <v>31</v>
      </c>
      <c r="I133" s="2" t="s">
        <v>110</v>
      </c>
      <c r="J133" s="2">
        <v>0.78</v>
      </c>
      <c r="K133" s="2" t="s">
        <v>23</v>
      </c>
      <c r="L133">
        <f t="shared" si="4"/>
        <v>1</v>
      </c>
      <c r="M133">
        <f>MATCH(H:H,[1]价格表!$B$4:$B$35,0)</f>
        <v>17</v>
      </c>
      <c r="N133" s="4">
        <f>IF(J133&lt;=0.3,INDEX([1]价格表!$B$4:$I$31,M133,2),IF(AND(J133&gt;0.3,J133&lt;=1),INDEX([1]价格表!$B$4:$I$31,M133,3),IF(AND(J133&gt;1,J133&lt;=2.2),INDEX([1]价格表!$B$4:$I$31,M133,4),IF(AND(J133&gt;2.2,J133&lt;=3.3),INDEX([1]价格表!$B$4:$I$31,M133,5),IF(AND(J133&gt;3.3,J133&lt;=4),INDEX([1]价格表!$B$4:$I$31,M133,6),IF(AND(J133&gt;4,J133&lt;=5.5),INDEX([1]价格表!$B$4:$I$31,M133,7),IF(J133&gt;5.5,2.6+INDEX([1]价格表!$B$4:$I$31,M133,8)*L133)))))))</f>
        <v>1.8</v>
      </c>
      <c r="O133" s="3"/>
      <c r="P133" s="3"/>
      <c r="Q133" s="3">
        <f t="shared" si="5"/>
        <v>0</v>
      </c>
    </row>
    <row r="134" spans="1:17">
      <c r="A134" s="1">
        <v>4312228967824</v>
      </c>
      <c r="B134" s="1" t="s">
        <v>19</v>
      </c>
      <c r="C134" s="2">
        <v>20210201</v>
      </c>
      <c r="D134" s="2">
        <v>610538201209</v>
      </c>
      <c r="E134" s="2" t="s">
        <v>19</v>
      </c>
      <c r="F134" s="2">
        <v>20210211</v>
      </c>
      <c r="G134" s="2" t="s">
        <v>20</v>
      </c>
      <c r="H134" s="2" t="s">
        <v>24</v>
      </c>
      <c r="I134" s="2" t="s">
        <v>111</v>
      </c>
      <c r="J134" s="2">
        <v>0.76</v>
      </c>
      <c r="K134" s="2" t="s">
        <v>23</v>
      </c>
      <c r="L134">
        <f t="shared" si="4"/>
        <v>1</v>
      </c>
      <c r="M134">
        <f>MATCH(H:H,[1]价格表!$B$4:$B$35,0)</f>
        <v>1</v>
      </c>
      <c r="N134" s="4">
        <f>IF(J134&lt;=0.3,INDEX([1]价格表!$B$4:$I$31,M134,2),IF(AND(J134&gt;0.3,J134&lt;=1),INDEX([1]价格表!$B$4:$I$31,M134,3),IF(AND(J134&gt;1,J134&lt;=2.2),INDEX([1]价格表!$B$4:$I$31,M134,4),IF(AND(J134&gt;2.2,J134&lt;=3.3),INDEX([1]价格表!$B$4:$I$31,M134,5),IF(AND(J134&gt;3.3,J134&lt;=4),INDEX([1]价格表!$B$4:$I$31,M134,6),IF(AND(J134&gt;4,J134&lt;=5.5),INDEX([1]价格表!$B$4:$I$31,M134,7),IF(J134&gt;5.5,2.6+INDEX([1]价格表!$B$4:$I$31,M134,8)*L134)))))))</f>
        <v>1.8</v>
      </c>
      <c r="O134" s="3"/>
      <c r="P134" s="3"/>
      <c r="Q134" s="3">
        <f t="shared" si="5"/>
        <v>0</v>
      </c>
    </row>
    <row r="135" spans="1:17">
      <c r="A135" s="1">
        <v>4312228974257</v>
      </c>
      <c r="B135" s="1" t="s">
        <v>19</v>
      </c>
      <c r="C135" s="2">
        <v>20210201</v>
      </c>
      <c r="D135" s="2">
        <v>610538201209</v>
      </c>
      <c r="E135" s="2" t="s">
        <v>19</v>
      </c>
      <c r="F135" s="2">
        <v>20210211</v>
      </c>
      <c r="G135" s="2" t="s">
        <v>20</v>
      </c>
      <c r="H135" s="2" t="s">
        <v>21</v>
      </c>
      <c r="I135" s="2" t="s">
        <v>112</v>
      </c>
      <c r="J135" s="2">
        <v>0.76</v>
      </c>
      <c r="K135" s="2" t="s">
        <v>23</v>
      </c>
      <c r="L135">
        <f t="shared" si="4"/>
        <v>1</v>
      </c>
      <c r="M135">
        <f>MATCH(H:H,[1]价格表!$B$4:$B$35,0)</f>
        <v>15</v>
      </c>
      <c r="N135" s="4">
        <f>IF(J135&lt;=0.3,INDEX([1]价格表!$B$4:$I$31,M135,2),IF(AND(J135&gt;0.3,J135&lt;=1),INDEX([1]价格表!$B$4:$I$31,M135,3),IF(AND(J135&gt;1,J135&lt;=2.2),INDEX([1]价格表!$B$4:$I$31,M135,4),IF(AND(J135&gt;2.2,J135&lt;=3.3),INDEX([1]价格表!$B$4:$I$31,M135,5),IF(AND(J135&gt;3.3,J135&lt;=4),INDEX([1]价格表!$B$4:$I$31,M135,6),IF(AND(J135&gt;4,J135&lt;=5.5),INDEX([1]价格表!$B$4:$I$31,M135,7),IF(J135&gt;5.5,2.6+INDEX([1]价格表!$B$4:$I$31,M135,8)*L135)))))))</f>
        <v>1.8</v>
      </c>
      <c r="O135" s="3"/>
      <c r="P135" s="3"/>
      <c r="Q135" s="3">
        <f t="shared" si="5"/>
        <v>0</v>
      </c>
    </row>
    <row r="136" spans="1:17">
      <c r="A136" s="1">
        <v>4312228974258</v>
      </c>
      <c r="B136" s="1" t="s">
        <v>19</v>
      </c>
      <c r="C136" s="2">
        <v>20210201</v>
      </c>
      <c r="D136" s="2">
        <v>610538201209</v>
      </c>
      <c r="E136" s="2" t="s">
        <v>19</v>
      </c>
      <c r="F136" s="2">
        <v>20210211</v>
      </c>
      <c r="G136" s="2" t="s">
        <v>20</v>
      </c>
      <c r="H136" s="2" t="s">
        <v>38</v>
      </c>
      <c r="I136" s="2" t="s">
        <v>113</v>
      </c>
      <c r="J136" s="2">
        <v>0.76</v>
      </c>
      <c r="K136" s="2" t="s">
        <v>23</v>
      </c>
      <c r="L136">
        <f t="shared" si="4"/>
        <v>1</v>
      </c>
      <c r="M136">
        <f>MATCH(H:H,[1]价格表!$B$4:$B$35,0)</f>
        <v>5</v>
      </c>
      <c r="N136" s="4">
        <f>IF(J136&lt;=0.3,INDEX([1]价格表!$B$4:$I$31,M136,2),IF(AND(J136&gt;0.3,J136&lt;=1),INDEX([1]价格表!$B$4:$I$31,M136,3),IF(AND(J136&gt;1,J136&lt;=2.2),INDEX([1]价格表!$B$4:$I$31,M136,4),IF(AND(J136&gt;2.2,J136&lt;=3.3),INDEX([1]价格表!$B$4:$I$31,M136,5),IF(AND(J136&gt;3.3,J136&lt;=4),INDEX([1]价格表!$B$4:$I$31,M136,6),IF(AND(J136&gt;4,J136&lt;=5.5),INDEX([1]价格表!$B$4:$I$31,M136,7),IF(J136&gt;5.5,2.6+INDEX([1]价格表!$B$4:$I$31,M136,8)*L136)))))))</f>
        <v>1.8</v>
      </c>
      <c r="O136" s="3"/>
      <c r="P136" s="3"/>
      <c r="Q136" s="3">
        <f t="shared" si="5"/>
        <v>0</v>
      </c>
    </row>
    <row r="137" spans="1:17">
      <c r="A137" s="1">
        <v>4312228974259</v>
      </c>
      <c r="B137" s="1" t="s">
        <v>19</v>
      </c>
      <c r="C137" s="2">
        <v>20210201</v>
      </c>
      <c r="D137" s="2">
        <v>610538201209</v>
      </c>
      <c r="E137" s="2" t="s">
        <v>19</v>
      </c>
      <c r="F137" s="2">
        <v>20210211</v>
      </c>
      <c r="G137" s="2" t="s">
        <v>20</v>
      </c>
      <c r="H137" s="2" t="s">
        <v>43</v>
      </c>
      <c r="I137" s="2" t="s">
        <v>101</v>
      </c>
      <c r="J137" s="2">
        <v>0.8</v>
      </c>
      <c r="K137" s="2" t="s">
        <v>23</v>
      </c>
      <c r="L137">
        <f t="shared" si="4"/>
        <v>1</v>
      </c>
      <c r="M137">
        <f>MATCH(H:H,[1]价格表!$B$4:$B$35,0)</f>
        <v>4</v>
      </c>
      <c r="N137" s="4">
        <f>IF(J137&lt;=0.3,INDEX([1]价格表!$B$4:$I$31,M137,2),IF(AND(J137&gt;0.3,J137&lt;=1),INDEX([1]价格表!$B$4:$I$31,M137,3),IF(AND(J137&gt;1,J137&lt;=2.2),INDEX([1]价格表!$B$4:$I$31,M137,4),IF(AND(J137&gt;2.2,J137&lt;=3.3),INDEX([1]价格表!$B$4:$I$31,M137,5),IF(AND(J137&gt;3.3,J137&lt;=4),INDEX([1]价格表!$B$4:$I$31,M137,6),IF(AND(J137&gt;4,J137&lt;=5.5),INDEX([1]价格表!$B$4:$I$31,M137,7),IF(J137&gt;5.5,2.6+INDEX([1]价格表!$B$4:$I$31,M137,8)*L137)))))))</f>
        <v>1.8</v>
      </c>
      <c r="O137" s="3"/>
      <c r="P137" s="3"/>
      <c r="Q137" s="3">
        <f t="shared" si="5"/>
        <v>0</v>
      </c>
    </row>
    <row r="138" spans="1:17">
      <c r="A138" s="1">
        <v>4312228974260</v>
      </c>
      <c r="B138" s="1" t="s">
        <v>19</v>
      </c>
      <c r="C138" s="2">
        <v>20210201</v>
      </c>
      <c r="D138" s="2">
        <v>610538201209</v>
      </c>
      <c r="E138" s="2" t="s">
        <v>19</v>
      </c>
      <c r="F138" s="2">
        <v>20210211</v>
      </c>
      <c r="G138" s="2" t="s">
        <v>20</v>
      </c>
      <c r="H138" s="2" t="s">
        <v>43</v>
      </c>
      <c r="I138" s="2" t="s">
        <v>101</v>
      </c>
      <c r="J138" s="2">
        <v>0.76</v>
      </c>
      <c r="K138" s="2" t="s">
        <v>23</v>
      </c>
      <c r="L138">
        <f t="shared" si="4"/>
        <v>1</v>
      </c>
      <c r="M138">
        <f>MATCH(H:H,[1]价格表!$B$4:$B$35,0)</f>
        <v>4</v>
      </c>
      <c r="N138" s="4">
        <f>IF(J138&lt;=0.3,INDEX([1]价格表!$B$4:$I$31,M138,2),IF(AND(J138&gt;0.3,J138&lt;=1),INDEX([1]价格表!$B$4:$I$31,M138,3),IF(AND(J138&gt;1,J138&lt;=2.2),INDEX([1]价格表!$B$4:$I$31,M138,4),IF(AND(J138&gt;2.2,J138&lt;=3.3),INDEX([1]价格表!$B$4:$I$31,M138,5),IF(AND(J138&gt;3.3,J138&lt;=4),INDEX([1]价格表!$B$4:$I$31,M138,6),IF(AND(J138&gt;4,J138&lt;=5.5),INDEX([1]价格表!$B$4:$I$31,M138,7),IF(J138&gt;5.5,2.6+INDEX([1]价格表!$B$4:$I$31,M138,8)*L138)))))))</f>
        <v>1.8</v>
      </c>
      <c r="O138" s="3"/>
      <c r="P138" s="3"/>
      <c r="Q138" s="3">
        <f t="shared" si="5"/>
        <v>0</v>
      </c>
    </row>
    <row r="139" spans="1:17">
      <c r="A139" s="1">
        <v>4312228974261</v>
      </c>
      <c r="B139" s="1" t="s">
        <v>19</v>
      </c>
      <c r="C139" s="2">
        <v>20210201</v>
      </c>
      <c r="D139" s="2">
        <v>610538201209</v>
      </c>
      <c r="E139" s="2" t="s">
        <v>19</v>
      </c>
      <c r="F139" s="2">
        <v>20210211</v>
      </c>
      <c r="G139" s="2" t="s">
        <v>20</v>
      </c>
      <c r="H139" s="2" t="s">
        <v>24</v>
      </c>
      <c r="I139" s="2" t="s">
        <v>114</v>
      </c>
      <c r="J139" s="2">
        <v>0.76</v>
      </c>
      <c r="K139" s="2" t="s">
        <v>23</v>
      </c>
      <c r="L139">
        <f t="shared" si="4"/>
        <v>1</v>
      </c>
      <c r="M139">
        <f>MATCH(H:H,[1]价格表!$B$4:$B$35,0)</f>
        <v>1</v>
      </c>
      <c r="N139" s="4">
        <f>IF(J139&lt;=0.3,INDEX([1]价格表!$B$4:$I$31,M139,2),IF(AND(J139&gt;0.3,J139&lt;=1),INDEX([1]价格表!$B$4:$I$31,M139,3),IF(AND(J139&gt;1,J139&lt;=2.2),INDEX([1]价格表!$B$4:$I$31,M139,4),IF(AND(J139&gt;2.2,J139&lt;=3.3),INDEX([1]价格表!$B$4:$I$31,M139,5),IF(AND(J139&gt;3.3,J139&lt;=4),INDEX([1]价格表!$B$4:$I$31,M139,6),IF(AND(J139&gt;4,J139&lt;=5.5),INDEX([1]价格表!$B$4:$I$31,M139,7),IF(J139&gt;5.5,2.6+INDEX([1]价格表!$B$4:$I$31,M139,8)*L139)))))))</f>
        <v>1.8</v>
      </c>
      <c r="O139" s="3"/>
      <c r="P139" s="3"/>
      <c r="Q139" s="3">
        <f t="shared" si="5"/>
        <v>0</v>
      </c>
    </row>
    <row r="140" spans="1:17">
      <c r="A140" s="1">
        <v>4312228974262</v>
      </c>
      <c r="B140" s="1" t="s">
        <v>19</v>
      </c>
      <c r="C140" s="2">
        <v>20210201</v>
      </c>
      <c r="D140" s="2">
        <v>610538201209</v>
      </c>
      <c r="E140" s="2" t="s">
        <v>19</v>
      </c>
      <c r="F140" s="2">
        <v>20210211</v>
      </c>
      <c r="G140" s="2" t="s">
        <v>20</v>
      </c>
      <c r="H140" s="2" t="s">
        <v>47</v>
      </c>
      <c r="I140" s="2" t="s">
        <v>96</v>
      </c>
      <c r="J140" s="2">
        <v>0.76</v>
      </c>
      <c r="K140" s="2" t="s">
        <v>23</v>
      </c>
      <c r="L140">
        <f t="shared" si="4"/>
        <v>1</v>
      </c>
      <c r="M140">
        <f>MATCH(H:H,[1]价格表!$B$4:$B$35,0)</f>
        <v>12</v>
      </c>
      <c r="N140" s="4">
        <f>IF(J140&lt;=0.3,INDEX([1]价格表!$B$4:$I$31,M140,2),IF(AND(J140&gt;0.3,J140&lt;=1),INDEX([1]价格表!$B$4:$I$31,M140,3),IF(AND(J140&gt;1,J140&lt;=2.2),INDEX([1]价格表!$B$4:$I$31,M140,4),IF(AND(J140&gt;2.2,J140&lt;=3.3),INDEX([1]价格表!$B$4:$I$31,M140,5),IF(AND(J140&gt;3.3,J140&lt;=4),INDEX([1]价格表!$B$4:$I$31,M140,6),IF(AND(J140&gt;4,J140&lt;=5.5),INDEX([1]价格表!$B$4:$I$31,M140,7),IF(J140&gt;5.5,2.6+INDEX([1]价格表!$B$4:$I$31,M140,8)*L140)))))))</f>
        <v>1.8</v>
      </c>
      <c r="O140" s="3"/>
      <c r="P140" s="3"/>
      <c r="Q140" s="3">
        <f t="shared" si="5"/>
        <v>0</v>
      </c>
    </row>
    <row r="141" spans="1:17">
      <c r="A141" s="1">
        <v>4312228974263</v>
      </c>
      <c r="B141" s="1" t="s">
        <v>19</v>
      </c>
      <c r="C141" s="2">
        <v>20210201</v>
      </c>
      <c r="D141" s="2">
        <v>610538201209</v>
      </c>
      <c r="E141" s="2" t="s">
        <v>19</v>
      </c>
      <c r="F141" s="2">
        <v>20210211</v>
      </c>
      <c r="G141" s="2" t="s">
        <v>20</v>
      </c>
      <c r="H141" s="2" t="s">
        <v>43</v>
      </c>
      <c r="I141" s="2" t="s">
        <v>44</v>
      </c>
      <c r="J141" s="2">
        <v>0.8</v>
      </c>
      <c r="K141" s="2" t="s">
        <v>23</v>
      </c>
      <c r="L141">
        <f t="shared" si="4"/>
        <v>1</v>
      </c>
      <c r="M141">
        <f>MATCH(H:H,[1]价格表!$B$4:$B$35,0)</f>
        <v>4</v>
      </c>
      <c r="N141" s="4">
        <f>IF(J141&lt;=0.3,INDEX([1]价格表!$B$4:$I$31,M141,2),IF(AND(J141&gt;0.3,J141&lt;=1),INDEX([1]价格表!$B$4:$I$31,M141,3),IF(AND(J141&gt;1,J141&lt;=2.2),INDEX([1]价格表!$B$4:$I$31,M141,4),IF(AND(J141&gt;2.2,J141&lt;=3.3),INDEX([1]价格表!$B$4:$I$31,M141,5),IF(AND(J141&gt;3.3,J141&lt;=4),INDEX([1]价格表!$B$4:$I$31,M141,6),IF(AND(J141&gt;4,J141&lt;=5.5),INDEX([1]价格表!$B$4:$I$31,M141,7),IF(J141&gt;5.5,2.6+INDEX([1]价格表!$B$4:$I$31,M141,8)*L141)))))))</f>
        <v>1.8</v>
      </c>
      <c r="O141" s="3"/>
      <c r="P141" s="3"/>
      <c r="Q141" s="3">
        <f t="shared" si="5"/>
        <v>0</v>
      </c>
    </row>
    <row r="142" spans="1:17">
      <c r="A142" s="1">
        <v>4312228974264</v>
      </c>
      <c r="B142" s="1" t="s">
        <v>19</v>
      </c>
      <c r="C142" s="2">
        <v>20210201</v>
      </c>
      <c r="D142" s="2">
        <v>610538201209</v>
      </c>
      <c r="E142" s="2" t="s">
        <v>19</v>
      </c>
      <c r="F142" s="2">
        <v>20210211</v>
      </c>
      <c r="G142" s="2" t="s">
        <v>20</v>
      </c>
      <c r="H142" s="2" t="s">
        <v>21</v>
      </c>
      <c r="I142" s="2" t="s">
        <v>115</v>
      </c>
      <c r="J142" s="2">
        <v>0.76</v>
      </c>
      <c r="K142" s="2" t="s">
        <v>23</v>
      </c>
      <c r="L142">
        <f t="shared" si="4"/>
        <v>1</v>
      </c>
      <c r="M142">
        <f>MATCH(H:H,[1]价格表!$B$4:$B$35,0)</f>
        <v>15</v>
      </c>
      <c r="N142" s="4">
        <f>IF(J142&lt;=0.3,INDEX([1]价格表!$B$4:$I$31,M142,2),IF(AND(J142&gt;0.3,J142&lt;=1),INDEX([1]价格表!$B$4:$I$31,M142,3),IF(AND(J142&gt;1,J142&lt;=2.2),INDEX([1]价格表!$B$4:$I$31,M142,4),IF(AND(J142&gt;2.2,J142&lt;=3.3),INDEX([1]价格表!$B$4:$I$31,M142,5),IF(AND(J142&gt;3.3,J142&lt;=4),INDEX([1]价格表!$B$4:$I$31,M142,6),IF(AND(J142&gt;4,J142&lt;=5.5),INDEX([1]价格表!$B$4:$I$31,M142,7),IF(J142&gt;5.5,2.6+INDEX([1]价格表!$B$4:$I$31,M142,8)*L142)))))))</f>
        <v>1.8</v>
      </c>
      <c r="O142" s="3"/>
      <c r="P142" s="3"/>
      <c r="Q142" s="3">
        <f t="shared" si="5"/>
        <v>0</v>
      </c>
    </row>
    <row r="143" spans="1:17">
      <c r="A143" s="1">
        <v>4606865884172</v>
      </c>
      <c r="B143" s="1" t="s">
        <v>19</v>
      </c>
      <c r="C143" s="2">
        <v>20210201</v>
      </c>
      <c r="D143" s="2">
        <v>610538201209</v>
      </c>
      <c r="E143" s="2" t="s">
        <v>19</v>
      </c>
      <c r="F143" s="2">
        <v>20210211</v>
      </c>
      <c r="G143" s="2" t="s">
        <v>20</v>
      </c>
      <c r="H143" s="2" t="s">
        <v>38</v>
      </c>
      <c r="I143" s="2" t="s">
        <v>116</v>
      </c>
      <c r="J143" s="2">
        <v>2.18</v>
      </c>
      <c r="K143" s="2" t="s">
        <v>23</v>
      </c>
      <c r="L143">
        <f t="shared" si="4"/>
        <v>3</v>
      </c>
      <c r="M143">
        <f>MATCH(H:H,[1]价格表!$B$4:$B$35,0)</f>
        <v>5</v>
      </c>
      <c r="N143" s="4">
        <f>IF(J143&lt;=0.3,INDEX([1]价格表!$B$4:$I$31,M143,2),IF(AND(J143&gt;0.3,J143&lt;=1),INDEX([1]价格表!$B$4:$I$31,M143,3),IF(AND(J143&gt;1,J143&lt;=2.2),INDEX([1]价格表!$B$4:$I$31,M143,4),IF(AND(J143&gt;2.2,J143&lt;=3.3),INDEX([1]价格表!$B$4:$I$31,M143,5),IF(AND(J143&gt;3.3,J143&lt;=4),INDEX([1]价格表!$B$4:$I$31,M143,6),IF(AND(J143&gt;4,J143&lt;=5.5),INDEX([1]价格表!$B$4:$I$31,M143,7),IF(J143&gt;5.5,2.6+INDEX([1]价格表!$B$4:$I$31,M143,8)*L143)))))))</f>
        <v>2.15</v>
      </c>
      <c r="O143" s="3"/>
      <c r="P143" s="3"/>
      <c r="Q143" s="3">
        <f t="shared" si="5"/>
        <v>0</v>
      </c>
    </row>
    <row r="144" spans="1:17">
      <c r="A144" s="1">
        <v>4606866565052</v>
      </c>
      <c r="B144" s="1" t="s">
        <v>19</v>
      </c>
      <c r="C144" s="2">
        <v>20210201</v>
      </c>
      <c r="D144" s="2">
        <v>610538201209</v>
      </c>
      <c r="E144" s="2" t="s">
        <v>19</v>
      </c>
      <c r="F144" s="2">
        <v>20210211</v>
      </c>
      <c r="G144" s="2" t="s">
        <v>20</v>
      </c>
      <c r="H144" s="2" t="s">
        <v>33</v>
      </c>
      <c r="I144" s="2" t="s">
        <v>34</v>
      </c>
      <c r="J144" s="2">
        <v>2.62</v>
      </c>
      <c r="K144" s="2" t="s">
        <v>23</v>
      </c>
      <c r="L144">
        <f t="shared" si="4"/>
        <v>3</v>
      </c>
      <c r="M144">
        <f>MATCH(H:H,[1]价格表!$B$4:$B$35,0)</f>
        <v>7</v>
      </c>
      <c r="N144" s="4">
        <f>IF(J144&lt;=0.3,INDEX([1]价格表!$B$4:$I$31,M144,2),IF(AND(J144&gt;0.3,J144&lt;=1),INDEX([1]价格表!$B$4:$I$31,M144,3),IF(AND(J144&gt;1,J144&lt;=2.2),INDEX([1]价格表!$B$4:$I$31,M144,4),IF(AND(J144&gt;2.2,J144&lt;=3.3),INDEX([1]价格表!$B$4:$I$31,M144,5),IF(AND(J144&gt;3.3,J144&lt;=4),INDEX([1]价格表!$B$4:$I$31,M144,6),IF(AND(J144&gt;4,J144&lt;=5.5),INDEX([1]价格表!$B$4:$I$31,M144,7),IF(J144&gt;5.5,2.6+INDEX([1]价格表!$B$4:$I$31,M144,8)*L144)))))))</f>
        <v>2.5</v>
      </c>
      <c r="O144" s="3"/>
      <c r="P144" s="3"/>
      <c r="Q144" s="3">
        <f t="shared" si="5"/>
        <v>0</v>
      </c>
    </row>
    <row r="145" spans="1:17">
      <c r="A145" s="1">
        <v>4606866565115</v>
      </c>
      <c r="B145" s="1" t="s">
        <v>19</v>
      </c>
      <c r="C145" s="2">
        <v>20210201</v>
      </c>
      <c r="D145" s="2">
        <v>610538201209</v>
      </c>
      <c r="E145" s="2" t="s">
        <v>19</v>
      </c>
      <c r="F145" s="2">
        <v>20210211</v>
      </c>
      <c r="G145" s="2" t="s">
        <v>20</v>
      </c>
      <c r="H145" s="2" t="s">
        <v>27</v>
      </c>
      <c r="I145" s="2" t="s">
        <v>117</v>
      </c>
      <c r="J145" s="2">
        <v>2.56</v>
      </c>
      <c r="K145" s="2" t="s">
        <v>23</v>
      </c>
      <c r="L145">
        <f t="shared" si="4"/>
        <v>3</v>
      </c>
      <c r="M145">
        <f>MATCH(H:H,[1]价格表!$B$4:$B$35,0)</f>
        <v>14</v>
      </c>
      <c r="N145" s="4">
        <f>IF(J145&lt;=0.3,INDEX([1]价格表!$B$4:$I$31,M145,2),IF(AND(J145&gt;0.3,J145&lt;=1),INDEX([1]价格表!$B$4:$I$31,M145,3),IF(AND(J145&gt;1,J145&lt;=2.2),INDEX([1]价格表!$B$4:$I$31,M145,4),IF(AND(J145&gt;2.2,J145&lt;=3.3),INDEX([1]价格表!$B$4:$I$31,M145,5),IF(AND(J145&gt;3.3,J145&lt;=4),INDEX([1]价格表!$B$4:$I$31,M145,6),IF(AND(J145&gt;4,J145&lt;=5.5),INDEX([1]价格表!$B$4:$I$31,M145,7),IF(J145&gt;5.5,2.6+INDEX([1]价格表!$B$4:$I$31,M145,8)*L145)))))))</f>
        <v>2.5</v>
      </c>
      <c r="O145" s="3"/>
      <c r="P145" s="3"/>
      <c r="Q145" s="3">
        <f t="shared" si="5"/>
        <v>0</v>
      </c>
    </row>
    <row r="146" spans="1:17">
      <c r="A146" s="1">
        <v>4606866565156</v>
      </c>
      <c r="B146" s="1" t="s">
        <v>19</v>
      </c>
      <c r="C146" s="2">
        <v>20210201</v>
      </c>
      <c r="D146" s="2">
        <v>610538201209</v>
      </c>
      <c r="E146" s="2" t="s">
        <v>19</v>
      </c>
      <c r="F146" s="2">
        <v>20210211</v>
      </c>
      <c r="G146" s="2" t="s">
        <v>20</v>
      </c>
      <c r="H146" s="2" t="s">
        <v>40</v>
      </c>
      <c r="I146" s="2" t="s">
        <v>118</v>
      </c>
      <c r="J146" s="2">
        <v>3.18</v>
      </c>
      <c r="K146" s="2" t="s">
        <v>23</v>
      </c>
      <c r="L146">
        <f t="shared" si="4"/>
        <v>4</v>
      </c>
      <c r="M146">
        <f>MATCH(H:H,[1]价格表!$B$4:$B$35,0)</f>
        <v>9</v>
      </c>
      <c r="N146" s="4">
        <f>IF(J146&lt;=0.3,INDEX([1]价格表!$B$4:$I$31,M146,2),IF(AND(J146&gt;0.3,J146&lt;=1),INDEX([1]价格表!$B$4:$I$31,M146,3),IF(AND(J146&gt;1,J146&lt;=2.2),INDEX([1]价格表!$B$4:$I$31,M146,4),IF(AND(J146&gt;2.2,J146&lt;=3.3),INDEX([1]价格表!$B$4:$I$31,M146,5),IF(AND(J146&gt;3.3,J146&lt;=4),INDEX([1]价格表!$B$4:$I$31,M146,6),IF(AND(J146&gt;4,J146&lt;=5.5),INDEX([1]价格表!$B$4:$I$31,M146,7),IF(J146&gt;5.5,2.6+INDEX([1]价格表!$B$4:$I$31,M146,8)*L146)))))))</f>
        <v>2.5</v>
      </c>
      <c r="O146" s="3"/>
      <c r="P146" s="3"/>
      <c r="Q146" s="3">
        <f t="shared" si="5"/>
        <v>0</v>
      </c>
    </row>
    <row r="147" spans="1:17">
      <c r="A147" s="1">
        <v>4606866566836</v>
      </c>
      <c r="B147" s="1" t="s">
        <v>19</v>
      </c>
      <c r="C147" s="2">
        <v>20210201</v>
      </c>
      <c r="D147" s="2">
        <v>610538201209</v>
      </c>
      <c r="E147" s="2" t="s">
        <v>19</v>
      </c>
      <c r="F147" s="2">
        <v>20210211</v>
      </c>
      <c r="G147" s="2" t="s">
        <v>20</v>
      </c>
      <c r="H147" s="2" t="s">
        <v>119</v>
      </c>
      <c r="I147" s="2" t="s">
        <v>120</v>
      </c>
      <c r="J147" s="2">
        <v>0.93</v>
      </c>
      <c r="K147" s="2" t="s">
        <v>23</v>
      </c>
      <c r="L147">
        <f t="shared" si="4"/>
        <v>1</v>
      </c>
      <c r="M147">
        <f>MATCH(H:H,[1]价格表!$B$4:$B$35,0)</f>
        <v>6</v>
      </c>
      <c r="N147" s="4">
        <f>IF(J147&lt;=0.3,INDEX([1]价格表!$B$4:$I$31,M147,2),IF(AND(J147&gt;0.3,J147&lt;=1),INDEX([1]价格表!$B$4:$I$31,M147,3),IF(AND(J147&gt;1,J147&lt;=2.2),INDEX([1]价格表!$B$4:$I$31,M147,4),IF(AND(J147&gt;2.2,J147&lt;=3.3),INDEX([1]价格表!$B$4:$I$31,M147,5),IF(AND(J147&gt;3.3,J147&lt;=4),INDEX([1]价格表!$B$4:$I$31,M147,6),IF(AND(J147&gt;4,J147&lt;=5.5),INDEX([1]价格表!$B$4:$I$31,M147,7),IF(J147&gt;5.5,2.6+INDEX([1]价格表!$B$4:$I$31,M147,8)*L147)))))))</f>
        <v>2.6</v>
      </c>
      <c r="O147" s="3"/>
      <c r="P147" s="3"/>
      <c r="Q147" s="3">
        <f t="shared" si="5"/>
        <v>0</v>
      </c>
    </row>
    <row r="148" spans="1:17">
      <c r="A148" s="1">
        <v>4606866566872</v>
      </c>
      <c r="B148" s="1" t="s">
        <v>19</v>
      </c>
      <c r="C148" s="2">
        <v>20210201</v>
      </c>
      <c r="D148" s="2">
        <v>610538201209</v>
      </c>
      <c r="E148" s="2" t="s">
        <v>19</v>
      </c>
      <c r="F148" s="2">
        <v>20210211</v>
      </c>
      <c r="G148" s="2" t="s">
        <v>20</v>
      </c>
      <c r="H148" s="2" t="s">
        <v>54</v>
      </c>
      <c r="I148" s="2" t="s">
        <v>55</v>
      </c>
      <c r="J148" s="2">
        <v>2.82</v>
      </c>
      <c r="K148" s="2" t="s">
        <v>121</v>
      </c>
      <c r="L148">
        <f t="shared" si="4"/>
        <v>3</v>
      </c>
      <c r="M148">
        <f>MATCH(H:H,[1]价格表!$B$4:$B$35,0)</f>
        <v>10</v>
      </c>
      <c r="N148" s="4">
        <f>IF(J148&lt;=0.3,INDEX([1]价格表!$B$4:$I$31,M148,2),IF(AND(J148&gt;0.3,J148&lt;=1),INDEX([1]价格表!$B$4:$I$31,M148,3),IF(AND(J148&gt;1,J148&lt;=2.2),INDEX([1]价格表!$B$4:$I$31,M148,4),IF(AND(J148&gt;2.2,J148&lt;=3.3),INDEX([1]价格表!$B$4:$I$31,M148,5),IF(AND(J148&gt;3.3,J148&lt;=4),INDEX([1]价格表!$B$4:$I$31,M148,6),IF(AND(J148&gt;4,J148&lt;=5.5),INDEX([1]价格表!$B$4:$I$31,M148,7),IF(J148&gt;5.5,2.6+INDEX([1]价格表!$B$4:$I$31,M148,8)*L148)))))))</f>
        <v>2.5</v>
      </c>
      <c r="O148" s="3"/>
      <c r="P148" s="3"/>
      <c r="Q148" s="3">
        <f t="shared" si="5"/>
        <v>0</v>
      </c>
    </row>
    <row r="149" spans="1:17">
      <c r="A149" s="1">
        <v>4606866567012</v>
      </c>
      <c r="B149" s="1" t="s">
        <v>19</v>
      </c>
      <c r="C149" s="2">
        <v>20210201</v>
      </c>
      <c r="D149" s="2">
        <v>610538201209</v>
      </c>
      <c r="E149" s="2" t="s">
        <v>19</v>
      </c>
      <c r="F149" s="2">
        <v>20210211</v>
      </c>
      <c r="G149" s="2" t="s">
        <v>20</v>
      </c>
      <c r="H149" s="2" t="s">
        <v>119</v>
      </c>
      <c r="I149" s="2" t="s">
        <v>120</v>
      </c>
      <c r="J149" s="2">
        <v>0.86</v>
      </c>
      <c r="K149" s="2" t="s">
        <v>23</v>
      </c>
      <c r="L149">
        <f t="shared" si="4"/>
        <v>1</v>
      </c>
      <c r="M149">
        <f>MATCH(H:H,[1]价格表!$B$4:$B$35,0)</f>
        <v>6</v>
      </c>
      <c r="N149" s="4">
        <f>IF(J149&lt;=0.3,INDEX([1]价格表!$B$4:$I$31,M149,2),IF(AND(J149&gt;0.3,J149&lt;=1),INDEX([1]价格表!$B$4:$I$31,M149,3),IF(AND(J149&gt;1,J149&lt;=2.2),INDEX([1]价格表!$B$4:$I$31,M149,4),IF(AND(J149&gt;2.2,J149&lt;=3.3),INDEX([1]价格表!$B$4:$I$31,M149,5),IF(AND(J149&gt;3.3,J149&lt;=4),INDEX([1]价格表!$B$4:$I$31,M149,6),IF(AND(J149&gt;4,J149&lt;=5.5),INDEX([1]价格表!$B$4:$I$31,M149,7),IF(J149&gt;5.5,2.6+INDEX([1]价格表!$B$4:$I$31,M149,8)*L149)))))))</f>
        <v>2.6</v>
      </c>
      <c r="O149" s="3"/>
      <c r="P149" s="3"/>
      <c r="Q149" s="3">
        <f t="shared" si="5"/>
        <v>0</v>
      </c>
    </row>
    <row r="150" spans="1:17">
      <c r="A150" s="1">
        <v>4606866567196</v>
      </c>
      <c r="B150" s="1" t="s">
        <v>19</v>
      </c>
      <c r="C150" s="2">
        <v>20210201</v>
      </c>
      <c r="D150" s="2">
        <v>610538201209</v>
      </c>
      <c r="E150" s="2" t="s">
        <v>19</v>
      </c>
      <c r="F150" s="2">
        <v>20210211</v>
      </c>
      <c r="G150" s="2" t="s">
        <v>20</v>
      </c>
      <c r="H150" s="2" t="s">
        <v>29</v>
      </c>
      <c r="I150" s="2" t="s">
        <v>122</v>
      </c>
      <c r="J150" s="2">
        <v>2.74</v>
      </c>
      <c r="K150" s="2" t="s">
        <v>121</v>
      </c>
      <c r="L150">
        <f t="shared" si="4"/>
        <v>3</v>
      </c>
      <c r="M150">
        <f>MATCH(H:H,[1]价格表!$B$4:$B$35,0)</f>
        <v>3</v>
      </c>
      <c r="N150" s="4">
        <f>IF(J150&lt;=0.3,INDEX([1]价格表!$B$4:$I$31,M150,2),IF(AND(J150&gt;0.3,J150&lt;=1),INDEX([1]价格表!$B$4:$I$31,M150,3),IF(AND(J150&gt;1,J150&lt;=2.2),INDEX([1]价格表!$B$4:$I$31,M150,4),IF(AND(J150&gt;2.2,J150&lt;=3.3),INDEX([1]价格表!$B$4:$I$31,M150,5),IF(AND(J150&gt;3.3,J150&lt;=4),INDEX([1]价格表!$B$4:$I$31,M150,6),IF(AND(J150&gt;4,J150&lt;=5.5),INDEX([1]价格表!$B$4:$I$31,M150,7),IF(J150&gt;5.5,2.6+INDEX([1]价格表!$B$4:$I$31,M150,8)*L150)))))))</f>
        <v>2.5</v>
      </c>
      <c r="O150" s="3"/>
      <c r="P150" s="3"/>
      <c r="Q150" s="3">
        <f t="shared" si="5"/>
        <v>0</v>
      </c>
    </row>
    <row r="151" spans="1:17">
      <c r="A151" s="1">
        <v>4606866567238</v>
      </c>
      <c r="B151" s="1" t="s">
        <v>19</v>
      </c>
      <c r="C151" s="2">
        <v>20210201</v>
      </c>
      <c r="D151" s="2">
        <v>610538201209</v>
      </c>
      <c r="E151" s="2" t="s">
        <v>19</v>
      </c>
      <c r="F151" s="2">
        <v>20210211</v>
      </c>
      <c r="G151" s="2" t="s">
        <v>20</v>
      </c>
      <c r="H151" s="2" t="s">
        <v>29</v>
      </c>
      <c r="I151" s="2" t="s">
        <v>123</v>
      </c>
      <c r="J151" s="2">
        <v>0.86</v>
      </c>
      <c r="K151" s="2" t="s">
        <v>23</v>
      </c>
      <c r="L151">
        <f t="shared" si="4"/>
        <v>1</v>
      </c>
      <c r="M151">
        <f>MATCH(H:H,[1]价格表!$B$4:$B$35,0)</f>
        <v>3</v>
      </c>
      <c r="N151" s="4">
        <f>IF(J151&lt;=0.3,INDEX([1]价格表!$B$4:$I$31,M151,2),IF(AND(J151&gt;0.3,J151&lt;=1),INDEX([1]价格表!$B$4:$I$31,M151,3),IF(AND(J151&gt;1,J151&lt;=2.2),INDEX([1]价格表!$B$4:$I$31,M151,4),IF(AND(J151&gt;2.2,J151&lt;=3.3),INDEX([1]价格表!$B$4:$I$31,M151,5),IF(AND(J151&gt;3.3,J151&lt;=4),INDEX([1]价格表!$B$4:$I$31,M151,6),IF(AND(J151&gt;4,J151&lt;=5.5),INDEX([1]价格表!$B$4:$I$31,M151,7),IF(J151&gt;5.5,2.6+INDEX([1]价格表!$B$4:$I$31,M151,8)*L151)))))))</f>
        <v>1.8</v>
      </c>
      <c r="O151" s="3"/>
      <c r="P151" s="3"/>
      <c r="Q151" s="3">
        <f t="shared" si="5"/>
        <v>0</v>
      </c>
    </row>
    <row r="152" spans="1:17">
      <c r="A152" s="1">
        <v>4606866567249</v>
      </c>
      <c r="B152" s="1" t="s">
        <v>19</v>
      </c>
      <c r="C152" s="2">
        <v>20210201</v>
      </c>
      <c r="D152" s="2">
        <v>610538201209</v>
      </c>
      <c r="E152" s="2" t="s">
        <v>19</v>
      </c>
      <c r="F152" s="2">
        <v>20210211</v>
      </c>
      <c r="G152" s="2" t="s">
        <v>20</v>
      </c>
      <c r="H152" s="2" t="s">
        <v>29</v>
      </c>
      <c r="I152" s="2" t="s">
        <v>122</v>
      </c>
      <c r="J152" s="2">
        <v>0.86</v>
      </c>
      <c r="K152" s="2" t="s">
        <v>23</v>
      </c>
      <c r="L152">
        <f t="shared" si="4"/>
        <v>1</v>
      </c>
      <c r="M152">
        <f>MATCH(H:H,[1]价格表!$B$4:$B$35,0)</f>
        <v>3</v>
      </c>
      <c r="N152" s="4">
        <f>IF(J152&lt;=0.3,INDEX([1]价格表!$B$4:$I$31,M152,2),IF(AND(J152&gt;0.3,J152&lt;=1),INDEX([1]价格表!$B$4:$I$31,M152,3),IF(AND(J152&gt;1,J152&lt;=2.2),INDEX([1]价格表!$B$4:$I$31,M152,4),IF(AND(J152&gt;2.2,J152&lt;=3.3),INDEX([1]价格表!$B$4:$I$31,M152,5),IF(AND(J152&gt;3.3,J152&lt;=4),INDEX([1]价格表!$B$4:$I$31,M152,6),IF(AND(J152&gt;4,J152&lt;=5.5),INDEX([1]价格表!$B$4:$I$31,M152,7),IF(J152&gt;5.5,2.6+INDEX([1]价格表!$B$4:$I$31,M152,8)*L152)))))))</f>
        <v>1.8</v>
      </c>
      <c r="O152" s="3"/>
      <c r="P152" s="3"/>
      <c r="Q152" s="3">
        <f t="shared" si="5"/>
        <v>0</v>
      </c>
    </row>
    <row r="153" spans="1:17">
      <c r="A153" s="1">
        <v>4606866567265</v>
      </c>
      <c r="B153" s="1" t="s">
        <v>19</v>
      </c>
      <c r="C153" s="2">
        <v>20210201</v>
      </c>
      <c r="D153" s="2">
        <v>610538201209</v>
      </c>
      <c r="E153" s="2" t="s">
        <v>19</v>
      </c>
      <c r="F153" s="2">
        <v>20210211</v>
      </c>
      <c r="G153" s="2" t="s">
        <v>20</v>
      </c>
      <c r="H153" s="2" t="s">
        <v>54</v>
      </c>
      <c r="I153" s="2" t="s">
        <v>55</v>
      </c>
      <c r="J153" s="2">
        <v>0.9</v>
      </c>
      <c r="K153" s="2" t="s">
        <v>23</v>
      </c>
      <c r="L153">
        <f t="shared" si="4"/>
        <v>1</v>
      </c>
      <c r="M153">
        <f>MATCH(H:H,[1]价格表!$B$4:$B$35,0)</f>
        <v>10</v>
      </c>
      <c r="N153" s="4">
        <f>IF(J153&lt;=0.3,INDEX([1]价格表!$B$4:$I$31,M153,2),IF(AND(J153&gt;0.3,J153&lt;=1),INDEX([1]价格表!$B$4:$I$31,M153,3),IF(AND(J153&gt;1,J153&lt;=2.2),INDEX([1]价格表!$B$4:$I$31,M153,4),IF(AND(J153&gt;2.2,J153&lt;=3.3),INDEX([1]价格表!$B$4:$I$31,M153,5),IF(AND(J153&gt;3.3,J153&lt;=4),INDEX([1]价格表!$B$4:$I$31,M153,6),IF(AND(J153&gt;4,J153&lt;=5.5),INDEX([1]价格表!$B$4:$I$31,M153,7),IF(J153&gt;5.5,2.6+INDEX([1]价格表!$B$4:$I$31,M153,8)*L153)))))))</f>
        <v>1.8</v>
      </c>
      <c r="O153" s="3"/>
      <c r="P153" s="3"/>
      <c r="Q153" s="3">
        <f t="shared" si="5"/>
        <v>0</v>
      </c>
    </row>
    <row r="154" spans="1:17">
      <c r="A154" s="1">
        <v>4606866567435</v>
      </c>
      <c r="B154" s="1" t="s">
        <v>19</v>
      </c>
      <c r="C154" s="2">
        <v>20210201</v>
      </c>
      <c r="D154" s="2">
        <v>610538201209</v>
      </c>
      <c r="E154" s="2" t="s">
        <v>19</v>
      </c>
      <c r="F154" s="2">
        <v>20210211</v>
      </c>
      <c r="G154" s="2" t="s">
        <v>20</v>
      </c>
      <c r="H154" s="2" t="s">
        <v>47</v>
      </c>
      <c r="I154" s="2" t="s">
        <v>124</v>
      </c>
      <c r="J154" s="2">
        <v>2.9</v>
      </c>
      <c r="K154" s="2" t="s">
        <v>121</v>
      </c>
      <c r="L154">
        <f t="shared" si="4"/>
        <v>3</v>
      </c>
      <c r="M154">
        <f>MATCH(H:H,[1]价格表!$B$4:$B$35,0)</f>
        <v>12</v>
      </c>
      <c r="N154" s="4">
        <f>IF(J154&lt;=0.3,INDEX([1]价格表!$B$4:$I$31,M154,2),IF(AND(J154&gt;0.3,J154&lt;=1),INDEX([1]价格表!$B$4:$I$31,M154,3),IF(AND(J154&gt;1,J154&lt;=2.2),INDEX([1]价格表!$B$4:$I$31,M154,4),IF(AND(J154&gt;2.2,J154&lt;=3.3),INDEX([1]价格表!$B$4:$I$31,M154,5),IF(AND(J154&gt;3.3,J154&lt;=4),INDEX([1]价格表!$B$4:$I$31,M154,6),IF(AND(J154&gt;4,J154&lt;=5.5),INDEX([1]价格表!$B$4:$I$31,M154,7),IF(J154&gt;5.5,2.6+INDEX([1]价格表!$B$4:$I$31,M154,8)*L154)))))))</f>
        <v>2.5</v>
      </c>
      <c r="O154" s="3"/>
      <c r="P154" s="3"/>
      <c r="Q154" s="3">
        <f t="shared" si="5"/>
        <v>0</v>
      </c>
    </row>
    <row r="155" spans="1:17">
      <c r="A155" s="1">
        <v>4606866567482</v>
      </c>
      <c r="B155" s="1" t="s">
        <v>19</v>
      </c>
      <c r="C155" s="2">
        <v>20210201</v>
      </c>
      <c r="D155" s="2">
        <v>610538201209</v>
      </c>
      <c r="E155" s="2" t="s">
        <v>19</v>
      </c>
      <c r="F155" s="2">
        <v>20210211</v>
      </c>
      <c r="G155" s="2" t="s">
        <v>20</v>
      </c>
      <c r="H155" s="2" t="s">
        <v>125</v>
      </c>
      <c r="I155" s="2" t="s">
        <v>126</v>
      </c>
      <c r="J155" s="2">
        <v>3</v>
      </c>
      <c r="K155" s="2" t="s">
        <v>121</v>
      </c>
      <c r="L155">
        <f t="shared" si="4"/>
        <v>3</v>
      </c>
      <c r="M155">
        <f>MATCH(H:H,[1]价格表!$B$4:$B$35,0)</f>
        <v>22</v>
      </c>
      <c r="N155" s="4">
        <f>IF(J155&lt;=0.3,INDEX([1]价格表!$B$4:$I$31,M155,2),IF(AND(J155&gt;0.3,J155&lt;=1),INDEX([1]价格表!$B$4:$I$31,M155,3),IF(AND(J155&gt;1,J155&lt;=2.2),INDEX([1]价格表!$B$4:$I$31,M155,4),IF(AND(J155&gt;2.2,J155&lt;=3.3),INDEX([1]价格表!$B$4:$I$31,M155,5),IF(AND(J155&gt;3.3,J155&lt;=4),INDEX([1]价格表!$B$4:$I$31,M155,6),IF(AND(J155&gt;4,J155&lt;=5.5),INDEX([1]价格表!$B$4:$I$31,M155,7),IF(J155&gt;5.5,2.6+INDEX([1]价格表!$B$4:$I$31,M155,8)*L155)))))))</f>
        <v>2.5</v>
      </c>
      <c r="O155" s="3"/>
      <c r="P155" s="3"/>
      <c r="Q155" s="3">
        <f t="shared" si="5"/>
        <v>0</v>
      </c>
    </row>
    <row r="156" spans="1:17">
      <c r="A156" s="1">
        <v>4606867119449</v>
      </c>
      <c r="B156" s="1" t="s">
        <v>19</v>
      </c>
      <c r="C156" s="2">
        <v>20210201</v>
      </c>
      <c r="D156" s="2">
        <v>610538201209</v>
      </c>
      <c r="E156" s="2" t="s">
        <v>19</v>
      </c>
      <c r="F156" s="2">
        <v>20210211</v>
      </c>
      <c r="G156" s="2" t="s">
        <v>20</v>
      </c>
      <c r="H156" s="2" t="s">
        <v>21</v>
      </c>
      <c r="I156" s="2" t="s">
        <v>115</v>
      </c>
      <c r="J156" s="2">
        <v>2.23</v>
      </c>
      <c r="K156" s="2" t="s">
        <v>23</v>
      </c>
      <c r="L156">
        <f t="shared" si="4"/>
        <v>3</v>
      </c>
      <c r="M156">
        <f>MATCH(H:H,[1]价格表!$B$4:$B$35,0)</f>
        <v>15</v>
      </c>
      <c r="N156" s="4">
        <f>IF(J156&lt;=0.3,INDEX([1]价格表!$B$4:$I$31,M156,2),IF(AND(J156&gt;0.3,J156&lt;=1),INDEX([1]价格表!$B$4:$I$31,M156,3),IF(AND(J156&gt;1,J156&lt;=2.2),INDEX([1]价格表!$B$4:$I$31,M156,4),IF(AND(J156&gt;2.2,J156&lt;=3.3),INDEX([1]价格表!$B$4:$I$31,M156,5),IF(AND(J156&gt;3.3,J156&lt;=4),INDEX([1]价格表!$B$4:$I$31,M156,6),IF(AND(J156&gt;4,J156&lt;=5.5),INDEX([1]价格表!$B$4:$I$31,M156,7),IF(J156&gt;5.5,2.6+INDEX([1]价格表!$B$4:$I$31,M156,8)*L156)))))))</f>
        <v>2.5</v>
      </c>
      <c r="O156" s="5">
        <v>2.1</v>
      </c>
      <c r="P156" s="5">
        <v>2.15</v>
      </c>
      <c r="Q156" s="3">
        <f t="shared" si="5"/>
        <v>-0.35</v>
      </c>
    </row>
    <row r="157" spans="1:17">
      <c r="A157" s="1">
        <v>4606867119691</v>
      </c>
      <c r="B157" s="1" t="s">
        <v>19</v>
      </c>
      <c r="C157" s="2">
        <v>20210201</v>
      </c>
      <c r="D157" s="2">
        <v>610538201209</v>
      </c>
      <c r="E157" s="2" t="s">
        <v>19</v>
      </c>
      <c r="F157" s="2">
        <v>20210211</v>
      </c>
      <c r="G157" s="2" t="s">
        <v>20</v>
      </c>
      <c r="H157" s="2" t="s">
        <v>29</v>
      </c>
      <c r="I157" s="2" t="s">
        <v>127</v>
      </c>
      <c r="J157" s="2">
        <v>1.94</v>
      </c>
      <c r="K157" s="2" t="s">
        <v>23</v>
      </c>
      <c r="L157">
        <f t="shared" si="4"/>
        <v>2</v>
      </c>
      <c r="M157">
        <f>MATCH(H:H,[1]价格表!$B$4:$B$35,0)</f>
        <v>3</v>
      </c>
      <c r="N157" s="4">
        <f>IF(J157&lt;=0.3,INDEX([1]价格表!$B$4:$I$31,M157,2),IF(AND(J157&gt;0.3,J157&lt;=1),INDEX([1]价格表!$B$4:$I$31,M157,3),IF(AND(J157&gt;1,J157&lt;=2.2),INDEX([1]价格表!$B$4:$I$31,M157,4),IF(AND(J157&gt;2.2,J157&lt;=3.3),INDEX([1]价格表!$B$4:$I$31,M157,5),IF(AND(J157&gt;3.3,J157&lt;=4),INDEX([1]价格表!$B$4:$I$31,M157,6),IF(AND(J157&gt;4,J157&lt;=5.5),INDEX([1]价格表!$B$4:$I$31,M157,7),IF(J157&gt;5.5,2.6+INDEX([1]价格表!$B$4:$I$31,M157,8)*L157)))))))</f>
        <v>2.15</v>
      </c>
      <c r="O157" s="3"/>
      <c r="P157" s="3"/>
      <c r="Q157" s="3">
        <f t="shared" si="5"/>
        <v>0</v>
      </c>
    </row>
    <row r="158" spans="1:17">
      <c r="A158" s="1">
        <v>4606867167921</v>
      </c>
      <c r="B158" s="1" t="s">
        <v>19</v>
      </c>
      <c r="C158" s="2">
        <v>20210201</v>
      </c>
      <c r="D158" s="2">
        <v>610538201209</v>
      </c>
      <c r="E158" s="2" t="s">
        <v>19</v>
      </c>
      <c r="F158" s="2">
        <v>20210211</v>
      </c>
      <c r="G158" s="2" t="s">
        <v>20</v>
      </c>
      <c r="H158" s="2" t="s">
        <v>29</v>
      </c>
      <c r="I158" s="2" t="s">
        <v>122</v>
      </c>
      <c r="J158" s="2">
        <v>0.42</v>
      </c>
      <c r="K158" s="2" t="s">
        <v>23</v>
      </c>
      <c r="L158">
        <f t="shared" si="4"/>
        <v>1</v>
      </c>
      <c r="M158">
        <f>MATCH(H:H,[1]价格表!$B$4:$B$35,0)</f>
        <v>3</v>
      </c>
      <c r="N158" s="4">
        <f>IF(J158&lt;=0.3,INDEX([1]价格表!$B$4:$I$31,M158,2),IF(AND(J158&gt;0.3,J158&lt;=1),INDEX([1]价格表!$B$4:$I$31,M158,3),IF(AND(J158&gt;1,J158&lt;=2.2),INDEX([1]价格表!$B$4:$I$31,M158,4),IF(AND(J158&gt;2.2,J158&lt;=3.3),INDEX([1]价格表!$B$4:$I$31,M158,5),IF(AND(J158&gt;3.3,J158&lt;=4),INDEX([1]价格表!$B$4:$I$31,M158,6),IF(AND(J158&gt;4,J158&lt;=5.5),INDEX([1]价格表!$B$4:$I$31,M158,7),IF(J158&gt;5.5,2.6+INDEX([1]价格表!$B$4:$I$31,M158,8)*L158)))))))</f>
        <v>1.8</v>
      </c>
      <c r="O158" s="3"/>
      <c r="P158" s="3"/>
      <c r="Q158" s="3">
        <f t="shared" si="5"/>
        <v>0</v>
      </c>
    </row>
    <row r="159" spans="1:17">
      <c r="A159" s="1">
        <v>4606867168010</v>
      </c>
      <c r="B159" s="1" t="s">
        <v>19</v>
      </c>
      <c r="C159" s="2">
        <v>20210201</v>
      </c>
      <c r="D159" s="2">
        <v>610538201209</v>
      </c>
      <c r="E159" s="2" t="s">
        <v>19</v>
      </c>
      <c r="F159" s="2">
        <v>20210211</v>
      </c>
      <c r="G159" s="2" t="s">
        <v>20</v>
      </c>
      <c r="H159" s="2" t="s">
        <v>40</v>
      </c>
      <c r="I159" s="2" t="s">
        <v>93</v>
      </c>
      <c r="J159" s="2">
        <v>0.49</v>
      </c>
      <c r="K159" s="2" t="s">
        <v>23</v>
      </c>
      <c r="L159">
        <f t="shared" si="4"/>
        <v>1</v>
      </c>
      <c r="M159">
        <f>MATCH(H:H,[1]价格表!$B$4:$B$35,0)</f>
        <v>9</v>
      </c>
      <c r="N159" s="4">
        <f>IF(J159&lt;=0.3,INDEX([1]价格表!$B$4:$I$31,M159,2),IF(AND(J159&gt;0.3,J159&lt;=1),INDEX([1]价格表!$B$4:$I$31,M159,3),IF(AND(J159&gt;1,J159&lt;=2.2),INDEX([1]价格表!$B$4:$I$31,M159,4),IF(AND(J159&gt;2.2,J159&lt;=3.3),INDEX([1]价格表!$B$4:$I$31,M159,5),IF(AND(J159&gt;3.3,J159&lt;=4),INDEX([1]价格表!$B$4:$I$31,M159,6),IF(AND(J159&gt;4,J159&lt;=5.5),INDEX([1]价格表!$B$4:$I$31,M159,7),IF(J159&gt;5.5,2.6+INDEX([1]价格表!$B$4:$I$31,M159,8)*L159)))))))</f>
        <v>1.8</v>
      </c>
      <c r="O159" s="3"/>
      <c r="P159" s="3"/>
      <c r="Q159" s="3">
        <f t="shared" si="5"/>
        <v>0</v>
      </c>
    </row>
    <row r="160" spans="1:17">
      <c r="A160" s="1">
        <v>4606867168103</v>
      </c>
      <c r="B160" s="1" t="s">
        <v>19</v>
      </c>
      <c r="C160" s="2">
        <v>20210201</v>
      </c>
      <c r="D160" s="2">
        <v>610538201209</v>
      </c>
      <c r="E160" s="2" t="s">
        <v>19</v>
      </c>
      <c r="F160" s="2">
        <v>20210211</v>
      </c>
      <c r="G160" s="2" t="s">
        <v>20</v>
      </c>
      <c r="H160" s="2" t="s">
        <v>33</v>
      </c>
      <c r="I160" s="2" t="s">
        <v>34</v>
      </c>
      <c r="J160" s="2">
        <v>0.38</v>
      </c>
      <c r="K160" s="2" t="s">
        <v>23</v>
      </c>
      <c r="L160">
        <f t="shared" si="4"/>
        <v>1</v>
      </c>
      <c r="M160">
        <f>MATCH(H:H,[1]价格表!$B$4:$B$35,0)</f>
        <v>7</v>
      </c>
      <c r="N160" s="4">
        <f>IF(J160&lt;=0.3,INDEX([1]价格表!$B$4:$I$31,M160,2),IF(AND(J160&gt;0.3,J160&lt;=1),INDEX([1]价格表!$B$4:$I$31,M160,3),IF(AND(J160&gt;1,J160&lt;=2.2),INDEX([1]价格表!$B$4:$I$31,M160,4),IF(AND(J160&gt;2.2,J160&lt;=3.3),INDEX([1]价格表!$B$4:$I$31,M160,5),IF(AND(J160&gt;3.3,J160&lt;=4),INDEX([1]价格表!$B$4:$I$31,M160,6),IF(AND(J160&gt;4,J160&lt;=5.5),INDEX([1]价格表!$B$4:$I$31,M160,7),IF(J160&gt;5.5,2.6+INDEX([1]价格表!$B$4:$I$31,M160,8)*L160)))))))</f>
        <v>1.8</v>
      </c>
      <c r="O160" s="3"/>
      <c r="P160" s="3"/>
      <c r="Q160" s="3">
        <f t="shared" si="5"/>
        <v>0</v>
      </c>
    </row>
    <row r="161" spans="1:17">
      <c r="A161" s="1">
        <v>4606867168147</v>
      </c>
      <c r="B161" s="1" t="s">
        <v>19</v>
      </c>
      <c r="C161" s="2">
        <v>20210201</v>
      </c>
      <c r="D161" s="2">
        <v>610538201209</v>
      </c>
      <c r="E161" s="2" t="s">
        <v>19</v>
      </c>
      <c r="F161" s="2">
        <v>20210211</v>
      </c>
      <c r="G161" s="2" t="s">
        <v>20</v>
      </c>
      <c r="H161" s="2" t="s">
        <v>52</v>
      </c>
      <c r="I161" s="2" t="s">
        <v>128</v>
      </c>
      <c r="J161" s="2">
        <v>0.41</v>
      </c>
      <c r="K161" s="2" t="s">
        <v>23</v>
      </c>
      <c r="L161">
        <f t="shared" si="4"/>
        <v>1</v>
      </c>
      <c r="M161">
        <f>MATCH(H:H,[1]价格表!$B$4:$B$35,0)</f>
        <v>21</v>
      </c>
      <c r="N161" s="4">
        <f>IF(J161&lt;=0.3,INDEX([1]价格表!$B$4:$I$31,M161,2),IF(AND(J161&gt;0.3,J161&lt;=1),INDEX([1]价格表!$B$4:$I$31,M161,3),IF(AND(J161&gt;1,J161&lt;=2.2),INDEX([1]价格表!$B$4:$I$31,M161,4),IF(AND(J161&gt;2.2,J161&lt;=3.3),INDEX([1]价格表!$B$4:$I$31,M161,5),IF(AND(J161&gt;3.3,J161&lt;=4),INDEX([1]价格表!$B$4:$I$31,M161,6),IF(AND(J161&gt;4,J161&lt;=5.5),INDEX([1]价格表!$B$4:$I$31,M161,7),IF(J161&gt;5.5,2.6+INDEX([1]价格表!$B$4:$I$31,M161,8)*L161)))))))</f>
        <v>1.8</v>
      </c>
      <c r="O161" s="3"/>
      <c r="P161" s="3"/>
      <c r="Q161" s="3">
        <f t="shared" si="5"/>
        <v>0</v>
      </c>
    </row>
    <row r="162" spans="1:17">
      <c r="A162" s="1">
        <v>4606867168335</v>
      </c>
      <c r="B162" s="1" t="s">
        <v>19</v>
      </c>
      <c r="C162" s="2">
        <v>20210201</v>
      </c>
      <c r="D162" s="2">
        <v>610538201209</v>
      </c>
      <c r="E162" s="2" t="s">
        <v>19</v>
      </c>
      <c r="F162" s="2">
        <v>20210211</v>
      </c>
      <c r="G162" s="2" t="s">
        <v>20</v>
      </c>
      <c r="H162" s="2" t="s">
        <v>24</v>
      </c>
      <c r="I162" s="2" t="s">
        <v>80</v>
      </c>
      <c r="J162" s="2">
        <v>0.39</v>
      </c>
      <c r="K162" s="2" t="s">
        <v>23</v>
      </c>
      <c r="L162">
        <f t="shared" si="4"/>
        <v>1</v>
      </c>
      <c r="M162">
        <f>MATCH(H:H,[1]价格表!$B$4:$B$35,0)</f>
        <v>1</v>
      </c>
      <c r="N162" s="4">
        <f>IF(J162&lt;=0.3,INDEX([1]价格表!$B$4:$I$31,M162,2),IF(AND(J162&gt;0.3,J162&lt;=1),INDEX([1]价格表!$B$4:$I$31,M162,3),IF(AND(J162&gt;1,J162&lt;=2.2),INDEX([1]价格表!$B$4:$I$31,M162,4),IF(AND(J162&gt;2.2,J162&lt;=3.3),INDEX([1]价格表!$B$4:$I$31,M162,5),IF(AND(J162&gt;3.3,J162&lt;=4),INDEX([1]价格表!$B$4:$I$31,M162,6),IF(AND(J162&gt;4,J162&lt;=5.5),INDEX([1]价格表!$B$4:$I$31,M162,7),IF(J162&gt;5.5,2.6+INDEX([1]价格表!$B$4:$I$31,M162,8)*L162)))))))</f>
        <v>1.8</v>
      </c>
      <c r="O162" s="3"/>
      <c r="P162" s="3"/>
      <c r="Q162" s="3">
        <f t="shared" si="5"/>
        <v>0</v>
      </c>
    </row>
    <row r="163" spans="1:17">
      <c r="A163" s="1">
        <v>4606867168490</v>
      </c>
      <c r="B163" s="1" t="s">
        <v>19</v>
      </c>
      <c r="C163" s="2">
        <v>20210201</v>
      </c>
      <c r="D163" s="2">
        <v>610538201209</v>
      </c>
      <c r="E163" s="2" t="s">
        <v>19</v>
      </c>
      <c r="F163" s="2">
        <v>20210211</v>
      </c>
      <c r="G163" s="2" t="s">
        <v>20</v>
      </c>
      <c r="H163" s="2" t="s">
        <v>29</v>
      </c>
      <c r="I163" s="2" t="s">
        <v>122</v>
      </c>
      <c r="J163" s="2">
        <v>0.38</v>
      </c>
      <c r="K163" s="2" t="s">
        <v>23</v>
      </c>
      <c r="L163">
        <f t="shared" si="4"/>
        <v>1</v>
      </c>
      <c r="M163">
        <f>MATCH(H:H,[1]价格表!$B$4:$B$35,0)</f>
        <v>3</v>
      </c>
      <c r="N163" s="4">
        <f>IF(J163&lt;=0.3,INDEX([1]价格表!$B$4:$I$31,M163,2),IF(AND(J163&gt;0.3,J163&lt;=1),INDEX([1]价格表!$B$4:$I$31,M163,3),IF(AND(J163&gt;1,J163&lt;=2.2),INDEX([1]价格表!$B$4:$I$31,M163,4),IF(AND(J163&gt;2.2,J163&lt;=3.3),INDEX([1]价格表!$B$4:$I$31,M163,5),IF(AND(J163&gt;3.3,J163&lt;=4),INDEX([1]价格表!$B$4:$I$31,M163,6),IF(AND(J163&gt;4,J163&lt;=5.5),INDEX([1]价格表!$B$4:$I$31,M163,7),IF(J163&gt;5.5,2.6+INDEX([1]价格表!$B$4:$I$31,M163,8)*L163)))))))</f>
        <v>1.8</v>
      </c>
      <c r="O163" s="3"/>
      <c r="P163" s="3"/>
      <c r="Q163" s="3">
        <f t="shared" si="5"/>
        <v>0</v>
      </c>
    </row>
    <row r="164" spans="1:17">
      <c r="A164" s="1">
        <v>4606867168546</v>
      </c>
      <c r="B164" s="1" t="s">
        <v>19</v>
      </c>
      <c r="C164" s="2">
        <v>20210201</v>
      </c>
      <c r="D164" s="2">
        <v>610538201209</v>
      </c>
      <c r="E164" s="2" t="s">
        <v>19</v>
      </c>
      <c r="F164" s="2">
        <v>20210211</v>
      </c>
      <c r="G164" s="2" t="s">
        <v>20</v>
      </c>
      <c r="H164" s="2" t="s">
        <v>31</v>
      </c>
      <c r="I164" s="2" t="s">
        <v>77</v>
      </c>
      <c r="J164" s="2">
        <v>0.43</v>
      </c>
      <c r="K164" s="2" t="s">
        <v>23</v>
      </c>
      <c r="L164">
        <f t="shared" si="4"/>
        <v>1</v>
      </c>
      <c r="M164">
        <f>MATCH(H:H,[1]价格表!$B$4:$B$35,0)</f>
        <v>17</v>
      </c>
      <c r="N164" s="4">
        <f>IF(J164&lt;=0.3,INDEX([1]价格表!$B$4:$I$31,M164,2),IF(AND(J164&gt;0.3,J164&lt;=1),INDEX([1]价格表!$B$4:$I$31,M164,3),IF(AND(J164&gt;1,J164&lt;=2.2),INDEX([1]价格表!$B$4:$I$31,M164,4),IF(AND(J164&gt;2.2,J164&lt;=3.3),INDEX([1]价格表!$B$4:$I$31,M164,5),IF(AND(J164&gt;3.3,J164&lt;=4),INDEX([1]价格表!$B$4:$I$31,M164,6),IF(AND(J164&gt;4,J164&lt;=5.5),INDEX([1]价格表!$B$4:$I$31,M164,7),IF(J164&gt;5.5,2.6+INDEX([1]价格表!$B$4:$I$31,M164,8)*L164)))))))</f>
        <v>1.8</v>
      </c>
      <c r="O164" s="3"/>
      <c r="P164" s="3"/>
      <c r="Q164" s="3">
        <f t="shared" si="5"/>
        <v>0</v>
      </c>
    </row>
    <row r="165" spans="1:17">
      <c r="A165" s="1">
        <v>4606867168880</v>
      </c>
      <c r="B165" s="1" t="s">
        <v>19</v>
      </c>
      <c r="C165" s="2">
        <v>20210201</v>
      </c>
      <c r="D165" s="2">
        <v>610538201209</v>
      </c>
      <c r="E165" s="2" t="s">
        <v>19</v>
      </c>
      <c r="F165" s="2">
        <v>20210211</v>
      </c>
      <c r="G165" s="2" t="s">
        <v>20</v>
      </c>
      <c r="H165" s="2" t="s">
        <v>29</v>
      </c>
      <c r="I165" s="2" t="s">
        <v>122</v>
      </c>
      <c r="J165" s="2">
        <v>0.39</v>
      </c>
      <c r="K165" s="2" t="s">
        <v>23</v>
      </c>
      <c r="L165">
        <f t="shared" si="4"/>
        <v>1</v>
      </c>
      <c r="M165">
        <f>MATCH(H:H,[1]价格表!$B$4:$B$35,0)</f>
        <v>3</v>
      </c>
      <c r="N165" s="4">
        <f>IF(J165&lt;=0.3,INDEX([1]价格表!$B$4:$I$31,M165,2),IF(AND(J165&gt;0.3,J165&lt;=1),INDEX([1]价格表!$B$4:$I$31,M165,3),IF(AND(J165&gt;1,J165&lt;=2.2),INDEX([1]价格表!$B$4:$I$31,M165,4),IF(AND(J165&gt;2.2,J165&lt;=3.3),INDEX([1]价格表!$B$4:$I$31,M165,5),IF(AND(J165&gt;3.3,J165&lt;=4),INDEX([1]价格表!$B$4:$I$31,M165,6),IF(AND(J165&gt;4,J165&lt;=5.5),INDEX([1]价格表!$B$4:$I$31,M165,7),IF(J165&gt;5.5,2.6+INDEX([1]价格表!$B$4:$I$31,M165,8)*L165)))))))</f>
        <v>1.8</v>
      </c>
      <c r="O165" s="3"/>
      <c r="P165" s="3"/>
      <c r="Q165" s="3">
        <f t="shared" si="5"/>
        <v>0</v>
      </c>
    </row>
    <row r="166" spans="1:17">
      <c r="A166" s="1">
        <v>4606867169752</v>
      </c>
      <c r="B166" s="1" t="s">
        <v>19</v>
      </c>
      <c r="C166" s="2">
        <v>20210201</v>
      </c>
      <c r="D166" s="2">
        <v>610538201209</v>
      </c>
      <c r="E166" s="2" t="s">
        <v>19</v>
      </c>
      <c r="F166" s="2">
        <v>20210211</v>
      </c>
      <c r="G166" s="2" t="s">
        <v>20</v>
      </c>
      <c r="H166" s="2" t="s">
        <v>29</v>
      </c>
      <c r="I166" s="2" t="s">
        <v>123</v>
      </c>
      <c r="J166" s="2">
        <v>0.38</v>
      </c>
      <c r="K166" s="2" t="s">
        <v>23</v>
      </c>
      <c r="L166">
        <f t="shared" si="4"/>
        <v>1</v>
      </c>
      <c r="M166">
        <f>MATCH(H:H,[1]价格表!$B$4:$B$35,0)</f>
        <v>3</v>
      </c>
      <c r="N166" s="4">
        <f>IF(J166&lt;=0.3,INDEX([1]价格表!$B$4:$I$31,M166,2),IF(AND(J166&gt;0.3,J166&lt;=1),INDEX([1]价格表!$B$4:$I$31,M166,3),IF(AND(J166&gt;1,J166&lt;=2.2),INDEX([1]价格表!$B$4:$I$31,M166,4),IF(AND(J166&gt;2.2,J166&lt;=3.3),INDEX([1]价格表!$B$4:$I$31,M166,5),IF(AND(J166&gt;3.3,J166&lt;=4),INDEX([1]价格表!$B$4:$I$31,M166,6),IF(AND(J166&gt;4,J166&lt;=5.5),INDEX([1]价格表!$B$4:$I$31,M166,7),IF(J166&gt;5.5,2.6+INDEX([1]价格表!$B$4:$I$31,M166,8)*L166)))))))</f>
        <v>1.8</v>
      </c>
      <c r="O166" s="3"/>
      <c r="P166" s="3"/>
      <c r="Q166" s="3">
        <f t="shared" si="5"/>
        <v>0</v>
      </c>
    </row>
    <row r="167" spans="1:17">
      <c r="A167" s="1">
        <v>4606867169788</v>
      </c>
      <c r="B167" s="1" t="s">
        <v>19</v>
      </c>
      <c r="C167" s="2">
        <v>20210201</v>
      </c>
      <c r="D167" s="2">
        <v>610538201209</v>
      </c>
      <c r="E167" s="2" t="s">
        <v>19</v>
      </c>
      <c r="F167" s="2">
        <v>20210211</v>
      </c>
      <c r="G167" s="2" t="s">
        <v>20</v>
      </c>
      <c r="H167" s="2" t="s">
        <v>129</v>
      </c>
      <c r="I167" s="2" t="s">
        <v>130</v>
      </c>
      <c r="J167" s="2">
        <v>0.4</v>
      </c>
      <c r="K167" s="2" t="s">
        <v>23</v>
      </c>
      <c r="L167">
        <f t="shared" si="4"/>
        <v>1</v>
      </c>
      <c r="M167">
        <f>MATCH(H:H,[1]价格表!$B$4:$B$35,0)</f>
        <v>18</v>
      </c>
      <c r="N167" s="4">
        <f>IF(J167&lt;=0.3,INDEX([1]价格表!$B$4:$I$31,M167,2),IF(AND(J167&gt;0.3,J167&lt;=1),INDEX([1]价格表!$B$4:$I$31,M167,3),IF(AND(J167&gt;1,J167&lt;=2.2),INDEX([1]价格表!$B$4:$I$31,M167,4),IF(AND(J167&gt;2.2,J167&lt;=3.3),INDEX([1]价格表!$B$4:$I$31,M167,5),IF(AND(J167&gt;3.3,J167&lt;=4),INDEX([1]价格表!$B$4:$I$31,M167,6),IF(AND(J167&gt;4,J167&lt;=5.5),INDEX([1]价格表!$B$4:$I$31,M167,7),IF(J167&gt;5.5,2.6+INDEX([1]价格表!$B$4:$I$31,M167,8)*L167)))))))</f>
        <v>2.9</v>
      </c>
      <c r="O167" s="3"/>
      <c r="P167" s="3"/>
      <c r="Q167" s="3">
        <f t="shared" si="5"/>
        <v>0</v>
      </c>
    </row>
    <row r="168" spans="1:17">
      <c r="A168" s="1">
        <v>4606869529144</v>
      </c>
      <c r="B168" s="1" t="s">
        <v>19</v>
      </c>
      <c r="C168" s="2">
        <v>20210201</v>
      </c>
      <c r="D168" s="2">
        <v>610538201209</v>
      </c>
      <c r="E168" s="2" t="s">
        <v>19</v>
      </c>
      <c r="F168" s="2">
        <v>20210211</v>
      </c>
      <c r="G168" s="2" t="s">
        <v>20</v>
      </c>
      <c r="H168" s="2" t="s">
        <v>29</v>
      </c>
      <c r="I168" s="2" t="s">
        <v>131</v>
      </c>
      <c r="J168" s="2">
        <v>2.78</v>
      </c>
      <c r="K168" s="2" t="s">
        <v>23</v>
      </c>
      <c r="L168">
        <f t="shared" si="4"/>
        <v>3</v>
      </c>
      <c r="M168">
        <f>MATCH(H:H,[1]价格表!$B$4:$B$35,0)</f>
        <v>3</v>
      </c>
      <c r="N168" s="4">
        <f>IF(J168&lt;=0.3,INDEX([1]价格表!$B$4:$I$31,M168,2),IF(AND(J168&gt;0.3,J168&lt;=1),INDEX([1]价格表!$B$4:$I$31,M168,3),IF(AND(J168&gt;1,J168&lt;=2.2),INDEX([1]价格表!$B$4:$I$31,M168,4),IF(AND(J168&gt;2.2,J168&lt;=3.3),INDEX([1]价格表!$B$4:$I$31,M168,5),IF(AND(J168&gt;3.3,J168&lt;=4),INDEX([1]价格表!$B$4:$I$31,M168,6),IF(AND(J168&gt;4,J168&lt;=5.5),INDEX([1]价格表!$B$4:$I$31,M168,7),IF(J168&gt;5.5,2.6+INDEX([1]价格表!$B$4:$I$31,M168,8)*L168)))))))</f>
        <v>2.5</v>
      </c>
      <c r="O168" s="3"/>
      <c r="P168" s="3"/>
      <c r="Q168" s="3">
        <f t="shared" si="5"/>
        <v>0</v>
      </c>
    </row>
    <row r="169" spans="1:17">
      <c r="A169" s="1">
        <v>4606869529145</v>
      </c>
      <c r="B169" s="1" t="s">
        <v>19</v>
      </c>
      <c r="C169" s="2">
        <v>20210201</v>
      </c>
      <c r="D169" s="2">
        <v>610538201209</v>
      </c>
      <c r="E169" s="2" t="s">
        <v>19</v>
      </c>
      <c r="F169" s="2">
        <v>20210211</v>
      </c>
      <c r="G169" s="2" t="s">
        <v>20</v>
      </c>
      <c r="H169" s="2" t="s">
        <v>43</v>
      </c>
      <c r="I169" s="2" t="s">
        <v>44</v>
      </c>
      <c r="J169" s="2">
        <v>2.85</v>
      </c>
      <c r="K169" s="2" t="s">
        <v>23</v>
      </c>
      <c r="L169">
        <f t="shared" si="4"/>
        <v>3</v>
      </c>
      <c r="M169">
        <f>MATCH(H:H,[1]价格表!$B$4:$B$35,0)</f>
        <v>4</v>
      </c>
      <c r="N169" s="4">
        <f>IF(J169&lt;=0.3,INDEX([1]价格表!$B$4:$I$31,M169,2),IF(AND(J169&gt;0.3,J169&lt;=1),INDEX([1]价格表!$B$4:$I$31,M169,3),IF(AND(J169&gt;1,J169&lt;=2.2),INDEX([1]价格表!$B$4:$I$31,M169,4),IF(AND(J169&gt;2.2,J169&lt;=3.3),INDEX([1]价格表!$B$4:$I$31,M169,5),IF(AND(J169&gt;3.3,J169&lt;=4),INDEX([1]价格表!$B$4:$I$31,M169,6),IF(AND(J169&gt;4,J169&lt;=5.5),INDEX([1]价格表!$B$4:$I$31,M169,7),IF(J169&gt;5.5,2.6+INDEX([1]价格表!$B$4:$I$31,M169,8)*L169)))))))</f>
        <v>2.5</v>
      </c>
      <c r="O169" s="3"/>
      <c r="P169" s="3"/>
      <c r="Q169" s="3">
        <f t="shared" si="5"/>
        <v>0</v>
      </c>
    </row>
    <row r="170" spans="1:17">
      <c r="A170" s="1">
        <v>4606869654769</v>
      </c>
      <c r="B170" s="1" t="s">
        <v>19</v>
      </c>
      <c r="C170" s="2">
        <v>20210201</v>
      </c>
      <c r="D170" s="2">
        <v>610538201209</v>
      </c>
      <c r="E170" s="2" t="s">
        <v>19</v>
      </c>
      <c r="F170" s="2">
        <v>20210211</v>
      </c>
      <c r="G170" s="2" t="s">
        <v>20</v>
      </c>
      <c r="H170" s="2" t="s">
        <v>132</v>
      </c>
      <c r="I170" s="2" t="s">
        <v>133</v>
      </c>
      <c r="J170" s="2">
        <v>0.91</v>
      </c>
      <c r="K170" s="2" t="s">
        <v>23</v>
      </c>
      <c r="L170">
        <f t="shared" si="4"/>
        <v>1</v>
      </c>
      <c r="M170">
        <f>MATCH(H:H,[1]价格表!$B$4:$B$35,0)</f>
        <v>19</v>
      </c>
      <c r="N170" s="4">
        <f>IF(J170&lt;=0.3,INDEX([1]价格表!$B$4:$I$31,M170,2),IF(AND(J170&gt;0.3,J170&lt;=1),INDEX([1]价格表!$B$4:$I$31,M170,3),IF(AND(J170&gt;1,J170&lt;=2.2),INDEX([1]价格表!$B$4:$I$31,M170,4),IF(AND(J170&gt;2.2,J170&lt;=3.3),INDEX([1]价格表!$B$4:$I$31,M170,5),IF(AND(J170&gt;3.3,J170&lt;=4),INDEX([1]价格表!$B$4:$I$31,M170,6),IF(AND(J170&gt;4,J170&lt;=5.5),INDEX([1]价格表!$B$4:$I$31,M170,7),IF(J170&gt;5.5,2.6+INDEX([1]价格表!$B$4:$I$31,M170,8)*L170)))))))</f>
        <v>1.8</v>
      </c>
      <c r="O170" s="3"/>
      <c r="P170" s="3"/>
      <c r="Q170" s="3">
        <f t="shared" si="5"/>
        <v>0</v>
      </c>
    </row>
    <row r="171" spans="1:17">
      <c r="A171" s="1">
        <v>4606869982864</v>
      </c>
      <c r="B171" s="1" t="s">
        <v>19</v>
      </c>
      <c r="C171" s="2">
        <v>20210201</v>
      </c>
      <c r="D171" s="2">
        <v>610538201209</v>
      </c>
      <c r="E171" s="2" t="s">
        <v>19</v>
      </c>
      <c r="F171" s="2">
        <v>20210211</v>
      </c>
      <c r="G171" s="2" t="s">
        <v>20</v>
      </c>
      <c r="H171" s="2" t="s">
        <v>47</v>
      </c>
      <c r="I171" s="2" t="s">
        <v>134</v>
      </c>
      <c r="J171" s="2">
        <v>2.87</v>
      </c>
      <c r="K171" s="2" t="s">
        <v>121</v>
      </c>
      <c r="L171">
        <f t="shared" si="4"/>
        <v>3</v>
      </c>
      <c r="M171">
        <f>MATCH(H:H,[1]价格表!$B$4:$B$35,0)</f>
        <v>12</v>
      </c>
      <c r="N171" s="4">
        <f>IF(J171&lt;=0.3,INDEX([1]价格表!$B$4:$I$31,M171,2),IF(AND(J171&gt;0.3,J171&lt;=1),INDEX([1]价格表!$B$4:$I$31,M171,3),IF(AND(J171&gt;1,J171&lt;=2.2),INDEX([1]价格表!$B$4:$I$31,M171,4),IF(AND(J171&gt;2.2,J171&lt;=3.3),INDEX([1]价格表!$B$4:$I$31,M171,5),IF(AND(J171&gt;3.3,J171&lt;=4),INDEX([1]价格表!$B$4:$I$31,M171,6),IF(AND(J171&gt;4,J171&lt;=5.5),INDEX([1]价格表!$B$4:$I$31,M171,7),IF(J171&gt;5.5,2.6+INDEX([1]价格表!$B$4:$I$31,M171,8)*L171)))))))</f>
        <v>2.5</v>
      </c>
      <c r="O171" s="3"/>
      <c r="P171" s="3"/>
      <c r="Q171" s="3">
        <f t="shared" si="5"/>
        <v>0</v>
      </c>
    </row>
    <row r="172" spans="1:17">
      <c r="A172" s="1">
        <v>4606876752716</v>
      </c>
      <c r="B172" s="1" t="s">
        <v>19</v>
      </c>
      <c r="C172" s="2">
        <v>20210201</v>
      </c>
      <c r="D172" s="2">
        <v>610538201209</v>
      </c>
      <c r="E172" s="2" t="s">
        <v>19</v>
      </c>
      <c r="F172" s="2">
        <v>20210211</v>
      </c>
      <c r="G172" s="2" t="s">
        <v>20</v>
      </c>
      <c r="H172" s="2" t="s">
        <v>27</v>
      </c>
      <c r="I172" s="2" t="s">
        <v>135</v>
      </c>
      <c r="J172" s="2">
        <v>2.79</v>
      </c>
      <c r="K172" s="2" t="s">
        <v>23</v>
      </c>
      <c r="L172">
        <f t="shared" si="4"/>
        <v>3</v>
      </c>
      <c r="M172">
        <f>MATCH(H:H,[1]价格表!$B$4:$B$35,0)</f>
        <v>14</v>
      </c>
      <c r="N172" s="4">
        <f>IF(J172&lt;=0.3,INDEX([1]价格表!$B$4:$I$31,M172,2),IF(AND(J172&gt;0.3,J172&lt;=1),INDEX([1]价格表!$B$4:$I$31,M172,3),IF(AND(J172&gt;1,J172&lt;=2.2),INDEX([1]价格表!$B$4:$I$31,M172,4),IF(AND(J172&gt;2.2,J172&lt;=3.3),INDEX([1]价格表!$B$4:$I$31,M172,5),IF(AND(J172&gt;3.3,J172&lt;=4),INDEX([1]价格表!$B$4:$I$31,M172,6),IF(AND(J172&gt;4,J172&lt;=5.5),INDEX([1]价格表!$B$4:$I$31,M172,7),IF(J172&gt;5.5,2.6+INDEX([1]价格表!$B$4:$I$31,M172,8)*L172)))))))</f>
        <v>2.5</v>
      </c>
      <c r="O172" s="3"/>
      <c r="P172" s="3"/>
      <c r="Q172" s="3">
        <f t="shared" si="5"/>
        <v>0</v>
      </c>
    </row>
    <row r="173" spans="1:17">
      <c r="A173" s="1">
        <v>4606876752763</v>
      </c>
      <c r="B173" s="1" t="s">
        <v>19</v>
      </c>
      <c r="C173" s="2">
        <v>20210201</v>
      </c>
      <c r="D173" s="2">
        <v>610538201209</v>
      </c>
      <c r="E173" s="2" t="s">
        <v>19</v>
      </c>
      <c r="F173" s="2">
        <v>20210211</v>
      </c>
      <c r="G173" s="2" t="s">
        <v>20</v>
      </c>
      <c r="H173" s="2" t="s">
        <v>43</v>
      </c>
      <c r="I173" s="2" t="s">
        <v>108</v>
      </c>
      <c r="J173" s="2">
        <v>2.8</v>
      </c>
      <c r="K173" s="2" t="s">
        <v>23</v>
      </c>
      <c r="L173">
        <f t="shared" si="4"/>
        <v>3</v>
      </c>
      <c r="M173">
        <f>MATCH(H:H,[1]价格表!$B$4:$B$35,0)</f>
        <v>4</v>
      </c>
      <c r="N173" s="4">
        <f>IF(J173&lt;=0.3,INDEX([1]价格表!$B$4:$I$31,M173,2),IF(AND(J173&gt;0.3,J173&lt;=1),INDEX([1]价格表!$B$4:$I$31,M173,3),IF(AND(J173&gt;1,J173&lt;=2.2),INDEX([1]价格表!$B$4:$I$31,M173,4),IF(AND(J173&gt;2.2,J173&lt;=3.3),INDEX([1]价格表!$B$4:$I$31,M173,5),IF(AND(J173&gt;3.3,J173&lt;=4),INDEX([1]价格表!$B$4:$I$31,M173,6),IF(AND(J173&gt;4,J173&lt;=5.5),INDEX([1]价格表!$B$4:$I$31,M173,7),IF(J173&gt;5.5,2.6+INDEX([1]价格表!$B$4:$I$31,M173,8)*L173)))))))</f>
        <v>2.5</v>
      </c>
      <c r="O173" s="3"/>
      <c r="P173" s="3"/>
      <c r="Q173" s="3">
        <f t="shared" si="5"/>
        <v>0</v>
      </c>
    </row>
    <row r="174" spans="1:17">
      <c r="A174" s="1">
        <v>4606876752794</v>
      </c>
      <c r="B174" s="1" t="s">
        <v>19</v>
      </c>
      <c r="C174" s="2">
        <v>20210201</v>
      </c>
      <c r="D174" s="2">
        <v>610538201209</v>
      </c>
      <c r="E174" s="2" t="s">
        <v>19</v>
      </c>
      <c r="F174" s="2">
        <v>20210211</v>
      </c>
      <c r="G174" s="2" t="s">
        <v>20</v>
      </c>
      <c r="H174" s="2" t="s">
        <v>81</v>
      </c>
      <c r="I174" s="2" t="s">
        <v>136</v>
      </c>
      <c r="J174" s="2">
        <v>2.76</v>
      </c>
      <c r="K174" s="2" t="s">
        <v>23</v>
      </c>
      <c r="L174">
        <f t="shared" si="4"/>
        <v>3</v>
      </c>
      <c r="M174">
        <f>MATCH(H:H,[1]价格表!$B$4:$B$35,0)</f>
        <v>16</v>
      </c>
      <c r="N174" s="4">
        <f>IF(J174&lt;=0.3,INDEX([1]价格表!$B$4:$I$31,M174,2),IF(AND(J174&gt;0.3,J174&lt;=1),INDEX([1]价格表!$B$4:$I$31,M174,3),IF(AND(J174&gt;1,J174&lt;=2.2),INDEX([1]价格表!$B$4:$I$31,M174,4),IF(AND(J174&gt;2.2,J174&lt;=3.3),INDEX([1]价格表!$B$4:$I$31,M174,5),IF(AND(J174&gt;3.3,J174&lt;=4),INDEX([1]价格表!$B$4:$I$31,M174,6),IF(AND(J174&gt;4,J174&lt;=5.5),INDEX([1]价格表!$B$4:$I$31,M174,7),IF(J174&gt;5.5,2.6+INDEX([1]价格表!$B$4:$I$31,M174,8)*L174)))))))</f>
        <v>2.5</v>
      </c>
      <c r="O174" s="3"/>
      <c r="P174" s="3"/>
      <c r="Q174" s="3">
        <f t="shared" si="5"/>
        <v>0</v>
      </c>
    </row>
    <row r="175" spans="1:17">
      <c r="A175" s="1">
        <v>4606876753038</v>
      </c>
      <c r="B175" s="1" t="s">
        <v>19</v>
      </c>
      <c r="C175" s="2">
        <v>20210201</v>
      </c>
      <c r="D175" s="2">
        <v>610538201209</v>
      </c>
      <c r="E175" s="2" t="s">
        <v>19</v>
      </c>
      <c r="F175" s="2">
        <v>20210211</v>
      </c>
      <c r="G175" s="2" t="s">
        <v>20</v>
      </c>
      <c r="H175" s="2" t="s">
        <v>52</v>
      </c>
      <c r="I175" s="2" t="s">
        <v>62</v>
      </c>
      <c r="J175" s="2">
        <v>2.77</v>
      </c>
      <c r="K175" s="2" t="s">
        <v>23</v>
      </c>
      <c r="L175">
        <f t="shared" si="4"/>
        <v>3</v>
      </c>
      <c r="M175">
        <f>MATCH(H:H,[1]价格表!$B$4:$B$35,0)</f>
        <v>21</v>
      </c>
      <c r="N175" s="4">
        <f>IF(J175&lt;=0.3,INDEX([1]价格表!$B$4:$I$31,M175,2),IF(AND(J175&gt;0.3,J175&lt;=1),INDEX([1]价格表!$B$4:$I$31,M175,3),IF(AND(J175&gt;1,J175&lt;=2.2),INDEX([1]价格表!$B$4:$I$31,M175,4),IF(AND(J175&gt;2.2,J175&lt;=3.3),INDEX([1]价格表!$B$4:$I$31,M175,5),IF(AND(J175&gt;3.3,J175&lt;=4),INDEX([1]价格表!$B$4:$I$31,M175,6),IF(AND(J175&gt;4,J175&lt;=5.5),INDEX([1]价格表!$B$4:$I$31,M175,7),IF(J175&gt;5.5,2.6+INDEX([1]价格表!$B$4:$I$31,M175,8)*L175)))))))</f>
        <v>2.5</v>
      </c>
      <c r="O175" s="3"/>
      <c r="P175" s="3"/>
      <c r="Q175" s="3">
        <f t="shared" si="5"/>
        <v>0</v>
      </c>
    </row>
    <row r="176" spans="1:17">
      <c r="A176" s="1">
        <v>4606876753166</v>
      </c>
      <c r="B176" s="1" t="s">
        <v>19</v>
      </c>
      <c r="C176" s="2">
        <v>20210201</v>
      </c>
      <c r="D176" s="2">
        <v>610538201209</v>
      </c>
      <c r="E176" s="2" t="s">
        <v>19</v>
      </c>
      <c r="F176" s="2">
        <v>20210211</v>
      </c>
      <c r="G176" s="2" t="s">
        <v>20</v>
      </c>
      <c r="H176" s="2" t="s">
        <v>24</v>
      </c>
      <c r="I176" s="2" t="s">
        <v>137</v>
      </c>
      <c r="J176" s="2">
        <v>2.76</v>
      </c>
      <c r="K176" s="2" t="s">
        <v>23</v>
      </c>
      <c r="L176">
        <f t="shared" si="4"/>
        <v>3</v>
      </c>
      <c r="M176">
        <f>MATCH(H:H,[1]价格表!$B$4:$B$35,0)</f>
        <v>1</v>
      </c>
      <c r="N176" s="4">
        <f>IF(J176&lt;=0.3,INDEX([1]价格表!$B$4:$I$31,M176,2),IF(AND(J176&gt;0.3,J176&lt;=1),INDEX([1]价格表!$B$4:$I$31,M176,3),IF(AND(J176&gt;1,J176&lt;=2.2),INDEX([1]价格表!$B$4:$I$31,M176,4),IF(AND(J176&gt;2.2,J176&lt;=3.3),INDEX([1]价格表!$B$4:$I$31,M176,5),IF(AND(J176&gt;3.3,J176&lt;=4),INDEX([1]价格表!$B$4:$I$31,M176,6),IF(AND(J176&gt;4,J176&lt;=5.5),INDEX([1]价格表!$B$4:$I$31,M176,7),IF(J176&gt;5.5,2.6+INDEX([1]价格表!$B$4:$I$31,M176,8)*L176)))))))</f>
        <v>2.5</v>
      </c>
      <c r="O176" s="3"/>
      <c r="P176" s="3"/>
      <c r="Q176" s="3">
        <f t="shared" si="5"/>
        <v>0</v>
      </c>
    </row>
    <row r="177" spans="1:17">
      <c r="A177" s="1">
        <v>4606876753691</v>
      </c>
      <c r="B177" s="1" t="s">
        <v>19</v>
      </c>
      <c r="C177" s="2">
        <v>20210201</v>
      </c>
      <c r="D177" s="2">
        <v>610538201209</v>
      </c>
      <c r="E177" s="2" t="s">
        <v>19</v>
      </c>
      <c r="F177" s="2">
        <v>20210211</v>
      </c>
      <c r="G177" s="2" t="s">
        <v>20</v>
      </c>
      <c r="H177" s="2" t="s">
        <v>138</v>
      </c>
      <c r="I177" s="2" t="s">
        <v>139</v>
      </c>
      <c r="J177" s="2">
        <v>2.76</v>
      </c>
      <c r="K177" s="2" t="s">
        <v>23</v>
      </c>
      <c r="L177">
        <f t="shared" si="4"/>
        <v>3</v>
      </c>
      <c r="M177">
        <f>MATCH(H:H,[1]价格表!$B$4:$B$35,0)</f>
        <v>23</v>
      </c>
      <c r="N177" s="4">
        <f>IF(J177&lt;=0.3,INDEX([1]价格表!$B$4:$I$31,M177,2),IF(AND(J177&gt;0.3,J177&lt;=1),INDEX([1]价格表!$B$4:$I$31,M177,3),IF(AND(J177&gt;1,J177&lt;=2.2),INDEX([1]价格表!$B$4:$I$31,M177,4),IF(AND(J177&gt;2.2,J177&lt;=3.3),INDEX([1]价格表!$B$4:$I$31,M177,5),IF(AND(J177&gt;3.3,J177&lt;=4),INDEX([1]价格表!$B$4:$I$31,M177,6),IF(AND(J177&gt;4,J177&lt;=5.5),INDEX([1]价格表!$B$4:$I$31,M177,7),IF(J177&gt;5.5,2.6+INDEX([1]价格表!$B$4:$I$31,M177,8)*L177)))))))</f>
        <v>2.5</v>
      </c>
      <c r="O177" s="3"/>
      <c r="P177" s="3"/>
      <c r="Q177" s="3">
        <f t="shared" si="5"/>
        <v>0</v>
      </c>
    </row>
    <row r="178" spans="1:17">
      <c r="A178" s="1">
        <v>4606876753776</v>
      </c>
      <c r="B178" s="1" t="s">
        <v>19</v>
      </c>
      <c r="C178" s="2">
        <v>20210201</v>
      </c>
      <c r="D178" s="2">
        <v>610538201209</v>
      </c>
      <c r="E178" s="2" t="s">
        <v>19</v>
      </c>
      <c r="F178" s="2">
        <v>20210211</v>
      </c>
      <c r="G178" s="2" t="s">
        <v>20</v>
      </c>
      <c r="H178" s="2" t="s">
        <v>43</v>
      </c>
      <c r="I178" s="2" t="s">
        <v>44</v>
      </c>
      <c r="J178" s="2">
        <v>2.76</v>
      </c>
      <c r="K178" s="2" t="s">
        <v>23</v>
      </c>
      <c r="L178">
        <f t="shared" si="4"/>
        <v>3</v>
      </c>
      <c r="M178">
        <f>MATCH(H:H,[1]价格表!$B$4:$B$35,0)</f>
        <v>4</v>
      </c>
      <c r="N178" s="4">
        <f>IF(J178&lt;=0.3,INDEX([1]价格表!$B$4:$I$31,M178,2),IF(AND(J178&gt;0.3,J178&lt;=1),INDEX([1]价格表!$B$4:$I$31,M178,3),IF(AND(J178&gt;1,J178&lt;=2.2),INDEX([1]价格表!$B$4:$I$31,M178,4),IF(AND(J178&gt;2.2,J178&lt;=3.3),INDEX([1]价格表!$B$4:$I$31,M178,5),IF(AND(J178&gt;3.3,J178&lt;=4),INDEX([1]价格表!$B$4:$I$31,M178,6),IF(AND(J178&gt;4,J178&lt;=5.5),INDEX([1]价格表!$B$4:$I$31,M178,7),IF(J178&gt;5.5,2.6+INDEX([1]价格表!$B$4:$I$31,M178,8)*L178)))))))</f>
        <v>2.5</v>
      </c>
      <c r="O178" s="3"/>
      <c r="P178" s="3"/>
      <c r="Q178" s="3">
        <f t="shared" si="5"/>
        <v>0</v>
      </c>
    </row>
    <row r="179" spans="1:17">
      <c r="A179" s="1">
        <v>4606876753866</v>
      </c>
      <c r="B179" s="1" t="s">
        <v>19</v>
      </c>
      <c r="C179" s="2">
        <v>20210201</v>
      </c>
      <c r="D179" s="2">
        <v>610538201209</v>
      </c>
      <c r="E179" s="2" t="s">
        <v>19</v>
      </c>
      <c r="F179" s="2">
        <v>20210211</v>
      </c>
      <c r="G179" s="2" t="s">
        <v>20</v>
      </c>
      <c r="H179" s="2" t="s">
        <v>54</v>
      </c>
      <c r="I179" s="2" t="s">
        <v>55</v>
      </c>
      <c r="J179" s="2">
        <v>2.76</v>
      </c>
      <c r="K179" s="2" t="s">
        <v>23</v>
      </c>
      <c r="L179">
        <f t="shared" si="4"/>
        <v>3</v>
      </c>
      <c r="M179">
        <f>MATCH(H:H,[1]价格表!$B$4:$B$35,0)</f>
        <v>10</v>
      </c>
      <c r="N179" s="4">
        <f>IF(J179&lt;=0.3,INDEX([1]价格表!$B$4:$I$31,M179,2),IF(AND(J179&gt;0.3,J179&lt;=1),INDEX([1]价格表!$B$4:$I$31,M179,3),IF(AND(J179&gt;1,J179&lt;=2.2),INDEX([1]价格表!$B$4:$I$31,M179,4),IF(AND(J179&gt;2.2,J179&lt;=3.3),INDEX([1]价格表!$B$4:$I$31,M179,5),IF(AND(J179&gt;3.3,J179&lt;=4),INDEX([1]价格表!$B$4:$I$31,M179,6),IF(AND(J179&gt;4,J179&lt;=5.5),INDEX([1]价格表!$B$4:$I$31,M179,7),IF(J179&gt;5.5,2.6+INDEX([1]价格表!$B$4:$I$31,M179,8)*L179)))))))</f>
        <v>2.5</v>
      </c>
      <c r="O179" s="3"/>
      <c r="P179" s="3"/>
      <c r="Q179" s="3">
        <f t="shared" si="5"/>
        <v>0</v>
      </c>
    </row>
    <row r="180" spans="1:17">
      <c r="A180" s="1">
        <v>4606876753896</v>
      </c>
      <c r="B180" s="1" t="s">
        <v>19</v>
      </c>
      <c r="C180" s="2">
        <v>20210201</v>
      </c>
      <c r="D180" s="2">
        <v>610538201209</v>
      </c>
      <c r="E180" s="2" t="s">
        <v>19</v>
      </c>
      <c r="F180" s="2">
        <v>20210211</v>
      </c>
      <c r="G180" s="2" t="s">
        <v>20</v>
      </c>
      <c r="H180" s="2" t="s">
        <v>21</v>
      </c>
      <c r="I180" s="2" t="s">
        <v>115</v>
      </c>
      <c r="J180" s="2">
        <v>2.77</v>
      </c>
      <c r="K180" s="2" t="s">
        <v>23</v>
      </c>
      <c r="L180">
        <f t="shared" si="4"/>
        <v>3</v>
      </c>
      <c r="M180">
        <f>MATCH(H:H,[1]价格表!$B$4:$B$35,0)</f>
        <v>15</v>
      </c>
      <c r="N180" s="4">
        <f>IF(J180&lt;=0.3,INDEX([1]价格表!$B$4:$I$31,M180,2),IF(AND(J180&gt;0.3,J180&lt;=1),INDEX([1]价格表!$B$4:$I$31,M180,3),IF(AND(J180&gt;1,J180&lt;=2.2),INDEX([1]价格表!$B$4:$I$31,M180,4),IF(AND(J180&gt;2.2,J180&lt;=3.3),INDEX([1]价格表!$B$4:$I$31,M180,5),IF(AND(J180&gt;3.3,J180&lt;=4),INDEX([1]价格表!$B$4:$I$31,M180,6),IF(AND(J180&gt;4,J180&lt;=5.5),INDEX([1]价格表!$B$4:$I$31,M180,7),IF(J180&gt;5.5,2.6+INDEX([1]价格表!$B$4:$I$31,M180,8)*L180)))))))</f>
        <v>2.5</v>
      </c>
      <c r="O180" s="3"/>
      <c r="P180" s="3"/>
      <c r="Q180" s="3">
        <f t="shared" si="5"/>
        <v>0</v>
      </c>
    </row>
    <row r="181" spans="1:17">
      <c r="A181" s="1">
        <v>4606876753942</v>
      </c>
      <c r="B181" s="1" t="s">
        <v>19</v>
      </c>
      <c r="C181" s="2">
        <v>20210201</v>
      </c>
      <c r="D181" s="2">
        <v>610538201209</v>
      </c>
      <c r="E181" s="2" t="s">
        <v>19</v>
      </c>
      <c r="F181" s="2">
        <v>20210211</v>
      </c>
      <c r="G181" s="2" t="s">
        <v>20</v>
      </c>
      <c r="H181" s="2" t="s">
        <v>43</v>
      </c>
      <c r="I181" s="2" t="s">
        <v>44</v>
      </c>
      <c r="J181" s="2">
        <v>2.76</v>
      </c>
      <c r="K181" s="2" t="s">
        <v>23</v>
      </c>
      <c r="L181">
        <f t="shared" si="4"/>
        <v>3</v>
      </c>
      <c r="M181">
        <f>MATCH(H:H,[1]价格表!$B$4:$B$35,0)</f>
        <v>4</v>
      </c>
      <c r="N181" s="4">
        <f>IF(J181&lt;=0.3,INDEX([1]价格表!$B$4:$I$31,M181,2),IF(AND(J181&gt;0.3,J181&lt;=1),INDEX([1]价格表!$B$4:$I$31,M181,3),IF(AND(J181&gt;1,J181&lt;=2.2),INDEX([1]价格表!$B$4:$I$31,M181,4),IF(AND(J181&gt;2.2,J181&lt;=3.3),INDEX([1]价格表!$B$4:$I$31,M181,5),IF(AND(J181&gt;3.3,J181&lt;=4),INDEX([1]价格表!$B$4:$I$31,M181,6),IF(AND(J181&gt;4,J181&lt;=5.5),INDEX([1]价格表!$B$4:$I$31,M181,7),IF(J181&gt;5.5,2.6+INDEX([1]价格表!$B$4:$I$31,M181,8)*L181)))))))</f>
        <v>2.5</v>
      </c>
      <c r="O181" s="3"/>
      <c r="P181" s="3"/>
      <c r="Q181" s="3">
        <f t="shared" si="5"/>
        <v>0</v>
      </c>
    </row>
    <row r="182" spans="1:17">
      <c r="A182" s="1">
        <v>4606876754332</v>
      </c>
      <c r="B182" s="1" t="s">
        <v>19</v>
      </c>
      <c r="C182" s="2">
        <v>20210201</v>
      </c>
      <c r="D182" s="2">
        <v>610538201209</v>
      </c>
      <c r="E182" s="2" t="s">
        <v>19</v>
      </c>
      <c r="F182" s="2">
        <v>20210211</v>
      </c>
      <c r="G182" s="2" t="s">
        <v>20</v>
      </c>
      <c r="H182" s="2" t="s">
        <v>43</v>
      </c>
      <c r="I182" s="2" t="s">
        <v>140</v>
      </c>
      <c r="J182" s="2">
        <v>2.76</v>
      </c>
      <c r="K182" s="2" t="s">
        <v>23</v>
      </c>
      <c r="L182">
        <f t="shared" si="4"/>
        <v>3</v>
      </c>
      <c r="M182">
        <f>MATCH(H:H,[1]价格表!$B$4:$B$35,0)</f>
        <v>4</v>
      </c>
      <c r="N182" s="4">
        <f>IF(J182&lt;=0.3,INDEX([1]价格表!$B$4:$I$31,M182,2),IF(AND(J182&gt;0.3,J182&lt;=1),INDEX([1]价格表!$B$4:$I$31,M182,3),IF(AND(J182&gt;1,J182&lt;=2.2),INDEX([1]价格表!$B$4:$I$31,M182,4),IF(AND(J182&gt;2.2,J182&lt;=3.3),INDEX([1]价格表!$B$4:$I$31,M182,5),IF(AND(J182&gt;3.3,J182&lt;=4),INDEX([1]价格表!$B$4:$I$31,M182,6),IF(AND(J182&gt;4,J182&lt;=5.5),INDEX([1]价格表!$B$4:$I$31,M182,7),IF(J182&gt;5.5,2.6+INDEX([1]价格表!$B$4:$I$31,M182,8)*L182)))))))</f>
        <v>2.5</v>
      </c>
      <c r="O182" s="3"/>
      <c r="P182" s="3"/>
      <c r="Q182" s="3">
        <f t="shared" si="5"/>
        <v>0</v>
      </c>
    </row>
    <row r="183" spans="1:17">
      <c r="A183" s="1">
        <v>4606876754365</v>
      </c>
      <c r="B183" s="1" t="s">
        <v>19</v>
      </c>
      <c r="C183" s="2">
        <v>20210201</v>
      </c>
      <c r="D183" s="2">
        <v>610538201209</v>
      </c>
      <c r="E183" s="2" t="s">
        <v>19</v>
      </c>
      <c r="F183" s="2">
        <v>20210211</v>
      </c>
      <c r="G183" s="2" t="s">
        <v>20</v>
      </c>
      <c r="H183" s="2" t="s">
        <v>40</v>
      </c>
      <c r="I183" s="2" t="s">
        <v>141</v>
      </c>
      <c r="J183" s="2">
        <v>2.79</v>
      </c>
      <c r="K183" s="2" t="s">
        <v>23</v>
      </c>
      <c r="L183">
        <f t="shared" si="4"/>
        <v>3</v>
      </c>
      <c r="M183">
        <f>MATCH(H:H,[1]价格表!$B$4:$B$35,0)</f>
        <v>9</v>
      </c>
      <c r="N183" s="4">
        <f>IF(J183&lt;=0.3,INDEX([1]价格表!$B$4:$I$31,M183,2),IF(AND(J183&gt;0.3,J183&lt;=1),INDEX([1]价格表!$B$4:$I$31,M183,3),IF(AND(J183&gt;1,J183&lt;=2.2),INDEX([1]价格表!$B$4:$I$31,M183,4),IF(AND(J183&gt;2.2,J183&lt;=3.3),INDEX([1]价格表!$B$4:$I$31,M183,5),IF(AND(J183&gt;3.3,J183&lt;=4),INDEX([1]价格表!$B$4:$I$31,M183,6),IF(AND(J183&gt;4,J183&lt;=5.5),INDEX([1]价格表!$B$4:$I$31,M183,7),IF(J183&gt;5.5,2.6+INDEX([1]价格表!$B$4:$I$31,M183,8)*L183)))))))</f>
        <v>2.5</v>
      </c>
      <c r="O183" s="3"/>
      <c r="P183" s="3"/>
      <c r="Q183" s="3">
        <f t="shared" si="5"/>
        <v>0</v>
      </c>
    </row>
    <row r="184" spans="1:17">
      <c r="A184" s="1">
        <v>4606876754389</v>
      </c>
      <c r="B184" s="1" t="s">
        <v>19</v>
      </c>
      <c r="C184" s="2">
        <v>20210201</v>
      </c>
      <c r="D184" s="2">
        <v>610538201209</v>
      </c>
      <c r="E184" s="2" t="s">
        <v>19</v>
      </c>
      <c r="F184" s="2">
        <v>20210211</v>
      </c>
      <c r="G184" s="2" t="s">
        <v>20</v>
      </c>
      <c r="H184" s="2" t="s">
        <v>40</v>
      </c>
      <c r="I184" s="2" t="s">
        <v>142</v>
      </c>
      <c r="J184" s="2">
        <v>2.83</v>
      </c>
      <c r="K184" s="2" t="s">
        <v>23</v>
      </c>
      <c r="L184">
        <f t="shared" si="4"/>
        <v>3</v>
      </c>
      <c r="M184">
        <f>MATCH(H:H,[1]价格表!$B$4:$B$35,0)</f>
        <v>9</v>
      </c>
      <c r="N184" s="4">
        <f>IF(J184&lt;=0.3,INDEX([1]价格表!$B$4:$I$31,M184,2),IF(AND(J184&gt;0.3,J184&lt;=1),INDEX([1]价格表!$B$4:$I$31,M184,3),IF(AND(J184&gt;1,J184&lt;=2.2),INDEX([1]价格表!$B$4:$I$31,M184,4),IF(AND(J184&gt;2.2,J184&lt;=3.3),INDEX([1]价格表!$B$4:$I$31,M184,5),IF(AND(J184&gt;3.3,J184&lt;=4),INDEX([1]价格表!$B$4:$I$31,M184,6),IF(AND(J184&gt;4,J184&lt;=5.5),INDEX([1]价格表!$B$4:$I$31,M184,7),IF(J184&gt;5.5,2.6+INDEX([1]价格表!$B$4:$I$31,M184,8)*L184)))))))</f>
        <v>2.5</v>
      </c>
      <c r="O184" s="3"/>
      <c r="P184" s="3"/>
      <c r="Q184" s="3">
        <f t="shared" si="5"/>
        <v>0</v>
      </c>
    </row>
    <row r="185" spans="1:17">
      <c r="A185" s="1">
        <v>4606876754514</v>
      </c>
      <c r="B185" s="1" t="s">
        <v>19</v>
      </c>
      <c r="C185" s="2">
        <v>20210201</v>
      </c>
      <c r="D185" s="2">
        <v>610538201209</v>
      </c>
      <c r="E185" s="2" t="s">
        <v>19</v>
      </c>
      <c r="F185" s="2">
        <v>20210211</v>
      </c>
      <c r="G185" s="2" t="s">
        <v>20</v>
      </c>
      <c r="H185" s="2" t="s">
        <v>29</v>
      </c>
      <c r="I185" s="2" t="s">
        <v>42</v>
      </c>
      <c r="J185" s="2">
        <v>2.79</v>
      </c>
      <c r="K185" s="2" t="s">
        <v>23</v>
      </c>
      <c r="L185">
        <f t="shared" si="4"/>
        <v>3</v>
      </c>
      <c r="M185">
        <f>MATCH(H:H,[1]价格表!$B$4:$B$35,0)</f>
        <v>3</v>
      </c>
      <c r="N185" s="4">
        <f>IF(J185&lt;=0.3,INDEX([1]价格表!$B$4:$I$31,M185,2),IF(AND(J185&gt;0.3,J185&lt;=1),INDEX([1]价格表!$B$4:$I$31,M185,3),IF(AND(J185&gt;1,J185&lt;=2.2),INDEX([1]价格表!$B$4:$I$31,M185,4),IF(AND(J185&gt;2.2,J185&lt;=3.3),INDEX([1]价格表!$B$4:$I$31,M185,5),IF(AND(J185&gt;3.3,J185&lt;=4),INDEX([1]价格表!$B$4:$I$31,M185,6),IF(AND(J185&gt;4,J185&lt;=5.5),INDEX([1]价格表!$B$4:$I$31,M185,7),IF(J185&gt;5.5,2.6+INDEX([1]价格表!$B$4:$I$31,M185,8)*L185)))))))</f>
        <v>2.5</v>
      </c>
      <c r="O185" s="3"/>
      <c r="P185" s="3"/>
      <c r="Q185" s="3">
        <f t="shared" si="5"/>
        <v>0</v>
      </c>
    </row>
    <row r="186" spans="1:17">
      <c r="A186" s="1">
        <v>4606876754855</v>
      </c>
      <c r="B186" s="1" t="s">
        <v>19</v>
      </c>
      <c r="C186" s="2">
        <v>20210201</v>
      </c>
      <c r="D186" s="2">
        <v>610538201209</v>
      </c>
      <c r="E186" s="2" t="s">
        <v>19</v>
      </c>
      <c r="F186" s="2">
        <v>20210211</v>
      </c>
      <c r="G186" s="2" t="s">
        <v>20</v>
      </c>
      <c r="H186" s="2" t="s">
        <v>21</v>
      </c>
      <c r="I186" s="2" t="s">
        <v>143</v>
      </c>
      <c r="J186" s="2">
        <v>2.76</v>
      </c>
      <c r="K186" s="2" t="s">
        <v>23</v>
      </c>
      <c r="L186">
        <f t="shared" si="4"/>
        <v>3</v>
      </c>
      <c r="M186">
        <f>MATCH(H:H,[1]价格表!$B$4:$B$35,0)</f>
        <v>15</v>
      </c>
      <c r="N186" s="4">
        <f>IF(J186&lt;=0.3,INDEX([1]价格表!$B$4:$I$31,M186,2),IF(AND(J186&gt;0.3,J186&lt;=1),INDEX([1]价格表!$B$4:$I$31,M186,3),IF(AND(J186&gt;1,J186&lt;=2.2),INDEX([1]价格表!$B$4:$I$31,M186,4),IF(AND(J186&gt;2.2,J186&lt;=3.3),INDEX([1]价格表!$B$4:$I$31,M186,5),IF(AND(J186&gt;3.3,J186&lt;=4),INDEX([1]价格表!$B$4:$I$31,M186,6),IF(AND(J186&gt;4,J186&lt;=5.5),INDEX([1]价格表!$B$4:$I$31,M186,7),IF(J186&gt;5.5,2.6+INDEX([1]价格表!$B$4:$I$31,M186,8)*L186)))))))</f>
        <v>2.5</v>
      </c>
      <c r="O186" s="3"/>
      <c r="P186" s="3"/>
      <c r="Q186" s="3">
        <f t="shared" si="5"/>
        <v>0</v>
      </c>
    </row>
    <row r="187" spans="1:17">
      <c r="A187" s="1">
        <v>4606876754871</v>
      </c>
      <c r="B187" s="1" t="s">
        <v>19</v>
      </c>
      <c r="C187" s="2">
        <v>20210201</v>
      </c>
      <c r="D187" s="2">
        <v>610538201209</v>
      </c>
      <c r="E187" s="2" t="s">
        <v>19</v>
      </c>
      <c r="F187" s="2">
        <v>20210211</v>
      </c>
      <c r="G187" s="2" t="s">
        <v>20</v>
      </c>
      <c r="H187" s="2" t="s">
        <v>27</v>
      </c>
      <c r="I187" s="2" t="s">
        <v>144</v>
      </c>
      <c r="J187" s="2">
        <v>2.8</v>
      </c>
      <c r="K187" s="2" t="s">
        <v>23</v>
      </c>
      <c r="L187">
        <f t="shared" si="4"/>
        <v>3</v>
      </c>
      <c r="M187">
        <f>MATCH(H:H,[1]价格表!$B$4:$B$35,0)</f>
        <v>14</v>
      </c>
      <c r="N187" s="4">
        <f>IF(J187&lt;=0.3,INDEX([1]价格表!$B$4:$I$31,M187,2),IF(AND(J187&gt;0.3,J187&lt;=1),INDEX([1]价格表!$B$4:$I$31,M187,3),IF(AND(J187&gt;1,J187&lt;=2.2),INDEX([1]价格表!$B$4:$I$31,M187,4),IF(AND(J187&gt;2.2,J187&lt;=3.3),INDEX([1]价格表!$B$4:$I$31,M187,5),IF(AND(J187&gt;3.3,J187&lt;=4),INDEX([1]价格表!$B$4:$I$31,M187,6),IF(AND(J187&gt;4,J187&lt;=5.5),INDEX([1]价格表!$B$4:$I$31,M187,7),IF(J187&gt;5.5,2.6+INDEX([1]价格表!$B$4:$I$31,M187,8)*L187)))))))</f>
        <v>2.5</v>
      </c>
      <c r="O187" s="3"/>
      <c r="P187" s="3"/>
      <c r="Q187" s="3">
        <f t="shared" si="5"/>
        <v>0</v>
      </c>
    </row>
    <row r="188" spans="1:17">
      <c r="A188" s="1">
        <v>4606876754934</v>
      </c>
      <c r="B188" s="1" t="s">
        <v>19</v>
      </c>
      <c r="C188" s="2">
        <v>20210201</v>
      </c>
      <c r="D188" s="2">
        <v>610538201209</v>
      </c>
      <c r="E188" s="2" t="s">
        <v>19</v>
      </c>
      <c r="F188" s="2">
        <v>20210211</v>
      </c>
      <c r="G188" s="2" t="s">
        <v>20</v>
      </c>
      <c r="H188" s="2" t="s">
        <v>27</v>
      </c>
      <c r="I188" s="2" t="s">
        <v>28</v>
      </c>
      <c r="J188" s="2">
        <v>2.77</v>
      </c>
      <c r="K188" s="2" t="s">
        <v>23</v>
      </c>
      <c r="L188">
        <f t="shared" si="4"/>
        <v>3</v>
      </c>
      <c r="M188">
        <f>MATCH(H:H,[1]价格表!$B$4:$B$35,0)</f>
        <v>14</v>
      </c>
      <c r="N188" s="4">
        <f>IF(J188&lt;=0.3,INDEX([1]价格表!$B$4:$I$31,M188,2),IF(AND(J188&gt;0.3,J188&lt;=1),INDEX([1]价格表!$B$4:$I$31,M188,3),IF(AND(J188&gt;1,J188&lt;=2.2),INDEX([1]价格表!$B$4:$I$31,M188,4),IF(AND(J188&gt;2.2,J188&lt;=3.3),INDEX([1]价格表!$B$4:$I$31,M188,5),IF(AND(J188&gt;3.3,J188&lt;=4),INDEX([1]价格表!$B$4:$I$31,M188,6),IF(AND(J188&gt;4,J188&lt;=5.5),INDEX([1]价格表!$B$4:$I$31,M188,7),IF(J188&gt;5.5,2.6+INDEX([1]价格表!$B$4:$I$31,M188,8)*L188)))))))</f>
        <v>2.5</v>
      </c>
      <c r="O188" s="3"/>
      <c r="P188" s="3"/>
      <c r="Q188" s="3">
        <f t="shared" si="5"/>
        <v>0</v>
      </c>
    </row>
    <row r="189" spans="1:17">
      <c r="A189" s="1">
        <v>4606876755321</v>
      </c>
      <c r="B189" s="1" t="s">
        <v>19</v>
      </c>
      <c r="C189" s="2">
        <v>20210201</v>
      </c>
      <c r="D189" s="2">
        <v>610538201209</v>
      </c>
      <c r="E189" s="2" t="s">
        <v>19</v>
      </c>
      <c r="F189" s="2">
        <v>20210211</v>
      </c>
      <c r="G189" s="2" t="s">
        <v>20</v>
      </c>
      <c r="H189" s="2" t="s">
        <v>29</v>
      </c>
      <c r="I189" s="2" t="s">
        <v>145</v>
      </c>
      <c r="J189" s="2">
        <v>2.77</v>
      </c>
      <c r="K189" s="2" t="s">
        <v>23</v>
      </c>
      <c r="L189">
        <f t="shared" si="4"/>
        <v>3</v>
      </c>
      <c r="M189">
        <f>MATCH(H:H,[1]价格表!$B$4:$B$35,0)</f>
        <v>3</v>
      </c>
      <c r="N189" s="4">
        <f>IF(J189&lt;=0.3,INDEX([1]价格表!$B$4:$I$31,M189,2),IF(AND(J189&gt;0.3,J189&lt;=1),INDEX([1]价格表!$B$4:$I$31,M189,3),IF(AND(J189&gt;1,J189&lt;=2.2),INDEX([1]价格表!$B$4:$I$31,M189,4),IF(AND(J189&gt;2.2,J189&lt;=3.3),INDEX([1]价格表!$B$4:$I$31,M189,5),IF(AND(J189&gt;3.3,J189&lt;=4),INDEX([1]价格表!$B$4:$I$31,M189,6),IF(AND(J189&gt;4,J189&lt;=5.5),INDEX([1]价格表!$B$4:$I$31,M189,7),IF(J189&gt;5.5,2.6+INDEX([1]价格表!$B$4:$I$31,M189,8)*L189)))))))</f>
        <v>2.5</v>
      </c>
      <c r="O189" s="3"/>
      <c r="P189" s="3"/>
      <c r="Q189" s="3">
        <f t="shared" si="5"/>
        <v>0</v>
      </c>
    </row>
    <row r="190" spans="1:17">
      <c r="A190" s="1">
        <v>4606876755342</v>
      </c>
      <c r="B190" s="1" t="s">
        <v>19</v>
      </c>
      <c r="C190" s="2">
        <v>20210201</v>
      </c>
      <c r="D190" s="2">
        <v>610538201209</v>
      </c>
      <c r="E190" s="2" t="s">
        <v>19</v>
      </c>
      <c r="F190" s="2">
        <v>20210211</v>
      </c>
      <c r="G190" s="2" t="s">
        <v>20</v>
      </c>
      <c r="H190" s="2" t="s">
        <v>27</v>
      </c>
      <c r="I190" s="2" t="s">
        <v>146</v>
      </c>
      <c r="J190" s="2">
        <v>2.76</v>
      </c>
      <c r="K190" s="2" t="s">
        <v>23</v>
      </c>
      <c r="L190">
        <f t="shared" si="4"/>
        <v>3</v>
      </c>
      <c r="M190">
        <f>MATCH(H:H,[1]价格表!$B$4:$B$35,0)</f>
        <v>14</v>
      </c>
      <c r="N190" s="4">
        <f>IF(J190&lt;=0.3,INDEX([1]价格表!$B$4:$I$31,M190,2),IF(AND(J190&gt;0.3,J190&lt;=1),INDEX([1]价格表!$B$4:$I$31,M190,3),IF(AND(J190&gt;1,J190&lt;=2.2),INDEX([1]价格表!$B$4:$I$31,M190,4),IF(AND(J190&gt;2.2,J190&lt;=3.3),INDEX([1]价格表!$B$4:$I$31,M190,5),IF(AND(J190&gt;3.3,J190&lt;=4),INDEX([1]价格表!$B$4:$I$31,M190,6),IF(AND(J190&gt;4,J190&lt;=5.5),INDEX([1]价格表!$B$4:$I$31,M190,7),IF(J190&gt;5.5,2.6+INDEX([1]价格表!$B$4:$I$31,M190,8)*L190)))))))</f>
        <v>2.5</v>
      </c>
      <c r="O190" s="3"/>
      <c r="P190" s="3"/>
      <c r="Q190" s="3">
        <f t="shared" si="5"/>
        <v>0</v>
      </c>
    </row>
    <row r="191" spans="1:17">
      <c r="A191" s="1">
        <v>4606876755380</v>
      </c>
      <c r="B191" s="1" t="s">
        <v>19</v>
      </c>
      <c r="C191" s="2">
        <v>20210201</v>
      </c>
      <c r="D191" s="2">
        <v>610538201209</v>
      </c>
      <c r="E191" s="2" t="s">
        <v>19</v>
      </c>
      <c r="F191" s="2">
        <v>20210211</v>
      </c>
      <c r="G191" s="2" t="s">
        <v>20</v>
      </c>
      <c r="H191" s="2" t="s">
        <v>27</v>
      </c>
      <c r="I191" s="2" t="s">
        <v>28</v>
      </c>
      <c r="J191" s="2">
        <v>2.76</v>
      </c>
      <c r="K191" s="2" t="s">
        <v>23</v>
      </c>
      <c r="L191">
        <f t="shared" si="4"/>
        <v>3</v>
      </c>
      <c r="M191">
        <f>MATCH(H:H,[1]价格表!$B$4:$B$35,0)</f>
        <v>14</v>
      </c>
      <c r="N191" s="4">
        <f>IF(J191&lt;=0.3,INDEX([1]价格表!$B$4:$I$31,M191,2),IF(AND(J191&gt;0.3,J191&lt;=1),INDEX([1]价格表!$B$4:$I$31,M191,3),IF(AND(J191&gt;1,J191&lt;=2.2),INDEX([1]价格表!$B$4:$I$31,M191,4),IF(AND(J191&gt;2.2,J191&lt;=3.3),INDEX([1]价格表!$B$4:$I$31,M191,5),IF(AND(J191&gt;3.3,J191&lt;=4),INDEX([1]价格表!$B$4:$I$31,M191,6),IF(AND(J191&gt;4,J191&lt;=5.5),INDEX([1]价格表!$B$4:$I$31,M191,7),IF(J191&gt;5.5,2.6+INDEX([1]价格表!$B$4:$I$31,M191,8)*L191)))))))</f>
        <v>2.5</v>
      </c>
      <c r="O191" s="3"/>
      <c r="P191" s="3"/>
      <c r="Q191" s="3">
        <f t="shared" si="5"/>
        <v>0</v>
      </c>
    </row>
    <row r="192" spans="1:17">
      <c r="A192" s="1">
        <v>4606876755900</v>
      </c>
      <c r="B192" s="1" t="s">
        <v>19</v>
      </c>
      <c r="C192" s="2">
        <v>20210201</v>
      </c>
      <c r="D192" s="2">
        <v>610538201209</v>
      </c>
      <c r="E192" s="2" t="s">
        <v>19</v>
      </c>
      <c r="F192" s="2">
        <v>20210211</v>
      </c>
      <c r="G192" s="2" t="s">
        <v>20</v>
      </c>
      <c r="H192" s="2" t="s">
        <v>43</v>
      </c>
      <c r="I192" s="2" t="s">
        <v>87</v>
      </c>
      <c r="J192" s="2">
        <v>2.76</v>
      </c>
      <c r="K192" s="2" t="s">
        <v>23</v>
      </c>
      <c r="L192">
        <f t="shared" si="4"/>
        <v>3</v>
      </c>
      <c r="M192">
        <f>MATCH(H:H,[1]价格表!$B$4:$B$35,0)</f>
        <v>4</v>
      </c>
      <c r="N192" s="4">
        <f>IF(J192&lt;=0.3,INDEX([1]价格表!$B$4:$I$31,M192,2),IF(AND(J192&gt;0.3,J192&lt;=1),INDEX([1]价格表!$B$4:$I$31,M192,3),IF(AND(J192&gt;1,J192&lt;=2.2),INDEX([1]价格表!$B$4:$I$31,M192,4),IF(AND(J192&gt;2.2,J192&lt;=3.3),INDEX([1]价格表!$B$4:$I$31,M192,5),IF(AND(J192&gt;3.3,J192&lt;=4),INDEX([1]价格表!$B$4:$I$31,M192,6),IF(AND(J192&gt;4,J192&lt;=5.5),INDEX([1]价格表!$B$4:$I$31,M192,7),IF(J192&gt;5.5,2.6+INDEX([1]价格表!$B$4:$I$31,M192,8)*L192)))))))</f>
        <v>2.5</v>
      </c>
      <c r="O192" s="3"/>
      <c r="P192" s="3"/>
      <c r="Q192" s="3">
        <f t="shared" si="5"/>
        <v>0</v>
      </c>
    </row>
    <row r="193" spans="1:17">
      <c r="A193" s="1">
        <v>4606876756207</v>
      </c>
      <c r="B193" s="1" t="s">
        <v>19</v>
      </c>
      <c r="C193" s="2">
        <v>20210201</v>
      </c>
      <c r="D193" s="2">
        <v>610538201209</v>
      </c>
      <c r="E193" s="2" t="s">
        <v>19</v>
      </c>
      <c r="F193" s="2">
        <v>20210211</v>
      </c>
      <c r="G193" s="2" t="s">
        <v>20</v>
      </c>
      <c r="H193" s="2" t="s">
        <v>54</v>
      </c>
      <c r="I193" s="2" t="s">
        <v>99</v>
      </c>
      <c r="J193" s="2">
        <v>2.76</v>
      </c>
      <c r="K193" s="2" t="s">
        <v>23</v>
      </c>
      <c r="L193">
        <f t="shared" si="4"/>
        <v>3</v>
      </c>
      <c r="M193">
        <f>MATCH(H:H,[1]价格表!$B$4:$B$35,0)</f>
        <v>10</v>
      </c>
      <c r="N193" s="4">
        <f>IF(J193&lt;=0.3,INDEX([1]价格表!$B$4:$I$31,M193,2),IF(AND(J193&gt;0.3,J193&lt;=1),INDEX([1]价格表!$B$4:$I$31,M193,3),IF(AND(J193&gt;1,J193&lt;=2.2),INDEX([1]价格表!$B$4:$I$31,M193,4),IF(AND(J193&gt;2.2,J193&lt;=3.3),INDEX([1]价格表!$B$4:$I$31,M193,5),IF(AND(J193&gt;3.3,J193&lt;=4),INDEX([1]价格表!$B$4:$I$31,M193,6),IF(AND(J193&gt;4,J193&lt;=5.5),INDEX([1]价格表!$B$4:$I$31,M193,7),IF(J193&gt;5.5,2.6+INDEX([1]价格表!$B$4:$I$31,M193,8)*L193)))))))</f>
        <v>2.5</v>
      </c>
      <c r="O193" s="3"/>
      <c r="P193" s="3"/>
      <c r="Q193" s="3">
        <f t="shared" si="5"/>
        <v>0</v>
      </c>
    </row>
    <row r="194" spans="1:17">
      <c r="A194" s="1">
        <v>4606876756392</v>
      </c>
      <c r="B194" s="1" t="s">
        <v>19</v>
      </c>
      <c r="C194" s="2">
        <v>20210201</v>
      </c>
      <c r="D194" s="2">
        <v>610538201209</v>
      </c>
      <c r="E194" s="2" t="s">
        <v>19</v>
      </c>
      <c r="F194" s="2">
        <v>20210211</v>
      </c>
      <c r="G194" s="2" t="s">
        <v>20</v>
      </c>
      <c r="H194" s="2" t="s">
        <v>33</v>
      </c>
      <c r="I194" s="2" t="s">
        <v>34</v>
      </c>
      <c r="J194" s="2">
        <v>2.83</v>
      </c>
      <c r="K194" s="2" t="s">
        <v>23</v>
      </c>
      <c r="L194">
        <f t="shared" si="4"/>
        <v>3</v>
      </c>
      <c r="M194">
        <f>MATCH(H:H,[1]价格表!$B$4:$B$35,0)</f>
        <v>7</v>
      </c>
      <c r="N194" s="4">
        <f>IF(J194&lt;=0.3,INDEX([1]价格表!$B$4:$I$31,M194,2),IF(AND(J194&gt;0.3,J194&lt;=1),INDEX([1]价格表!$B$4:$I$31,M194,3),IF(AND(J194&gt;1,J194&lt;=2.2),INDEX([1]价格表!$B$4:$I$31,M194,4),IF(AND(J194&gt;2.2,J194&lt;=3.3),INDEX([1]价格表!$B$4:$I$31,M194,5),IF(AND(J194&gt;3.3,J194&lt;=4),INDEX([1]价格表!$B$4:$I$31,M194,6),IF(AND(J194&gt;4,J194&lt;=5.5),INDEX([1]价格表!$B$4:$I$31,M194,7),IF(J194&gt;5.5,2.6+INDEX([1]价格表!$B$4:$I$31,M194,8)*L194)))))))</f>
        <v>2.5</v>
      </c>
      <c r="O194" s="3"/>
      <c r="P194" s="3"/>
      <c r="Q194" s="3">
        <f t="shared" si="5"/>
        <v>0</v>
      </c>
    </row>
    <row r="195" spans="1:17">
      <c r="A195" s="1">
        <v>4606876756411</v>
      </c>
      <c r="B195" s="1" t="s">
        <v>19</v>
      </c>
      <c r="C195" s="2">
        <v>20210201</v>
      </c>
      <c r="D195" s="2">
        <v>610538201209</v>
      </c>
      <c r="E195" s="2" t="s">
        <v>19</v>
      </c>
      <c r="F195" s="2">
        <v>20210211</v>
      </c>
      <c r="G195" s="2" t="s">
        <v>20</v>
      </c>
      <c r="H195" s="2" t="s">
        <v>43</v>
      </c>
      <c r="I195" s="2" t="s">
        <v>108</v>
      </c>
      <c r="J195" s="2">
        <v>2.8</v>
      </c>
      <c r="K195" s="2" t="s">
        <v>23</v>
      </c>
      <c r="L195">
        <f t="shared" si="4"/>
        <v>3</v>
      </c>
      <c r="M195">
        <f>MATCH(H:H,[1]价格表!$B$4:$B$35,0)</f>
        <v>4</v>
      </c>
      <c r="N195" s="4">
        <f>IF(J195&lt;=0.3,INDEX([1]价格表!$B$4:$I$31,M195,2),IF(AND(J195&gt;0.3,J195&lt;=1),INDEX([1]价格表!$B$4:$I$31,M195,3),IF(AND(J195&gt;1,J195&lt;=2.2),INDEX([1]价格表!$B$4:$I$31,M195,4),IF(AND(J195&gt;2.2,J195&lt;=3.3),INDEX([1]价格表!$B$4:$I$31,M195,5),IF(AND(J195&gt;3.3,J195&lt;=4),INDEX([1]价格表!$B$4:$I$31,M195,6),IF(AND(J195&gt;4,J195&lt;=5.5),INDEX([1]价格表!$B$4:$I$31,M195,7),IF(J195&gt;5.5,2.6+INDEX([1]价格表!$B$4:$I$31,M195,8)*L195)))))))</f>
        <v>2.5</v>
      </c>
      <c r="O195" s="3"/>
      <c r="P195" s="3"/>
      <c r="Q195" s="3">
        <f t="shared" si="5"/>
        <v>0</v>
      </c>
    </row>
    <row r="196" spans="1:17">
      <c r="A196" s="1">
        <v>4606876756482</v>
      </c>
      <c r="B196" s="1" t="s">
        <v>19</v>
      </c>
      <c r="C196" s="2">
        <v>20210201</v>
      </c>
      <c r="D196" s="2">
        <v>610538201209</v>
      </c>
      <c r="E196" s="2" t="s">
        <v>19</v>
      </c>
      <c r="F196" s="2">
        <v>20210211</v>
      </c>
      <c r="G196" s="2" t="s">
        <v>20</v>
      </c>
      <c r="H196" s="2" t="s">
        <v>54</v>
      </c>
      <c r="I196" s="2" t="s">
        <v>66</v>
      </c>
      <c r="J196" s="2">
        <v>2.76</v>
      </c>
      <c r="K196" s="2" t="s">
        <v>23</v>
      </c>
      <c r="L196">
        <f t="shared" ref="L196:L259" si="6">ROUNDUP(J196,0)</f>
        <v>3</v>
      </c>
      <c r="M196">
        <f>MATCH(H:H,[1]价格表!$B$4:$B$35,0)</f>
        <v>10</v>
      </c>
      <c r="N196" s="4">
        <f>IF(J196&lt;=0.3,INDEX([1]价格表!$B$4:$I$31,M196,2),IF(AND(J196&gt;0.3,J196&lt;=1),INDEX([1]价格表!$B$4:$I$31,M196,3),IF(AND(J196&gt;1,J196&lt;=2.2),INDEX([1]价格表!$B$4:$I$31,M196,4),IF(AND(J196&gt;2.2,J196&lt;=3.3),INDEX([1]价格表!$B$4:$I$31,M196,5),IF(AND(J196&gt;3.3,J196&lt;=4),INDEX([1]价格表!$B$4:$I$31,M196,6),IF(AND(J196&gt;4,J196&lt;=5.5),INDEX([1]价格表!$B$4:$I$31,M196,7),IF(J196&gt;5.5,2.6+INDEX([1]价格表!$B$4:$I$31,M196,8)*L196)))))))</f>
        <v>2.5</v>
      </c>
      <c r="O196" s="3"/>
      <c r="P196" s="3"/>
      <c r="Q196" s="3">
        <f t="shared" ref="Q196:Q259" si="7">IF(P196&gt;0,P196-N196,0)</f>
        <v>0</v>
      </c>
    </row>
    <row r="197" spans="1:17">
      <c r="A197" s="1">
        <v>4606876756577</v>
      </c>
      <c r="B197" s="1" t="s">
        <v>19</v>
      </c>
      <c r="C197" s="2">
        <v>20210201</v>
      </c>
      <c r="D197" s="2">
        <v>610538201209</v>
      </c>
      <c r="E197" s="2" t="s">
        <v>19</v>
      </c>
      <c r="F197" s="2">
        <v>20210211</v>
      </c>
      <c r="G197" s="2" t="s">
        <v>20</v>
      </c>
      <c r="H197" s="2" t="s">
        <v>21</v>
      </c>
      <c r="I197" s="2" t="s">
        <v>37</v>
      </c>
      <c r="J197" s="2">
        <v>2.76</v>
      </c>
      <c r="K197" s="2" t="s">
        <v>23</v>
      </c>
      <c r="L197">
        <f t="shared" si="6"/>
        <v>3</v>
      </c>
      <c r="M197">
        <f>MATCH(H:H,[1]价格表!$B$4:$B$35,0)</f>
        <v>15</v>
      </c>
      <c r="N197" s="4">
        <f>IF(J197&lt;=0.3,INDEX([1]价格表!$B$4:$I$31,M197,2),IF(AND(J197&gt;0.3,J197&lt;=1),INDEX([1]价格表!$B$4:$I$31,M197,3),IF(AND(J197&gt;1,J197&lt;=2.2),INDEX([1]价格表!$B$4:$I$31,M197,4),IF(AND(J197&gt;2.2,J197&lt;=3.3),INDEX([1]价格表!$B$4:$I$31,M197,5),IF(AND(J197&gt;3.3,J197&lt;=4),INDEX([1]价格表!$B$4:$I$31,M197,6),IF(AND(J197&gt;4,J197&lt;=5.5),INDEX([1]价格表!$B$4:$I$31,M197,7),IF(J197&gt;5.5,2.6+INDEX([1]价格表!$B$4:$I$31,M197,8)*L197)))))))</f>
        <v>2.5</v>
      </c>
      <c r="O197" s="3"/>
      <c r="P197" s="3"/>
      <c r="Q197" s="3">
        <f t="shared" si="7"/>
        <v>0</v>
      </c>
    </row>
    <row r="198" spans="1:17">
      <c r="A198" s="1">
        <v>4606876772210</v>
      </c>
      <c r="B198" s="1" t="s">
        <v>19</v>
      </c>
      <c r="C198" s="2">
        <v>20210201</v>
      </c>
      <c r="D198" s="2">
        <v>610538201209</v>
      </c>
      <c r="E198" s="2" t="s">
        <v>19</v>
      </c>
      <c r="F198" s="2">
        <v>20210211</v>
      </c>
      <c r="G198" s="2" t="s">
        <v>20</v>
      </c>
      <c r="H198" s="2" t="s">
        <v>35</v>
      </c>
      <c r="I198" s="2" t="s">
        <v>147</v>
      </c>
      <c r="J198" s="2">
        <v>2.77</v>
      </c>
      <c r="K198" s="2" t="s">
        <v>23</v>
      </c>
      <c r="L198">
        <f t="shared" si="6"/>
        <v>3</v>
      </c>
      <c r="M198">
        <f>MATCH(H:H,[1]价格表!$B$4:$B$35,0)</f>
        <v>11</v>
      </c>
      <c r="N198" s="4">
        <f>IF(J198&lt;=0.3,INDEX([1]价格表!$B$4:$I$31,M198,2),IF(AND(J198&gt;0.3,J198&lt;=1),INDEX([1]价格表!$B$4:$I$31,M198,3),IF(AND(J198&gt;1,J198&lt;=2.2),INDEX([1]价格表!$B$4:$I$31,M198,4),IF(AND(J198&gt;2.2,J198&lt;=3.3),INDEX([1]价格表!$B$4:$I$31,M198,5),IF(AND(J198&gt;3.3,J198&lt;=4),INDEX([1]价格表!$B$4:$I$31,M198,6),IF(AND(J198&gt;4,J198&lt;=5.5),INDEX([1]价格表!$B$4:$I$31,M198,7),IF(J198&gt;5.5,2.6+INDEX([1]价格表!$B$4:$I$31,M198,8)*L198)))))))</f>
        <v>2.5</v>
      </c>
      <c r="O198" s="3"/>
      <c r="P198" s="3"/>
      <c r="Q198" s="3">
        <f t="shared" si="7"/>
        <v>0</v>
      </c>
    </row>
    <row r="199" spans="1:17">
      <c r="A199" s="1">
        <v>4606876773957</v>
      </c>
      <c r="B199" s="1" t="s">
        <v>19</v>
      </c>
      <c r="C199" s="2">
        <v>20210201</v>
      </c>
      <c r="D199" s="2">
        <v>610538201209</v>
      </c>
      <c r="E199" s="2" t="s">
        <v>19</v>
      </c>
      <c r="F199" s="2">
        <v>20210211</v>
      </c>
      <c r="G199" s="2" t="s">
        <v>20</v>
      </c>
      <c r="H199" s="2" t="s">
        <v>54</v>
      </c>
      <c r="I199" s="2" t="s">
        <v>99</v>
      </c>
      <c r="J199" s="2">
        <v>2.77</v>
      </c>
      <c r="K199" s="2" t="s">
        <v>23</v>
      </c>
      <c r="L199">
        <f t="shared" si="6"/>
        <v>3</v>
      </c>
      <c r="M199">
        <f>MATCH(H:H,[1]价格表!$B$4:$B$35,0)</f>
        <v>10</v>
      </c>
      <c r="N199" s="4">
        <f>IF(J199&lt;=0.3,INDEX([1]价格表!$B$4:$I$31,M199,2),IF(AND(J199&gt;0.3,J199&lt;=1),INDEX([1]价格表!$B$4:$I$31,M199,3),IF(AND(J199&gt;1,J199&lt;=2.2),INDEX([1]价格表!$B$4:$I$31,M199,4),IF(AND(J199&gt;2.2,J199&lt;=3.3),INDEX([1]价格表!$B$4:$I$31,M199,5),IF(AND(J199&gt;3.3,J199&lt;=4),INDEX([1]价格表!$B$4:$I$31,M199,6),IF(AND(J199&gt;4,J199&lt;=5.5),INDEX([1]价格表!$B$4:$I$31,M199,7),IF(J199&gt;5.5,2.6+INDEX([1]价格表!$B$4:$I$31,M199,8)*L199)))))))</f>
        <v>2.5</v>
      </c>
      <c r="O199" s="3"/>
      <c r="P199" s="3"/>
      <c r="Q199" s="3">
        <f t="shared" si="7"/>
        <v>0</v>
      </c>
    </row>
    <row r="200" spans="1:17">
      <c r="A200" s="1">
        <v>4606877414088</v>
      </c>
      <c r="B200" s="1" t="s">
        <v>19</v>
      </c>
      <c r="C200" s="2">
        <v>20210201</v>
      </c>
      <c r="D200" s="2">
        <v>610538201209</v>
      </c>
      <c r="E200" s="2" t="s">
        <v>19</v>
      </c>
      <c r="F200" s="2">
        <v>20210211</v>
      </c>
      <c r="G200" s="2" t="s">
        <v>20</v>
      </c>
      <c r="H200" s="2" t="s">
        <v>43</v>
      </c>
      <c r="I200" s="2" t="s">
        <v>108</v>
      </c>
      <c r="J200" s="2">
        <v>1.99</v>
      </c>
      <c r="K200" s="2" t="s">
        <v>23</v>
      </c>
      <c r="L200">
        <f t="shared" si="6"/>
        <v>2</v>
      </c>
      <c r="M200">
        <f>MATCH(H:H,[1]价格表!$B$4:$B$35,0)</f>
        <v>4</v>
      </c>
      <c r="N200" s="4">
        <f>IF(J200&lt;=0.3,INDEX([1]价格表!$B$4:$I$31,M200,2),IF(AND(J200&gt;0.3,J200&lt;=1),INDEX([1]价格表!$B$4:$I$31,M200,3),IF(AND(J200&gt;1,J200&lt;=2.2),INDEX([1]价格表!$B$4:$I$31,M200,4),IF(AND(J200&gt;2.2,J200&lt;=3.3),INDEX([1]价格表!$B$4:$I$31,M200,5),IF(AND(J200&gt;3.3,J200&lt;=4),INDEX([1]价格表!$B$4:$I$31,M200,6),IF(AND(J200&gt;4,J200&lt;=5.5),INDEX([1]价格表!$B$4:$I$31,M200,7),IF(J200&gt;5.5,2.6+INDEX([1]价格表!$B$4:$I$31,M200,8)*L200)))))))</f>
        <v>2.15</v>
      </c>
      <c r="O200" s="3"/>
      <c r="P200" s="3"/>
      <c r="Q200" s="3">
        <f t="shared" si="7"/>
        <v>0</v>
      </c>
    </row>
    <row r="201" spans="1:17">
      <c r="A201" s="1">
        <v>4606877414426</v>
      </c>
      <c r="B201" s="1" t="s">
        <v>19</v>
      </c>
      <c r="C201" s="2">
        <v>20210201</v>
      </c>
      <c r="D201" s="2">
        <v>610538201209</v>
      </c>
      <c r="E201" s="2" t="s">
        <v>19</v>
      </c>
      <c r="F201" s="2">
        <v>20210211</v>
      </c>
      <c r="G201" s="2" t="s">
        <v>20</v>
      </c>
      <c r="H201" s="2" t="s">
        <v>43</v>
      </c>
      <c r="I201" s="2" t="s">
        <v>108</v>
      </c>
      <c r="J201" s="2">
        <v>2.56</v>
      </c>
      <c r="K201" s="2" t="s">
        <v>23</v>
      </c>
      <c r="L201">
        <f t="shared" si="6"/>
        <v>3</v>
      </c>
      <c r="M201">
        <f>MATCH(H:H,[1]价格表!$B$4:$B$35,0)</f>
        <v>4</v>
      </c>
      <c r="N201" s="4">
        <f>IF(J201&lt;=0.3,INDEX([1]价格表!$B$4:$I$31,M201,2),IF(AND(J201&gt;0.3,J201&lt;=1),INDEX([1]价格表!$B$4:$I$31,M201,3),IF(AND(J201&gt;1,J201&lt;=2.2),INDEX([1]价格表!$B$4:$I$31,M201,4),IF(AND(J201&gt;2.2,J201&lt;=3.3),INDEX([1]价格表!$B$4:$I$31,M201,5),IF(AND(J201&gt;3.3,J201&lt;=4),INDEX([1]价格表!$B$4:$I$31,M201,6),IF(AND(J201&gt;4,J201&lt;=5.5),INDEX([1]价格表!$B$4:$I$31,M201,7),IF(J201&gt;5.5,2.6+INDEX([1]价格表!$B$4:$I$31,M201,8)*L201)))))))</f>
        <v>2.5</v>
      </c>
      <c r="O201" s="3"/>
      <c r="P201" s="3"/>
      <c r="Q201" s="3">
        <f t="shared" si="7"/>
        <v>0</v>
      </c>
    </row>
    <row r="202" spans="1:17">
      <c r="A202" s="1">
        <v>4606877414469</v>
      </c>
      <c r="B202" s="1" t="s">
        <v>19</v>
      </c>
      <c r="C202" s="2">
        <v>20210201</v>
      </c>
      <c r="D202" s="2">
        <v>610538201209</v>
      </c>
      <c r="E202" s="2" t="s">
        <v>19</v>
      </c>
      <c r="F202" s="2">
        <v>20210211</v>
      </c>
      <c r="G202" s="2" t="s">
        <v>20</v>
      </c>
      <c r="H202" s="2" t="s">
        <v>54</v>
      </c>
      <c r="I202" s="2" t="s">
        <v>99</v>
      </c>
      <c r="J202" s="2">
        <v>1.96</v>
      </c>
      <c r="K202" s="2" t="s">
        <v>23</v>
      </c>
      <c r="L202">
        <f t="shared" si="6"/>
        <v>2</v>
      </c>
      <c r="M202">
        <f>MATCH(H:H,[1]价格表!$B$4:$B$35,0)</f>
        <v>10</v>
      </c>
      <c r="N202" s="4">
        <f>IF(J202&lt;=0.3,INDEX([1]价格表!$B$4:$I$31,M202,2),IF(AND(J202&gt;0.3,J202&lt;=1),INDEX([1]价格表!$B$4:$I$31,M202,3),IF(AND(J202&gt;1,J202&lt;=2.2),INDEX([1]价格表!$B$4:$I$31,M202,4),IF(AND(J202&gt;2.2,J202&lt;=3.3),INDEX([1]价格表!$B$4:$I$31,M202,5),IF(AND(J202&gt;3.3,J202&lt;=4),INDEX([1]价格表!$B$4:$I$31,M202,6),IF(AND(J202&gt;4,J202&lt;=5.5),INDEX([1]价格表!$B$4:$I$31,M202,7),IF(J202&gt;5.5,2.6+INDEX([1]价格表!$B$4:$I$31,M202,8)*L202)))))))</f>
        <v>2.15</v>
      </c>
      <c r="O202" s="3"/>
      <c r="P202" s="3"/>
      <c r="Q202" s="3">
        <f t="shared" si="7"/>
        <v>0</v>
      </c>
    </row>
    <row r="203" spans="1:17">
      <c r="A203" s="1">
        <v>4606877414859</v>
      </c>
      <c r="B203" s="1" t="s">
        <v>19</v>
      </c>
      <c r="C203" s="2">
        <v>20210201</v>
      </c>
      <c r="D203" s="2">
        <v>610538201209</v>
      </c>
      <c r="E203" s="2" t="s">
        <v>19</v>
      </c>
      <c r="F203" s="2">
        <v>20210211</v>
      </c>
      <c r="G203" s="2" t="s">
        <v>20</v>
      </c>
      <c r="H203" s="2" t="s">
        <v>38</v>
      </c>
      <c r="I203" s="2" t="s">
        <v>148</v>
      </c>
      <c r="J203" s="2">
        <v>2.84</v>
      </c>
      <c r="K203" s="2" t="s">
        <v>23</v>
      </c>
      <c r="L203">
        <f t="shared" si="6"/>
        <v>3</v>
      </c>
      <c r="M203">
        <f>MATCH(H:H,[1]价格表!$B$4:$B$35,0)</f>
        <v>5</v>
      </c>
      <c r="N203" s="4">
        <f>IF(J203&lt;=0.3,INDEX([1]价格表!$B$4:$I$31,M203,2),IF(AND(J203&gt;0.3,J203&lt;=1),INDEX([1]价格表!$B$4:$I$31,M203,3),IF(AND(J203&gt;1,J203&lt;=2.2),INDEX([1]价格表!$B$4:$I$31,M203,4),IF(AND(J203&gt;2.2,J203&lt;=3.3),INDEX([1]价格表!$B$4:$I$31,M203,5),IF(AND(J203&gt;3.3,J203&lt;=4),INDEX([1]价格表!$B$4:$I$31,M203,6),IF(AND(J203&gt;4,J203&lt;=5.5),INDEX([1]价格表!$B$4:$I$31,M203,7),IF(J203&gt;5.5,2.6+INDEX([1]价格表!$B$4:$I$31,M203,8)*L203)))))))</f>
        <v>2.5</v>
      </c>
      <c r="O203" s="3"/>
      <c r="P203" s="3"/>
      <c r="Q203" s="3">
        <f t="shared" si="7"/>
        <v>0</v>
      </c>
    </row>
    <row r="204" spans="1:17">
      <c r="A204" s="1">
        <v>4606877431987</v>
      </c>
      <c r="B204" s="1" t="s">
        <v>19</v>
      </c>
      <c r="C204" s="2">
        <v>20210201</v>
      </c>
      <c r="D204" s="2">
        <v>610538201209</v>
      </c>
      <c r="E204" s="2" t="s">
        <v>19</v>
      </c>
      <c r="F204" s="2">
        <v>20210211</v>
      </c>
      <c r="G204" s="2" t="s">
        <v>20</v>
      </c>
      <c r="H204" s="2" t="s">
        <v>149</v>
      </c>
      <c r="I204" s="2" t="s">
        <v>150</v>
      </c>
      <c r="J204" s="2">
        <v>2.54</v>
      </c>
      <c r="K204" s="2" t="s">
        <v>23</v>
      </c>
      <c r="L204">
        <f t="shared" si="6"/>
        <v>3</v>
      </c>
      <c r="M204">
        <f>MATCH(H:H,[1]价格表!$B$4:$B$35,0)</f>
        <v>24</v>
      </c>
      <c r="N204" s="4">
        <f>IF(J204&lt;=0.3,INDEX([1]价格表!$B$4:$I$31,M204,2),IF(AND(J204&gt;0.3,J204&lt;=1),INDEX([1]价格表!$B$4:$I$31,M204,3),IF(AND(J204&gt;1,J204&lt;=2.2),INDEX([1]价格表!$B$4:$I$31,M204,4),IF(AND(J204&gt;2.2,J204&lt;=3.3),INDEX([1]价格表!$B$4:$I$31,M204,5),IF(AND(J204&gt;3.3,J204&lt;=4),INDEX([1]价格表!$B$4:$I$31,M204,6),IF(AND(J204&gt;4,J204&lt;=5.5),INDEX([1]价格表!$B$4:$I$31,M204,7),IF(J204&gt;5.5,2.6+INDEX([1]价格表!$B$4:$I$31,M204,8)*L204)))))))</f>
        <v>2.5</v>
      </c>
      <c r="O204" s="3"/>
      <c r="P204" s="3"/>
      <c r="Q204" s="3">
        <f t="shared" si="7"/>
        <v>0</v>
      </c>
    </row>
    <row r="205" spans="1:17">
      <c r="A205" s="1">
        <v>4606877432030</v>
      </c>
      <c r="B205" s="1" t="s">
        <v>19</v>
      </c>
      <c r="C205" s="2">
        <v>20210201</v>
      </c>
      <c r="D205" s="2">
        <v>610538201209</v>
      </c>
      <c r="E205" s="2" t="s">
        <v>19</v>
      </c>
      <c r="F205" s="2">
        <v>20210211</v>
      </c>
      <c r="G205" s="2" t="s">
        <v>20</v>
      </c>
      <c r="H205" s="2" t="s">
        <v>54</v>
      </c>
      <c r="I205" s="2" t="s">
        <v>151</v>
      </c>
      <c r="J205" s="2">
        <v>1.96</v>
      </c>
      <c r="K205" s="2" t="s">
        <v>23</v>
      </c>
      <c r="L205">
        <f t="shared" si="6"/>
        <v>2</v>
      </c>
      <c r="M205">
        <f>MATCH(H:H,[1]价格表!$B$4:$B$35,0)</f>
        <v>10</v>
      </c>
      <c r="N205" s="4">
        <f>IF(J205&lt;=0.3,INDEX([1]价格表!$B$4:$I$31,M205,2),IF(AND(J205&gt;0.3,J205&lt;=1),INDEX([1]价格表!$B$4:$I$31,M205,3),IF(AND(J205&gt;1,J205&lt;=2.2),INDEX([1]价格表!$B$4:$I$31,M205,4),IF(AND(J205&gt;2.2,J205&lt;=3.3),INDEX([1]价格表!$B$4:$I$31,M205,5),IF(AND(J205&gt;3.3,J205&lt;=4),INDEX([1]价格表!$B$4:$I$31,M205,6),IF(AND(J205&gt;4,J205&lt;=5.5),INDEX([1]价格表!$B$4:$I$31,M205,7),IF(J205&gt;5.5,2.6+INDEX([1]价格表!$B$4:$I$31,M205,8)*L205)))))))</f>
        <v>2.15</v>
      </c>
      <c r="O205" s="3"/>
      <c r="P205" s="3"/>
      <c r="Q205" s="3">
        <f t="shared" si="7"/>
        <v>0</v>
      </c>
    </row>
    <row r="206" spans="1:17">
      <c r="A206" s="1">
        <v>4606877432056</v>
      </c>
      <c r="B206" s="1" t="s">
        <v>19</v>
      </c>
      <c r="C206" s="2">
        <v>20210201</v>
      </c>
      <c r="D206" s="2">
        <v>610538201209</v>
      </c>
      <c r="E206" s="2" t="s">
        <v>19</v>
      </c>
      <c r="F206" s="2">
        <v>20210211</v>
      </c>
      <c r="G206" s="2" t="s">
        <v>20</v>
      </c>
      <c r="H206" s="2" t="s">
        <v>24</v>
      </c>
      <c r="I206" s="2" t="s">
        <v>56</v>
      </c>
      <c r="J206" s="2">
        <v>1.96</v>
      </c>
      <c r="K206" s="2" t="s">
        <v>23</v>
      </c>
      <c r="L206">
        <f t="shared" si="6"/>
        <v>2</v>
      </c>
      <c r="M206">
        <f>MATCH(H:H,[1]价格表!$B$4:$B$35,0)</f>
        <v>1</v>
      </c>
      <c r="N206" s="4">
        <f>IF(J206&lt;=0.3,INDEX([1]价格表!$B$4:$I$31,M206,2),IF(AND(J206&gt;0.3,J206&lt;=1),INDEX([1]价格表!$B$4:$I$31,M206,3),IF(AND(J206&gt;1,J206&lt;=2.2),INDEX([1]价格表!$B$4:$I$31,M206,4),IF(AND(J206&gt;2.2,J206&lt;=3.3),INDEX([1]价格表!$B$4:$I$31,M206,5),IF(AND(J206&gt;3.3,J206&lt;=4),INDEX([1]价格表!$B$4:$I$31,M206,6),IF(AND(J206&gt;4,J206&lt;=5.5),INDEX([1]价格表!$B$4:$I$31,M206,7),IF(J206&gt;5.5,2.6+INDEX([1]价格表!$B$4:$I$31,M206,8)*L206)))))))</f>
        <v>2.15</v>
      </c>
      <c r="O206" s="3"/>
      <c r="P206" s="3"/>
      <c r="Q206" s="3">
        <f t="shared" si="7"/>
        <v>0</v>
      </c>
    </row>
    <row r="207" spans="1:17">
      <c r="A207" s="1">
        <v>4606877673919</v>
      </c>
      <c r="B207" s="1" t="s">
        <v>19</v>
      </c>
      <c r="C207" s="2">
        <v>20210201</v>
      </c>
      <c r="D207" s="2">
        <v>610538201209</v>
      </c>
      <c r="E207" s="2" t="s">
        <v>19</v>
      </c>
      <c r="F207" s="2">
        <v>20210211</v>
      </c>
      <c r="G207" s="2" t="s">
        <v>20</v>
      </c>
      <c r="H207" s="2" t="s">
        <v>29</v>
      </c>
      <c r="I207" s="2" t="s">
        <v>123</v>
      </c>
      <c r="J207" s="2">
        <v>2.31</v>
      </c>
      <c r="K207" s="2" t="s">
        <v>23</v>
      </c>
      <c r="L207">
        <f t="shared" si="6"/>
        <v>3</v>
      </c>
      <c r="M207">
        <f>MATCH(H:H,[1]价格表!$B$4:$B$35,0)</f>
        <v>3</v>
      </c>
      <c r="N207" s="4">
        <f>IF(J207&lt;=0.3,INDEX([1]价格表!$B$4:$I$31,M207,2),IF(AND(J207&gt;0.3,J207&lt;=1),INDEX([1]价格表!$B$4:$I$31,M207,3),IF(AND(J207&gt;1,J207&lt;=2.2),INDEX([1]价格表!$B$4:$I$31,M207,4),IF(AND(J207&gt;2.2,J207&lt;=3.3),INDEX([1]价格表!$B$4:$I$31,M207,5),IF(AND(J207&gt;3.3,J207&lt;=4),INDEX([1]价格表!$B$4:$I$31,M207,6),IF(AND(J207&gt;4,J207&lt;=5.5),INDEX([1]价格表!$B$4:$I$31,M207,7),IF(J207&gt;5.5,2.6+INDEX([1]价格表!$B$4:$I$31,M207,8)*L207)))))))</f>
        <v>2.5</v>
      </c>
      <c r="O207" s="3"/>
      <c r="P207" s="3"/>
      <c r="Q207" s="3">
        <f t="shared" si="7"/>
        <v>0</v>
      </c>
    </row>
    <row r="208" spans="1:17">
      <c r="A208" s="1">
        <v>4312218365284</v>
      </c>
      <c r="B208" s="1" t="s">
        <v>19</v>
      </c>
      <c r="C208" s="2">
        <v>20210201</v>
      </c>
      <c r="D208" s="2">
        <v>610538201209</v>
      </c>
      <c r="E208" s="2" t="s">
        <v>19</v>
      </c>
      <c r="F208" s="2">
        <v>20210211</v>
      </c>
      <c r="G208" s="2" t="s">
        <v>20</v>
      </c>
      <c r="H208" s="2" t="s">
        <v>149</v>
      </c>
      <c r="I208" s="2" t="s">
        <v>152</v>
      </c>
      <c r="J208" s="2">
        <v>3.46</v>
      </c>
      <c r="K208" s="2" t="s">
        <v>23</v>
      </c>
      <c r="L208">
        <f t="shared" si="6"/>
        <v>4</v>
      </c>
      <c r="M208">
        <f>MATCH(H:H,[1]价格表!$B$4:$B$35,0)</f>
        <v>24</v>
      </c>
      <c r="N208" s="4">
        <f>IF(J208&lt;=0.3,INDEX([1]价格表!$B$4:$I$31,M208,2),IF(AND(J208&gt;0.3,J208&lt;=1),INDEX([1]价格表!$B$4:$I$31,M208,3),IF(AND(J208&gt;1,J208&lt;=2.2),INDEX([1]价格表!$B$4:$I$31,M208,4),IF(AND(J208&gt;2.2,J208&lt;=3.3),INDEX([1]价格表!$B$4:$I$31,M208,5),IF(AND(J208&gt;3.3,J208&lt;=4),INDEX([1]价格表!$B$4:$I$31,M208,6),IF(AND(J208&gt;4,J208&lt;=5.5),INDEX([1]价格表!$B$4:$I$31,M208,7),IF(J208&gt;5.5,2.6+INDEX([1]价格表!$B$4:$I$31,M208,8)*L208)))))))</f>
        <v>3.7</v>
      </c>
      <c r="O208" s="3"/>
      <c r="P208" s="3"/>
      <c r="Q208" s="3">
        <f t="shared" si="7"/>
        <v>0</v>
      </c>
    </row>
    <row r="209" spans="1:17">
      <c r="A209" s="1">
        <v>4312224897527</v>
      </c>
      <c r="B209" s="1" t="s">
        <v>19</v>
      </c>
      <c r="C209" s="2">
        <v>20210201</v>
      </c>
      <c r="D209" s="2">
        <v>610538201209</v>
      </c>
      <c r="E209" s="2" t="s">
        <v>19</v>
      </c>
      <c r="F209" s="2">
        <v>20210211</v>
      </c>
      <c r="G209" s="2" t="s">
        <v>20</v>
      </c>
      <c r="H209" s="2" t="s">
        <v>21</v>
      </c>
      <c r="I209" s="2" t="s">
        <v>90</v>
      </c>
      <c r="J209" s="2">
        <v>3.53</v>
      </c>
      <c r="K209" s="2" t="s">
        <v>23</v>
      </c>
      <c r="L209">
        <f t="shared" si="6"/>
        <v>4</v>
      </c>
      <c r="M209">
        <f>MATCH(H:H,[1]价格表!$B$4:$B$35,0)</f>
        <v>15</v>
      </c>
      <c r="N209" s="4">
        <f>IF(J209&lt;=0.3,INDEX([1]价格表!$B$4:$I$31,M209,2),IF(AND(J209&gt;0.3,J209&lt;=1),INDEX([1]价格表!$B$4:$I$31,M209,3),IF(AND(J209&gt;1,J209&lt;=2.2),INDEX([1]价格表!$B$4:$I$31,M209,4),IF(AND(J209&gt;2.2,J209&lt;=3.3),INDEX([1]价格表!$B$4:$I$31,M209,5),IF(AND(J209&gt;3.3,J209&lt;=4),INDEX([1]价格表!$B$4:$I$31,M209,6),IF(AND(J209&gt;4,J209&lt;=5.5),INDEX([1]价格表!$B$4:$I$31,M209,7),IF(J209&gt;5.5,2.6+INDEX([1]价格表!$B$4:$I$31,M209,8)*L209)))))))</f>
        <v>3.7</v>
      </c>
      <c r="O209" s="3"/>
      <c r="P209" s="3"/>
      <c r="Q209" s="3">
        <f t="shared" si="7"/>
        <v>0</v>
      </c>
    </row>
    <row r="210" spans="1:17">
      <c r="A210" s="1">
        <v>4312224897528</v>
      </c>
      <c r="B210" s="1" t="s">
        <v>19</v>
      </c>
      <c r="C210" s="2">
        <v>20210201</v>
      </c>
      <c r="D210" s="2">
        <v>610538201209</v>
      </c>
      <c r="E210" s="2" t="s">
        <v>19</v>
      </c>
      <c r="F210" s="2">
        <v>20210211</v>
      </c>
      <c r="G210" s="2" t="s">
        <v>20</v>
      </c>
      <c r="H210" s="2" t="s">
        <v>153</v>
      </c>
      <c r="I210" s="2" t="s">
        <v>154</v>
      </c>
      <c r="J210" s="2">
        <v>3.58</v>
      </c>
      <c r="K210" s="2" t="s">
        <v>23</v>
      </c>
      <c r="L210">
        <f t="shared" si="6"/>
        <v>4</v>
      </c>
      <c r="M210">
        <f>MATCH(H:H,[1]价格表!$B$4:$B$35,0)</f>
        <v>29</v>
      </c>
      <c r="N210" s="4">
        <f>L210*5+3</f>
        <v>23</v>
      </c>
      <c r="O210" s="3"/>
      <c r="P210" s="3"/>
      <c r="Q210" s="3">
        <f t="shared" si="7"/>
        <v>0</v>
      </c>
    </row>
    <row r="211" spans="1:17">
      <c r="A211" s="1">
        <v>4312224897529</v>
      </c>
      <c r="B211" s="1" t="s">
        <v>19</v>
      </c>
      <c r="C211" s="2">
        <v>20210201</v>
      </c>
      <c r="D211" s="2">
        <v>610538201209</v>
      </c>
      <c r="E211" s="2" t="s">
        <v>19</v>
      </c>
      <c r="F211" s="2">
        <v>20210211</v>
      </c>
      <c r="G211" s="2" t="s">
        <v>20</v>
      </c>
      <c r="H211" s="2" t="s">
        <v>52</v>
      </c>
      <c r="I211" s="2" t="s">
        <v>155</v>
      </c>
      <c r="J211" s="2">
        <v>3.88</v>
      </c>
      <c r="K211" s="2" t="s">
        <v>23</v>
      </c>
      <c r="L211">
        <f t="shared" si="6"/>
        <v>4</v>
      </c>
      <c r="M211">
        <f>MATCH(H:H,[1]价格表!$B$4:$B$35,0)</f>
        <v>21</v>
      </c>
      <c r="N211" s="4">
        <f>IF(J211&lt;=0.3,INDEX([1]价格表!$B$4:$I$31,M211,2),IF(AND(J211&gt;0.3,J211&lt;=1),INDEX([1]价格表!$B$4:$I$31,M211,3),IF(AND(J211&gt;1,J211&lt;=2.2),INDEX([1]价格表!$B$4:$I$31,M211,4),IF(AND(J211&gt;2.2,J211&lt;=3.3),INDEX([1]价格表!$B$4:$I$31,M211,5),IF(AND(J211&gt;3.3,J211&lt;=4),INDEX([1]价格表!$B$4:$I$31,M211,6),IF(AND(J211&gt;4,J211&lt;=5.5),INDEX([1]价格表!$B$4:$I$31,M211,7),IF(J211&gt;5.5,2.6+INDEX([1]价格表!$B$4:$I$31,M211,8)*L211)))))))</f>
        <v>3.7</v>
      </c>
      <c r="O211" s="3"/>
      <c r="P211" s="3"/>
      <c r="Q211" s="3">
        <f t="shared" si="7"/>
        <v>0</v>
      </c>
    </row>
    <row r="212" spans="1:17">
      <c r="A212" s="1">
        <v>4312224897530</v>
      </c>
      <c r="B212" s="1" t="s">
        <v>19</v>
      </c>
      <c r="C212" s="2">
        <v>20210201</v>
      </c>
      <c r="D212" s="2">
        <v>610538201209</v>
      </c>
      <c r="E212" s="2" t="s">
        <v>19</v>
      </c>
      <c r="F212" s="2">
        <v>20210211</v>
      </c>
      <c r="G212" s="2" t="s">
        <v>20</v>
      </c>
      <c r="H212" s="2" t="s">
        <v>38</v>
      </c>
      <c r="I212" s="2" t="s">
        <v>116</v>
      </c>
      <c r="J212" s="2">
        <v>3.99</v>
      </c>
      <c r="K212" s="2" t="s">
        <v>23</v>
      </c>
      <c r="L212">
        <f t="shared" si="6"/>
        <v>4</v>
      </c>
      <c r="M212">
        <f>MATCH(H:H,[1]价格表!$B$4:$B$35,0)</f>
        <v>5</v>
      </c>
      <c r="N212" s="4">
        <f>IF(J212&lt;=0.3,INDEX([1]价格表!$B$4:$I$31,M212,2),IF(AND(J212&gt;0.3,J212&lt;=1),INDEX([1]价格表!$B$4:$I$31,M212,3),IF(AND(J212&gt;1,J212&lt;=2.2),INDEX([1]价格表!$B$4:$I$31,M212,4),IF(AND(J212&gt;2.2,J212&lt;=3.3),INDEX([1]价格表!$B$4:$I$31,M212,5),IF(AND(J212&gt;3.3,J212&lt;=4),INDEX([1]价格表!$B$4:$I$31,M212,6),IF(AND(J212&gt;4,J212&lt;=5.5),INDEX([1]价格表!$B$4:$I$31,M212,7),IF(J212&gt;5.5,2.6+INDEX([1]价格表!$B$4:$I$31,M212,8)*L212)))))))</f>
        <v>3.7</v>
      </c>
      <c r="O212" s="3"/>
      <c r="P212" s="3"/>
      <c r="Q212" s="3">
        <f t="shared" si="7"/>
        <v>0</v>
      </c>
    </row>
    <row r="213" spans="1:17">
      <c r="A213" s="1">
        <v>4312224897531</v>
      </c>
      <c r="B213" s="1" t="s">
        <v>19</v>
      </c>
      <c r="C213" s="2">
        <v>20210201</v>
      </c>
      <c r="D213" s="2">
        <v>610538201209</v>
      </c>
      <c r="E213" s="2" t="s">
        <v>19</v>
      </c>
      <c r="F213" s="2">
        <v>20210211</v>
      </c>
      <c r="G213" s="2" t="s">
        <v>20</v>
      </c>
      <c r="H213" s="2" t="s">
        <v>54</v>
      </c>
      <c r="I213" s="2" t="s">
        <v>55</v>
      </c>
      <c r="J213" s="2">
        <v>3.52</v>
      </c>
      <c r="K213" s="2" t="s">
        <v>23</v>
      </c>
      <c r="L213">
        <f t="shared" si="6"/>
        <v>4</v>
      </c>
      <c r="M213">
        <f>MATCH(H:H,[1]价格表!$B$4:$B$35,0)</f>
        <v>10</v>
      </c>
      <c r="N213" s="4">
        <f>IF(J213&lt;=0.3,INDEX([1]价格表!$B$4:$I$31,M213,2),IF(AND(J213&gt;0.3,J213&lt;=1),INDEX([1]价格表!$B$4:$I$31,M213,3),IF(AND(J213&gt;1,J213&lt;=2.2),INDEX([1]价格表!$B$4:$I$31,M213,4),IF(AND(J213&gt;2.2,J213&lt;=3.3),INDEX([1]价格表!$B$4:$I$31,M213,5),IF(AND(J213&gt;3.3,J213&lt;=4),INDEX([1]价格表!$B$4:$I$31,M213,6),IF(AND(J213&gt;4,J213&lt;=5.5),INDEX([1]价格表!$B$4:$I$31,M213,7),IF(J213&gt;5.5,2.6+INDEX([1]价格表!$B$4:$I$31,M213,8)*L213)))))))</f>
        <v>3.7</v>
      </c>
      <c r="O213" s="3"/>
      <c r="P213" s="3"/>
      <c r="Q213" s="3">
        <f t="shared" si="7"/>
        <v>0</v>
      </c>
    </row>
    <row r="214" spans="1:17">
      <c r="A214" s="1">
        <v>4312224897532</v>
      </c>
      <c r="B214" s="1" t="s">
        <v>19</v>
      </c>
      <c r="C214" s="2">
        <v>20210201</v>
      </c>
      <c r="D214" s="2">
        <v>610538201209</v>
      </c>
      <c r="E214" s="2" t="s">
        <v>19</v>
      </c>
      <c r="F214" s="2">
        <v>20210211</v>
      </c>
      <c r="G214" s="2" t="s">
        <v>20</v>
      </c>
      <c r="H214" s="2" t="s">
        <v>54</v>
      </c>
      <c r="I214" s="2" t="s">
        <v>55</v>
      </c>
      <c r="J214" s="2">
        <v>3.52</v>
      </c>
      <c r="K214" s="2" t="s">
        <v>23</v>
      </c>
      <c r="L214">
        <f t="shared" si="6"/>
        <v>4</v>
      </c>
      <c r="M214">
        <f>MATCH(H:H,[1]价格表!$B$4:$B$35,0)</f>
        <v>10</v>
      </c>
      <c r="N214" s="4">
        <f>IF(J214&lt;=0.3,INDEX([1]价格表!$B$4:$I$31,M214,2),IF(AND(J214&gt;0.3,J214&lt;=1),INDEX([1]价格表!$B$4:$I$31,M214,3),IF(AND(J214&gt;1,J214&lt;=2.2),INDEX([1]价格表!$B$4:$I$31,M214,4),IF(AND(J214&gt;2.2,J214&lt;=3.3),INDEX([1]价格表!$B$4:$I$31,M214,5),IF(AND(J214&gt;3.3,J214&lt;=4),INDEX([1]价格表!$B$4:$I$31,M214,6),IF(AND(J214&gt;4,J214&lt;=5.5),INDEX([1]价格表!$B$4:$I$31,M214,7),IF(J214&gt;5.5,2.6+INDEX([1]价格表!$B$4:$I$31,M214,8)*L214)))))))</f>
        <v>3.7</v>
      </c>
      <c r="O214" s="3"/>
      <c r="P214" s="3"/>
      <c r="Q214" s="3">
        <f t="shared" si="7"/>
        <v>0</v>
      </c>
    </row>
    <row r="215" spans="1:17">
      <c r="A215" s="1">
        <v>4312224897533</v>
      </c>
      <c r="B215" s="1" t="s">
        <v>19</v>
      </c>
      <c r="C215" s="2">
        <v>20210201</v>
      </c>
      <c r="D215" s="2">
        <v>610538201209</v>
      </c>
      <c r="E215" s="2" t="s">
        <v>19</v>
      </c>
      <c r="F215" s="2">
        <v>20210211</v>
      </c>
      <c r="G215" s="2" t="s">
        <v>20</v>
      </c>
      <c r="H215" s="2" t="s">
        <v>119</v>
      </c>
      <c r="I215" s="2" t="s">
        <v>120</v>
      </c>
      <c r="J215" s="2">
        <v>3.79</v>
      </c>
      <c r="K215" s="2" t="s">
        <v>23</v>
      </c>
      <c r="L215">
        <f t="shared" si="6"/>
        <v>4</v>
      </c>
      <c r="M215">
        <f>MATCH(H:H,[1]价格表!$B$4:$B$35,0)</f>
        <v>6</v>
      </c>
      <c r="N215" s="4">
        <f>IF(J215&lt;=0.3,INDEX([1]价格表!$B$4:$I$31,M215,2),IF(AND(J215&gt;0.3,J215&lt;=1),INDEX([1]价格表!$B$4:$I$31,M215,3),IF(AND(J215&gt;1,J215&lt;=2.2),INDEX([1]价格表!$B$4:$I$31,M215,4),IF(AND(J215&gt;2.2,J215&lt;=3.3),INDEX([1]价格表!$B$4:$I$31,M215,5),IF(AND(J215&gt;3.3,J215&lt;=4),INDEX([1]价格表!$B$4:$I$31,M215,6),IF(AND(J215&gt;4,J215&lt;=5.5),INDEX([1]价格表!$B$4:$I$31,M215,7),IF(J215&gt;5.5,2.6+INDEX([1]价格表!$B$4:$I$31,M215,8)*L215)))))))</f>
        <v>5.6</v>
      </c>
      <c r="O215" s="3"/>
      <c r="P215" s="3"/>
      <c r="Q215" s="3">
        <f t="shared" si="7"/>
        <v>0</v>
      </c>
    </row>
    <row r="216" spans="1:17">
      <c r="A216" s="1">
        <v>4312224897534</v>
      </c>
      <c r="B216" s="1" t="s">
        <v>19</v>
      </c>
      <c r="C216" s="2">
        <v>20210201</v>
      </c>
      <c r="D216" s="2">
        <v>610538201209</v>
      </c>
      <c r="E216" s="2" t="s">
        <v>19</v>
      </c>
      <c r="F216" s="2">
        <v>20210211</v>
      </c>
      <c r="G216" s="2" t="s">
        <v>20</v>
      </c>
      <c r="H216" s="2" t="s">
        <v>119</v>
      </c>
      <c r="I216" s="2" t="s">
        <v>120</v>
      </c>
      <c r="J216" s="2">
        <v>3.52</v>
      </c>
      <c r="K216" s="2" t="s">
        <v>156</v>
      </c>
      <c r="L216">
        <f t="shared" si="6"/>
        <v>4</v>
      </c>
      <c r="M216">
        <f>MATCH(H:H,[1]价格表!$B$4:$B$35,0)</f>
        <v>6</v>
      </c>
      <c r="N216" s="4">
        <f>IF(J216&lt;=0.3,INDEX([1]价格表!$B$4:$I$31,M216,2),IF(AND(J216&gt;0.3,J216&lt;=1),INDEX([1]价格表!$B$4:$I$31,M216,3),IF(AND(J216&gt;1,J216&lt;=2.2),INDEX([1]价格表!$B$4:$I$31,M216,4),IF(AND(J216&gt;2.2,J216&lt;=3.3),INDEX([1]价格表!$B$4:$I$31,M216,5),IF(AND(J216&gt;3.3,J216&lt;=4),INDEX([1]价格表!$B$4:$I$31,M216,6),IF(AND(J216&gt;4,J216&lt;=5.5),INDEX([1]价格表!$B$4:$I$31,M216,7),IF(J216&gt;5.5,2.6+INDEX([1]价格表!$B$4:$I$31,M216,8)*L216)))))))</f>
        <v>5.6</v>
      </c>
      <c r="O216" s="3"/>
      <c r="P216" s="3"/>
      <c r="Q216" s="3">
        <f t="shared" si="7"/>
        <v>0</v>
      </c>
    </row>
    <row r="217" spans="1:17">
      <c r="A217" s="1">
        <v>4312224967797</v>
      </c>
      <c r="B217" s="1" t="s">
        <v>19</v>
      </c>
      <c r="C217" s="2">
        <v>20210201</v>
      </c>
      <c r="D217" s="2">
        <v>610538201209</v>
      </c>
      <c r="E217" s="2" t="s">
        <v>19</v>
      </c>
      <c r="F217" s="2">
        <v>20210211</v>
      </c>
      <c r="G217" s="2" t="s">
        <v>20</v>
      </c>
      <c r="H217" s="2" t="s">
        <v>54</v>
      </c>
      <c r="I217" s="2" t="s">
        <v>67</v>
      </c>
      <c r="J217" s="2">
        <v>4.95</v>
      </c>
      <c r="K217" s="2" t="s">
        <v>23</v>
      </c>
      <c r="L217">
        <f t="shared" si="6"/>
        <v>5</v>
      </c>
      <c r="M217">
        <f>MATCH(H:H,[1]价格表!$B$4:$B$35,0)</f>
        <v>10</v>
      </c>
      <c r="N217" s="4">
        <f>IF(J217&lt;=0.3,INDEX([1]价格表!$B$4:$I$31,M217,2),IF(AND(J217&gt;0.3,J217&lt;=1),INDEX([1]价格表!$B$4:$I$31,M217,3),IF(AND(J217&gt;1,J217&lt;=2.2),INDEX([1]价格表!$B$4:$I$31,M217,4),IF(AND(J217&gt;2.2,J217&lt;=3.3),INDEX([1]价格表!$B$4:$I$31,M217,5),IF(AND(J217&gt;3.3,J217&lt;=4),INDEX([1]价格表!$B$4:$I$31,M217,6),IF(AND(J217&gt;4,J217&lt;=5.5),INDEX([1]价格表!$B$4:$I$31,M217,7),IF(J217&gt;5.5,2.6+INDEX([1]价格表!$B$4:$I$31,M217,8)*L217)))))))</f>
        <v>3.8</v>
      </c>
      <c r="O217" s="3"/>
      <c r="P217" s="3"/>
      <c r="Q217" s="3">
        <f t="shared" si="7"/>
        <v>0</v>
      </c>
    </row>
    <row r="218" spans="1:17">
      <c r="A218" s="1">
        <v>4312224967798</v>
      </c>
      <c r="B218" s="1" t="s">
        <v>19</v>
      </c>
      <c r="C218" s="2">
        <v>20210201</v>
      </c>
      <c r="D218" s="2">
        <v>610538201209</v>
      </c>
      <c r="E218" s="2" t="s">
        <v>19</v>
      </c>
      <c r="F218" s="2">
        <v>20210211</v>
      </c>
      <c r="G218" s="2" t="s">
        <v>20</v>
      </c>
      <c r="H218" s="2" t="s">
        <v>21</v>
      </c>
      <c r="I218" s="2" t="s">
        <v>85</v>
      </c>
      <c r="J218" s="2">
        <v>4.94</v>
      </c>
      <c r="K218" s="2" t="s">
        <v>23</v>
      </c>
      <c r="L218">
        <f t="shared" si="6"/>
        <v>5</v>
      </c>
      <c r="M218">
        <f>MATCH(H:H,[1]价格表!$B$4:$B$35,0)</f>
        <v>15</v>
      </c>
      <c r="N218" s="4">
        <f>IF(J218&lt;=0.3,INDEX([1]价格表!$B$4:$I$31,M218,2),IF(AND(J218&gt;0.3,J218&lt;=1),INDEX([1]价格表!$B$4:$I$31,M218,3),IF(AND(J218&gt;1,J218&lt;=2.2),INDEX([1]价格表!$B$4:$I$31,M218,4),IF(AND(J218&gt;2.2,J218&lt;=3.3),INDEX([1]价格表!$B$4:$I$31,M218,5),IF(AND(J218&gt;3.3,J218&lt;=4),INDEX([1]价格表!$B$4:$I$31,M218,6),IF(AND(J218&gt;4,J218&lt;=5.5),INDEX([1]价格表!$B$4:$I$31,M218,7),IF(J218&gt;5.5,2.6+INDEX([1]价格表!$B$4:$I$31,M218,8)*L218)))))))</f>
        <v>3.8</v>
      </c>
      <c r="O218" s="3"/>
      <c r="P218" s="3"/>
      <c r="Q218" s="3">
        <f t="shared" si="7"/>
        <v>0</v>
      </c>
    </row>
    <row r="219" spans="1:17">
      <c r="A219" s="1">
        <v>4312226596628</v>
      </c>
      <c r="B219" s="1" t="s">
        <v>19</v>
      </c>
      <c r="C219" s="2">
        <v>20210201</v>
      </c>
      <c r="D219" s="2">
        <v>610538201209</v>
      </c>
      <c r="E219" s="2" t="s">
        <v>19</v>
      </c>
      <c r="F219" s="2">
        <v>20210211</v>
      </c>
      <c r="G219" s="2" t="s">
        <v>20</v>
      </c>
      <c r="H219" s="2" t="s">
        <v>35</v>
      </c>
      <c r="I219" s="2" t="s">
        <v>147</v>
      </c>
      <c r="J219" s="2">
        <v>3.54</v>
      </c>
      <c r="K219" s="2" t="s">
        <v>23</v>
      </c>
      <c r="L219">
        <f t="shared" si="6"/>
        <v>4</v>
      </c>
      <c r="M219">
        <f>MATCH(H:H,[1]价格表!$B$4:$B$35,0)</f>
        <v>11</v>
      </c>
      <c r="N219" s="4">
        <f>IF(J219&lt;=0.3,INDEX([1]价格表!$B$4:$I$31,M219,2),IF(AND(J219&gt;0.3,J219&lt;=1),INDEX([1]价格表!$B$4:$I$31,M219,3),IF(AND(J219&gt;1,J219&lt;=2.2),INDEX([1]价格表!$B$4:$I$31,M219,4),IF(AND(J219&gt;2.2,J219&lt;=3.3),INDEX([1]价格表!$B$4:$I$31,M219,5),IF(AND(J219&gt;3.3,J219&lt;=4),INDEX([1]价格表!$B$4:$I$31,M219,6),IF(AND(J219&gt;4,J219&lt;=5.5),INDEX([1]价格表!$B$4:$I$31,M219,7),IF(J219&gt;5.5,2.6+INDEX([1]价格表!$B$4:$I$31,M219,8)*L219)))))))</f>
        <v>3.7</v>
      </c>
      <c r="O219" s="3"/>
      <c r="P219" s="3"/>
      <c r="Q219" s="3">
        <f t="shared" si="7"/>
        <v>0</v>
      </c>
    </row>
    <row r="220" spans="1:17">
      <c r="A220" s="1">
        <v>4312226634427</v>
      </c>
      <c r="B220" s="1" t="s">
        <v>19</v>
      </c>
      <c r="C220" s="2">
        <v>20210201</v>
      </c>
      <c r="D220" s="2">
        <v>610538201209</v>
      </c>
      <c r="E220" s="2" t="s">
        <v>19</v>
      </c>
      <c r="F220" s="2">
        <v>20210211</v>
      </c>
      <c r="G220" s="2" t="s">
        <v>20</v>
      </c>
      <c r="H220" s="2" t="s">
        <v>29</v>
      </c>
      <c r="I220" s="2" t="s">
        <v>122</v>
      </c>
      <c r="J220" s="2">
        <v>3.54</v>
      </c>
      <c r="K220" s="2" t="s">
        <v>23</v>
      </c>
      <c r="L220">
        <f t="shared" si="6"/>
        <v>4</v>
      </c>
      <c r="M220">
        <f>MATCH(H:H,[1]价格表!$B$4:$B$35,0)</f>
        <v>3</v>
      </c>
      <c r="N220" s="4">
        <f>IF(J220&lt;=0.3,INDEX([1]价格表!$B$4:$I$31,M220,2),IF(AND(J220&gt;0.3,J220&lt;=1),INDEX([1]价格表!$B$4:$I$31,M220,3),IF(AND(J220&gt;1,J220&lt;=2.2),INDEX([1]价格表!$B$4:$I$31,M220,4),IF(AND(J220&gt;2.2,J220&lt;=3.3),INDEX([1]价格表!$B$4:$I$31,M220,5),IF(AND(J220&gt;3.3,J220&lt;=4),INDEX([1]价格表!$B$4:$I$31,M220,6),IF(AND(J220&gt;4,J220&lt;=5.5),INDEX([1]价格表!$B$4:$I$31,M220,7),IF(J220&gt;5.5,2.6+INDEX([1]价格表!$B$4:$I$31,M220,8)*L220)))))))</f>
        <v>3.7</v>
      </c>
      <c r="O220" s="3"/>
      <c r="P220" s="3"/>
      <c r="Q220" s="3">
        <f t="shared" si="7"/>
        <v>0</v>
      </c>
    </row>
    <row r="221" spans="1:17">
      <c r="A221" s="1">
        <v>4312226634428</v>
      </c>
      <c r="B221" s="1" t="s">
        <v>19</v>
      </c>
      <c r="C221" s="2">
        <v>20210201</v>
      </c>
      <c r="D221" s="2">
        <v>610538201209</v>
      </c>
      <c r="E221" s="2" t="s">
        <v>19</v>
      </c>
      <c r="F221" s="2">
        <v>20210211</v>
      </c>
      <c r="G221" s="2" t="s">
        <v>20</v>
      </c>
      <c r="H221" s="2" t="s">
        <v>29</v>
      </c>
      <c r="I221" s="2" t="s">
        <v>122</v>
      </c>
      <c r="J221" s="2">
        <v>3.52</v>
      </c>
      <c r="K221" s="2" t="s">
        <v>23</v>
      </c>
      <c r="L221">
        <f t="shared" si="6"/>
        <v>4</v>
      </c>
      <c r="M221">
        <f>MATCH(H:H,[1]价格表!$B$4:$B$35,0)</f>
        <v>3</v>
      </c>
      <c r="N221" s="4">
        <f>IF(J221&lt;=0.3,INDEX([1]价格表!$B$4:$I$31,M221,2),IF(AND(J221&gt;0.3,J221&lt;=1),INDEX([1]价格表!$B$4:$I$31,M221,3),IF(AND(J221&gt;1,J221&lt;=2.2),INDEX([1]价格表!$B$4:$I$31,M221,4),IF(AND(J221&gt;2.2,J221&lt;=3.3),INDEX([1]价格表!$B$4:$I$31,M221,5),IF(AND(J221&gt;3.3,J221&lt;=4),INDEX([1]价格表!$B$4:$I$31,M221,6),IF(AND(J221&gt;4,J221&lt;=5.5),INDEX([1]价格表!$B$4:$I$31,M221,7),IF(J221&gt;5.5,2.6+INDEX([1]价格表!$B$4:$I$31,M221,8)*L221)))))))</f>
        <v>3.7</v>
      </c>
      <c r="O221" s="3"/>
      <c r="P221" s="3"/>
      <c r="Q221" s="3">
        <f t="shared" si="7"/>
        <v>0</v>
      </c>
    </row>
    <row r="222" spans="1:17">
      <c r="A222" s="1">
        <v>4606865884061</v>
      </c>
      <c r="B222" s="1" t="s">
        <v>19</v>
      </c>
      <c r="C222" s="2">
        <v>20210201</v>
      </c>
      <c r="D222" s="2">
        <v>610538201209</v>
      </c>
      <c r="E222" s="2" t="s">
        <v>19</v>
      </c>
      <c r="F222" s="2">
        <v>20210211</v>
      </c>
      <c r="G222" s="2" t="s">
        <v>20</v>
      </c>
      <c r="H222" s="2" t="s">
        <v>157</v>
      </c>
      <c r="I222" s="2" t="s">
        <v>158</v>
      </c>
      <c r="J222" s="2">
        <v>3.37</v>
      </c>
      <c r="K222" s="2" t="s">
        <v>23</v>
      </c>
      <c r="L222">
        <f t="shared" si="6"/>
        <v>4</v>
      </c>
      <c r="M222">
        <f>MATCH(H:H,[1]价格表!$B$4:$B$35,0)</f>
        <v>26</v>
      </c>
      <c r="N222" s="4">
        <f>IF(J222&lt;=0.3,INDEX([1]价格表!$B$4:$I$31,M222,2),IF(AND(J222&gt;0.3,J222&lt;=1),INDEX([1]价格表!$B$4:$I$31,M222,3),IF(AND(J222&gt;1,J222&lt;=2.2),INDEX([1]价格表!$B$4:$I$31,M222,4),IF(AND(J222&gt;2.2,J222&lt;=3.3),INDEX([1]价格表!$B$4:$I$31,M222,5),IF(AND(J222&gt;3.3,J222&lt;=4),INDEX([1]价格表!$B$4:$I$31,M222,6),IF(AND(J222&gt;4,J222&lt;=5.5),INDEX([1]价格表!$B$4:$I$31,M222,7),IF(J222&gt;5.5,2.6+INDEX([1]价格表!$B$4:$I$31,M222,8)*L222)))))))</f>
        <v>3.7</v>
      </c>
      <c r="O222" s="3"/>
      <c r="P222" s="3"/>
      <c r="Q222" s="3">
        <f t="shared" si="7"/>
        <v>0</v>
      </c>
    </row>
    <row r="223" spans="1:17">
      <c r="A223" s="1">
        <v>4606865884535</v>
      </c>
      <c r="B223" s="1" t="s">
        <v>19</v>
      </c>
      <c r="C223" s="2">
        <v>20210201</v>
      </c>
      <c r="D223" s="2">
        <v>610538201209</v>
      </c>
      <c r="E223" s="2" t="s">
        <v>19</v>
      </c>
      <c r="F223" s="2">
        <v>20210211</v>
      </c>
      <c r="G223" s="2" t="s">
        <v>20</v>
      </c>
      <c r="H223" s="2" t="s">
        <v>72</v>
      </c>
      <c r="I223" s="2" t="s">
        <v>100</v>
      </c>
      <c r="J223" s="2">
        <v>3.4</v>
      </c>
      <c r="K223" s="2" t="s">
        <v>23</v>
      </c>
      <c r="L223">
        <f t="shared" si="6"/>
        <v>4</v>
      </c>
      <c r="M223">
        <f>MATCH(H:H,[1]价格表!$B$4:$B$35,0)</f>
        <v>2</v>
      </c>
      <c r="N223" s="4">
        <f>IF(J223&lt;=0.3,INDEX([1]价格表!$B$4:$I$31,M223,2),IF(AND(J223&gt;0.3,J223&lt;=1),INDEX([1]价格表!$B$4:$I$31,M223,3),IF(AND(J223&gt;1,J223&lt;=2.2),INDEX([1]价格表!$B$4:$I$31,M223,4),IF(AND(J223&gt;2.2,J223&lt;=3.3),INDEX([1]价格表!$B$4:$I$31,M223,5),IF(AND(J223&gt;3.3,J223&lt;=4),INDEX([1]价格表!$B$4:$I$31,M223,6),IF(AND(J223&gt;4,J223&lt;=5.5),INDEX([1]价格表!$B$4:$I$31,M223,7),IF(J223&gt;5.5,2.6+INDEX([1]价格表!$B$4:$I$31,M223,8)*L223)))))))</f>
        <v>3.7</v>
      </c>
      <c r="O223" s="3"/>
      <c r="P223" s="3"/>
      <c r="Q223" s="3">
        <f t="shared" si="7"/>
        <v>0</v>
      </c>
    </row>
    <row r="224" spans="1:17">
      <c r="A224" s="1">
        <v>4606865884738</v>
      </c>
      <c r="B224" s="1" t="s">
        <v>19</v>
      </c>
      <c r="C224" s="2">
        <v>20210201</v>
      </c>
      <c r="D224" s="2">
        <v>610538201209</v>
      </c>
      <c r="E224" s="2" t="s">
        <v>19</v>
      </c>
      <c r="F224" s="2">
        <v>20210211</v>
      </c>
      <c r="G224" s="2" t="s">
        <v>20</v>
      </c>
      <c r="H224" s="2" t="s">
        <v>33</v>
      </c>
      <c r="I224" s="2" t="s">
        <v>159</v>
      </c>
      <c r="J224" s="2">
        <v>3.4</v>
      </c>
      <c r="K224" s="2" t="s">
        <v>23</v>
      </c>
      <c r="L224">
        <f t="shared" si="6"/>
        <v>4</v>
      </c>
      <c r="M224">
        <f>MATCH(H:H,[1]价格表!$B$4:$B$35,0)</f>
        <v>7</v>
      </c>
      <c r="N224" s="4">
        <f>IF(J224&lt;=0.3,INDEX([1]价格表!$B$4:$I$31,M224,2),IF(AND(J224&gt;0.3,J224&lt;=1),INDEX([1]价格表!$B$4:$I$31,M224,3),IF(AND(J224&gt;1,J224&lt;=2.2),INDEX([1]价格表!$B$4:$I$31,M224,4),IF(AND(J224&gt;2.2,J224&lt;=3.3),INDEX([1]价格表!$B$4:$I$31,M224,5),IF(AND(J224&gt;3.3,J224&lt;=4),INDEX([1]价格表!$B$4:$I$31,M224,6),IF(AND(J224&gt;4,J224&lt;=5.5),INDEX([1]价格表!$B$4:$I$31,M224,7),IF(J224&gt;5.5,2.6+INDEX([1]价格表!$B$4:$I$31,M224,8)*L224)))))))</f>
        <v>3.7</v>
      </c>
      <c r="O224" s="3"/>
      <c r="P224" s="3"/>
      <c r="Q224" s="3">
        <f t="shared" si="7"/>
        <v>0</v>
      </c>
    </row>
    <row r="225" spans="1:17">
      <c r="A225" s="1">
        <v>4606865919586</v>
      </c>
      <c r="B225" s="1" t="s">
        <v>19</v>
      </c>
      <c r="C225" s="2">
        <v>20210201</v>
      </c>
      <c r="D225" s="2">
        <v>610538201209</v>
      </c>
      <c r="E225" s="2" t="s">
        <v>19</v>
      </c>
      <c r="F225" s="2">
        <v>20210211</v>
      </c>
      <c r="G225" s="2" t="s">
        <v>20</v>
      </c>
      <c r="H225" s="2" t="s">
        <v>129</v>
      </c>
      <c r="I225" s="2" t="s">
        <v>130</v>
      </c>
      <c r="J225" s="2">
        <v>5.3</v>
      </c>
      <c r="K225" s="2" t="s">
        <v>23</v>
      </c>
      <c r="L225">
        <f t="shared" si="6"/>
        <v>6</v>
      </c>
      <c r="M225">
        <f>MATCH(H:H,[1]价格表!$B$4:$B$35,0)</f>
        <v>18</v>
      </c>
      <c r="N225" s="4">
        <f>IF(J225&lt;=0.3,INDEX([1]价格表!$B$4:$I$31,M225,2),IF(AND(J225&gt;0.3,J225&lt;=1),INDEX([1]价格表!$B$4:$I$31,M225,3),IF(AND(J225&gt;1,J225&lt;=2.2),INDEX([1]价格表!$B$4:$I$31,M225,4),IF(AND(J225&gt;2.2,J225&lt;=3.3),INDEX([1]价格表!$B$4:$I$31,M225,5),IF(AND(J225&gt;3.3,J225&lt;=4),INDEX([1]价格表!$B$4:$I$31,M225,6),IF(AND(J225&gt;4,J225&lt;=5.5),INDEX([1]价格表!$B$4:$I$31,M225,7),IF(J225&gt;5.5,2.6+INDEX([1]价格表!$B$4:$I$31,M225,8)*L225)))))))</f>
        <v>5.6</v>
      </c>
      <c r="O225" s="3"/>
      <c r="P225" s="3"/>
      <c r="Q225" s="3">
        <f t="shared" si="7"/>
        <v>0</v>
      </c>
    </row>
    <row r="226" spans="1:17">
      <c r="A226" s="1">
        <v>4606866564784</v>
      </c>
      <c r="B226" s="1" t="s">
        <v>19</v>
      </c>
      <c r="C226" s="2">
        <v>20210201</v>
      </c>
      <c r="D226" s="2">
        <v>610538201209</v>
      </c>
      <c r="E226" s="2" t="s">
        <v>19</v>
      </c>
      <c r="F226" s="2">
        <v>20210211</v>
      </c>
      <c r="G226" s="2" t="s">
        <v>20</v>
      </c>
      <c r="H226" s="2" t="s">
        <v>33</v>
      </c>
      <c r="I226" s="2" t="s">
        <v>160</v>
      </c>
      <c r="J226" s="2">
        <v>3.36</v>
      </c>
      <c r="K226" s="2" t="s">
        <v>23</v>
      </c>
      <c r="L226">
        <f t="shared" si="6"/>
        <v>4</v>
      </c>
      <c r="M226">
        <f>MATCH(H:H,[1]价格表!$B$4:$B$35,0)</f>
        <v>7</v>
      </c>
      <c r="N226" s="4">
        <f>IF(J226&lt;=0.3,INDEX([1]价格表!$B$4:$I$31,M226,2),IF(AND(J226&gt;0.3,J226&lt;=1),INDEX([1]价格表!$B$4:$I$31,M226,3),IF(AND(J226&gt;1,J226&lt;=2.2),INDEX([1]价格表!$B$4:$I$31,M226,4),IF(AND(J226&gt;2.2,J226&lt;=3.3),INDEX([1]价格表!$B$4:$I$31,M226,5),IF(AND(J226&gt;3.3,J226&lt;=4),INDEX([1]价格表!$B$4:$I$31,M226,6),IF(AND(J226&gt;4,J226&lt;=5.5),INDEX([1]价格表!$B$4:$I$31,M226,7),IF(J226&gt;5.5,2.6+INDEX([1]价格表!$B$4:$I$31,M226,8)*L226)))))))</f>
        <v>3.7</v>
      </c>
      <c r="O226" s="3"/>
      <c r="P226" s="3"/>
      <c r="Q226" s="3">
        <f t="shared" si="7"/>
        <v>0</v>
      </c>
    </row>
    <row r="227" spans="1:17">
      <c r="A227" s="1">
        <v>4606866564814</v>
      </c>
      <c r="B227" s="1" t="s">
        <v>19</v>
      </c>
      <c r="C227" s="2">
        <v>20210201</v>
      </c>
      <c r="D227" s="2">
        <v>610538201209</v>
      </c>
      <c r="E227" s="2" t="s">
        <v>19</v>
      </c>
      <c r="F227" s="2">
        <v>20210211</v>
      </c>
      <c r="G227" s="2" t="s">
        <v>20</v>
      </c>
      <c r="H227" s="2" t="s">
        <v>27</v>
      </c>
      <c r="I227" s="2" t="s">
        <v>117</v>
      </c>
      <c r="J227" s="2">
        <v>3.94</v>
      </c>
      <c r="K227" s="2" t="s">
        <v>23</v>
      </c>
      <c r="L227">
        <f t="shared" si="6"/>
        <v>4</v>
      </c>
      <c r="M227">
        <f>MATCH(H:H,[1]价格表!$B$4:$B$35,0)</f>
        <v>14</v>
      </c>
      <c r="N227" s="4">
        <f>IF(J227&lt;=0.3,INDEX([1]价格表!$B$4:$I$31,M227,2),IF(AND(J227&gt;0.3,J227&lt;=1),INDEX([1]价格表!$B$4:$I$31,M227,3),IF(AND(J227&gt;1,J227&lt;=2.2),INDEX([1]价格表!$B$4:$I$31,M227,4),IF(AND(J227&gt;2.2,J227&lt;=3.3),INDEX([1]价格表!$B$4:$I$31,M227,5),IF(AND(J227&gt;3.3,J227&lt;=4),INDEX([1]价格表!$B$4:$I$31,M227,6),IF(AND(J227&gt;4,J227&lt;=5.5),INDEX([1]价格表!$B$4:$I$31,M227,7),IF(J227&gt;5.5,2.6+INDEX([1]价格表!$B$4:$I$31,M227,8)*L227)))))))</f>
        <v>3.7</v>
      </c>
      <c r="O227" s="3"/>
      <c r="P227" s="3"/>
      <c r="Q227" s="3">
        <f t="shared" si="7"/>
        <v>0</v>
      </c>
    </row>
    <row r="228" spans="1:17">
      <c r="A228" s="1">
        <v>4606866564930</v>
      </c>
      <c r="B228" s="1" t="s">
        <v>19</v>
      </c>
      <c r="C228" s="2">
        <v>20210201</v>
      </c>
      <c r="D228" s="2">
        <v>610538201209</v>
      </c>
      <c r="E228" s="2" t="s">
        <v>19</v>
      </c>
      <c r="F228" s="2">
        <v>20210211</v>
      </c>
      <c r="G228" s="2" t="s">
        <v>20</v>
      </c>
      <c r="H228" s="2" t="s">
        <v>161</v>
      </c>
      <c r="I228" s="2" t="s">
        <v>162</v>
      </c>
      <c r="J228" s="2">
        <v>3.74</v>
      </c>
      <c r="K228" s="2" t="s">
        <v>23</v>
      </c>
      <c r="L228">
        <f t="shared" si="6"/>
        <v>4</v>
      </c>
      <c r="M228">
        <f>MATCH(H:H,[1]价格表!$B$4:$B$35,0)</f>
        <v>13</v>
      </c>
      <c r="N228" s="4">
        <f>IF(J228&lt;=0.3,INDEX([1]价格表!$B$4:$I$31,M228,2),IF(AND(J228&gt;0.3,J228&lt;=1),INDEX([1]价格表!$B$4:$I$31,M228,3),IF(AND(J228&gt;1,J228&lt;=2.2),INDEX([1]价格表!$B$4:$I$31,M228,4),IF(AND(J228&gt;2.2,J228&lt;=3.3),INDEX([1]价格表!$B$4:$I$31,M228,5),IF(AND(J228&gt;3.3,J228&lt;=4),INDEX([1]价格表!$B$4:$I$31,M228,6),IF(AND(J228&gt;4,J228&lt;=5.5),INDEX([1]价格表!$B$4:$I$31,M228,7),IF(J228&gt;5.5,2.6+INDEX([1]价格表!$B$4:$I$31,M228,8)*L228)))))))</f>
        <v>3.7</v>
      </c>
      <c r="O228" s="3"/>
      <c r="P228" s="3"/>
      <c r="Q228" s="3">
        <f t="shared" si="7"/>
        <v>0</v>
      </c>
    </row>
    <row r="229" spans="1:17">
      <c r="A229" s="1">
        <v>4606866565137</v>
      </c>
      <c r="B229" s="1" t="s">
        <v>19</v>
      </c>
      <c r="C229" s="2">
        <v>20210201</v>
      </c>
      <c r="D229" s="2">
        <v>610538201209</v>
      </c>
      <c r="E229" s="2" t="s">
        <v>19</v>
      </c>
      <c r="F229" s="2">
        <v>20210211</v>
      </c>
      <c r="G229" s="2" t="s">
        <v>20</v>
      </c>
      <c r="H229" s="2" t="s">
        <v>35</v>
      </c>
      <c r="I229" s="2" t="s">
        <v>163</v>
      </c>
      <c r="J229" s="2">
        <v>3.92</v>
      </c>
      <c r="K229" s="2" t="s">
        <v>23</v>
      </c>
      <c r="L229">
        <f t="shared" si="6"/>
        <v>4</v>
      </c>
      <c r="M229">
        <f>MATCH(H:H,[1]价格表!$B$4:$B$35,0)</f>
        <v>11</v>
      </c>
      <c r="N229" s="4">
        <f>IF(J229&lt;=0.3,INDEX([1]价格表!$B$4:$I$31,M229,2),IF(AND(J229&gt;0.3,J229&lt;=1),INDEX([1]价格表!$B$4:$I$31,M229,3),IF(AND(J229&gt;1,J229&lt;=2.2),INDEX([1]价格表!$B$4:$I$31,M229,4),IF(AND(J229&gt;2.2,J229&lt;=3.3),INDEX([1]价格表!$B$4:$I$31,M229,5),IF(AND(J229&gt;3.3,J229&lt;=4),INDEX([1]价格表!$B$4:$I$31,M229,6),IF(AND(J229&gt;4,J229&lt;=5.5),INDEX([1]价格表!$B$4:$I$31,M229,7),IF(J229&gt;5.5,2.6+INDEX([1]价格表!$B$4:$I$31,M229,8)*L229)))))))</f>
        <v>3.7</v>
      </c>
      <c r="O229" s="3"/>
      <c r="P229" s="3"/>
      <c r="Q229" s="3">
        <f t="shared" si="7"/>
        <v>0</v>
      </c>
    </row>
    <row r="230" spans="1:17">
      <c r="A230" s="1">
        <v>4606866566346</v>
      </c>
      <c r="B230" s="1" t="s">
        <v>19</v>
      </c>
      <c r="C230" s="2">
        <v>20210201</v>
      </c>
      <c r="D230" s="2">
        <v>610538201209</v>
      </c>
      <c r="E230" s="2" t="s">
        <v>19</v>
      </c>
      <c r="F230" s="2">
        <v>20210211</v>
      </c>
      <c r="G230" s="2" t="s">
        <v>20</v>
      </c>
      <c r="H230" s="2" t="s">
        <v>119</v>
      </c>
      <c r="I230" s="2" t="s">
        <v>120</v>
      </c>
      <c r="J230" s="2">
        <v>3.66</v>
      </c>
      <c r="K230" s="2" t="s">
        <v>23</v>
      </c>
      <c r="L230">
        <f t="shared" si="6"/>
        <v>4</v>
      </c>
      <c r="M230">
        <f>MATCH(H:H,[1]价格表!$B$4:$B$35,0)</f>
        <v>6</v>
      </c>
      <c r="N230" s="4">
        <f>IF(J230&lt;=0.3,INDEX([1]价格表!$B$4:$I$31,M230,2),IF(AND(J230&gt;0.3,J230&lt;=1),INDEX([1]价格表!$B$4:$I$31,M230,3),IF(AND(J230&gt;1,J230&lt;=2.2),INDEX([1]价格表!$B$4:$I$31,M230,4),IF(AND(J230&gt;2.2,J230&lt;=3.3),INDEX([1]价格表!$B$4:$I$31,M230,5),IF(AND(J230&gt;3.3,J230&lt;=4),INDEX([1]价格表!$B$4:$I$31,M230,6),IF(AND(J230&gt;4,J230&lt;=5.5),INDEX([1]价格表!$B$4:$I$31,M230,7),IF(J230&gt;5.5,2.6+INDEX([1]价格表!$B$4:$I$31,M230,8)*L230)))))))</f>
        <v>5.6</v>
      </c>
      <c r="O230" s="3"/>
      <c r="P230" s="3"/>
      <c r="Q230" s="3">
        <f t="shared" si="7"/>
        <v>0</v>
      </c>
    </row>
    <row r="231" spans="1:17">
      <c r="A231" s="1">
        <v>4606866566681</v>
      </c>
      <c r="B231" s="1" t="s">
        <v>19</v>
      </c>
      <c r="C231" s="2">
        <v>20210201</v>
      </c>
      <c r="D231" s="2">
        <v>610538201209</v>
      </c>
      <c r="E231" s="2" t="s">
        <v>19</v>
      </c>
      <c r="F231" s="2">
        <v>20210211</v>
      </c>
      <c r="G231" s="2" t="s">
        <v>20</v>
      </c>
      <c r="H231" s="2" t="s">
        <v>119</v>
      </c>
      <c r="I231" s="2" t="s">
        <v>120</v>
      </c>
      <c r="J231" s="2">
        <v>3.56</v>
      </c>
      <c r="K231" s="2" t="s">
        <v>23</v>
      </c>
      <c r="L231">
        <f t="shared" si="6"/>
        <v>4</v>
      </c>
      <c r="M231">
        <f>MATCH(H:H,[1]价格表!$B$4:$B$35,0)</f>
        <v>6</v>
      </c>
      <c r="N231" s="4">
        <f>IF(J231&lt;=0.3,INDEX([1]价格表!$B$4:$I$31,M231,2),IF(AND(J231&gt;0.3,J231&lt;=1),INDEX([1]价格表!$B$4:$I$31,M231,3),IF(AND(J231&gt;1,J231&lt;=2.2),INDEX([1]价格表!$B$4:$I$31,M231,4),IF(AND(J231&gt;2.2,J231&lt;=3.3),INDEX([1]价格表!$B$4:$I$31,M231,5),IF(AND(J231&gt;3.3,J231&lt;=4),INDEX([1]价格表!$B$4:$I$31,M231,6),IF(AND(J231&gt;4,J231&lt;=5.5),INDEX([1]价格表!$B$4:$I$31,M231,7),IF(J231&gt;5.5,2.6+INDEX([1]价格表!$B$4:$I$31,M231,8)*L231)))))))</f>
        <v>5.6</v>
      </c>
      <c r="O231" s="3"/>
      <c r="P231" s="3"/>
      <c r="Q231" s="3">
        <f t="shared" si="7"/>
        <v>0</v>
      </c>
    </row>
    <row r="232" spans="1:17">
      <c r="A232" s="1">
        <v>4606867367977</v>
      </c>
      <c r="B232" s="1" t="s">
        <v>19</v>
      </c>
      <c r="C232" s="2">
        <v>20210201</v>
      </c>
      <c r="D232" s="2">
        <v>610538201209</v>
      </c>
      <c r="E232" s="2" t="s">
        <v>19</v>
      </c>
      <c r="F232" s="2">
        <v>20210211</v>
      </c>
      <c r="G232" s="2" t="s">
        <v>20</v>
      </c>
      <c r="H232" s="2" t="s">
        <v>119</v>
      </c>
      <c r="I232" s="2" t="s">
        <v>120</v>
      </c>
      <c r="J232" s="2">
        <v>3.53</v>
      </c>
      <c r="K232" s="2" t="s">
        <v>23</v>
      </c>
      <c r="L232">
        <f t="shared" si="6"/>
        <v>4</v>
      </c>
      <c r="M232">
        <f>MATCH(H:H,[1]价格表!$B$4:$B$35,0)</f>
        <v>6</v>
      </c>
      <c r="N232" s="4">
        <f>IF(J232&lt;=0.3,INDEX([1]价格表!$B$4:$I$31,M232,2),IF(AND(J232&gt;0.3,J232&lt;=1),INDEX([1]价格表!$B$4:$I$31,M232,3),IF(AND(J232&gt;1,J232&lt;=2.2),INDEX([1]价格表!$B$4:$I$31,M232,4),IF(AND(J232&gt;2.2,J232&lt;=3.3),INDEX([1]价格表!$B$4:$I$31,M232,5),IF(AND(J232&gt;3.3,J232&lt;=4),INDEX([1]价格表!$B$4:$I$31,M232,6),IF(AND(J232&gt;4,J232&lt;=5.5),INDEX([1]价格表!$B$4:$I$31,M232,7),IF(J232&gt;5.5,2.6+INDEX([1]价格表!$B$4:$I$31,M232,8)*L232)))))))</f>
        <v>5.6</v>
      </c>
      <c r="O232" s="3"/>
      <c r="P232" s="3"/>
      <c r="Q232" s="3">
        <f t="shared" si="7"/>
        <v>0</v>
      </c>
    </row>
    <row r="233" spans="1:17">
      <c r="A233" s="1">
        <v>4606869529073</v>
      </c>
      <c r="B233" s="1" t="s">
        <v>19</v>
      </c>
      <c r="C233" s="2">
        <v>20210201</v>
      </c>
      <c r="D233" s="2">
        <v>610538201209</v>
      </c>
      <c r="E233" s="2" t="s">
        <v>19</v>
      </c>
      <c r="F233" s="2">
        <v>20210211</v>
      </c>
      <c r="G233" s="2" t="s">
        <v>20</v>
      </c>
      <c r="H233" s="2" t="s">
        <v>38</v>
      </c>
      <c r="I233" s="2" t="s">
        <v>164</v>
      </c>
      <c r="J233" s="2">
        <v>5.44</v>
      </c>
      <c r="K233" s="2" t="s">
        <v>23</v>
      </c>
      <c r="L233">
        <f t="shared" si="6"/>
        <v>6</v>
      </c>
      <c r="M233">
        <f>MATCH(H:H,[1]价格表!$B$4:$B$35,0)</f>
        <v>5</v>
      </c>
      <c r="N233" s="4">
        <f>IF(J233&lt;=0.3,INDEX([1]价格表!$B$4:$I$31,M233,2),IF(AND(J233&gt;0.3,J233&lt;=1),INDEX([1]价格表!$B$4:$I$31,M233,3),IF(AND(J233&gt;1,J233&lt;=2.2),INDEX([1]价格表!$B$4:$I$31,M233,4),IF(AND(J233&gt;2.2,J233&lt;=3.3),INDEX([1]价格表!$B$4:$I$31,M233,5),IF(AND(J233&gt;3.3,J233&lt;=4),INDEX([1]价格表!$B$4:$I$31,M233,6),IF(AND(J233&gt;4,J233&lt;=5.5),INDEX([1]价格表!$B$4:$I$31,M233,7),IF(J233&gt;5.5,2.6+INDEX([1]价格表!$B$4:$I$31,M233,8)*L233)))))))</f>
        <v>3.8</v>
      </c>
      <c r="O233" s="3"/>
      <c r="P233" s="3"/>
      <c r="Q233" s="3">
        <f t="shared" si="7"/>
        <v>0</v>
      </c>
    </row>
    <row r="234" spans="1:17">
      <c r="A234" s="1">
        <v>4606876753083</v>
      </c>
      <c r="B234" s="1" t="s">
        <v>19</v>
      </c>
      <c r="C234" s="2">
        <v>20210201</v>
      </c>
      <c r="D234" s="2">
        <v>610538201209</v>
      </c>
      <c r="E234" s="2" t="s">
        <v>19</v>
      </c>
      <c r="F234" s="2">
        <v>20210211</v>
      </c>
      <c r="G234" s="2" t="s">
        <v>20</v>
      </c>
      <c r="H234" s="2" t="s">
        <v>43</v>
      </c>
      <c r="I234" s="2" t="s">
        <v>108</v>
      </c>
      <c r="J234" s="2">
        <v>5.36</v>
      </c>
      <c r="K234" s="2" t="s">
        <v>23</v>
      </c>
      <c r="L234">
        <f t="shared" si="6"/>
        <v>6</v>
      </c>
      <c r="M234">
        <f>MATCH(H:H,[1]价格表!$B$4:$B$35,0)</f>
        <v>4</v>
      </c>
      <c r="N234" s="4">
        <f>IF(J234&lt;=0.3,INDEX([1]价格表!$B$4:$I$31,M234,2),IF(AND(J234&gt;0.3,J234&lt;=1),INDEX([1]价格表!$B$4:$I$31,M234,3),IF(AND(J234&gt;1,J234&lt;=2.2),INDEX([1]价格表!$B$4:$I$31,M234,4),IF(AND(J234&gt;2.2,J234&lt;=3.3),INDEX([1]价格表!$B$4:$I$31,M234,5),IF(AND(J234&gt;3.3,J234&lt;=4),INDEX([1]价格表!$B$4:$I$31,M234,6),IF(AND(J234&gt;4,J234&lt;=5.5),INDEX([1]价格表!$B$4:$I$31,M234,7),IF(J234&gt;5.5,2.6+INDEX([1]价格表!$B$4:$I$31,M234,8)*L234)))))))</f>
        <v>3.8</v>
      </c>
      <c r="O234" s="3"/>
      <c r="P234" s="3"/>
      <c r="Q234" s="3">
        <f t="shared" si="7"/>
        <v>0</v>
      </c>
    </row>
    <row r="235" spans="1:17">
      <c r="A235" s="1">
        <v>4606876753273</v>
      </c>
      <c r="B235" s="1" t="s">
        <v>19</v>
      </c>
      <c r="C235" s="2">
        <v>20210201</v>
      </c>
      <c r="D235" s="2">
        <v>610538201209</v>
      </c>
      <c r="E235" s="2" t="s">
        <v>19</v>
      </c>
      <c r="F235" s="2">
        <v>20210211</v>
      </c>
      <c r="G235" s="2" t="s">
        <v>20</v>
      </c>
      <c r="H235" s="2" t="s">
        <v>24</v>
      </c>
      <c r="I235" s="2" t="s">
        <v>74</v>
      </c>
      <c r="J235" s="2">
        <v>5.3</v>
      </c>
      <c r="K235" s="2" t="s">
        <v>23</v>
      </c>
      <c r="L235">
        <f t="shared" si="6"/>
        <v>6</v>
      </c>
      <c r="M235">
        <f>MATCH(H:H,[1]价格表!$B$4:$B$35,0)</f>
        <v>1</v>
      </c>
      <c r="N235" s="4">
        <f>IF(J235&lt;=0.3,INDEX([1]价格表!$B$4:$I$31,M235,2),IF(AND(J235&gt;0.3,J235&lt;=1),INDEX([1]价格表!$B$4:$I$31,M235,3),IF(AND(J235&gt;1,J235&lt;=2.2),INDEX([1]价格表!$B$4:$I$31,M235,4),IF(AND(J235&gt;2.2,J235&lt;=3.3),INDEX([1]价格表!$B$4:$I$31,M235,5),IF(AND(J235&gt;3.3,J235&lt;=4),INDEX([1]价格表!$B$4:$I$31,M235,6),IF(AND(J235&gt;4,J235&lt;=5.5),INDEX([1]价格表!$B$4:$I$31,M235,7),IF(J235&gt;5.5,2.6+INDEX([1]价格表!$B$4:$I$31,M235,8)*L235)))))))</f>
        <v>3.8</v>
      </c>
      <c r="O235" s="3"/>
      <c r="P235" s="3"/>
      <c r="Q235" s="3">
        <f t="shared" si="7"/>
        <v>0</v>
      </c>
    </row>
    <row r="236" spans="1:17">
      <c r="A236" s="1">
        <v>4606876754674</v>
      </c>
      <c r="B236" s="1" t="s">
        <v>19</v>
      </c>
      <c r="C236" s="2">
        <v>20210201</v>
      </c>
      <c r="D236" s="2">
        <v>610538201209</v>
      </c>
      <c r="E236" s="2" t="s">
        <v>19</v>
      </c>
      <c r="F236" s="2">
        <v>20210211</v>
      </c>
      <c r="G236" s="2" t="s">
        <v>20</v>
      </c>
      <c r="H236" s="2" t="s">
        <v>43</v>
      </c>
      <c r="I236" s="2" t="s">
        <v>101</v>
      </c>
      <c r="J236" s="2">
        <v>5.31</v>
      </c>
      <c r="K236" s="2" t="s">
        <v>23</v>
      </c>
      <c r="L236">
        <f t="shared" si="6"/>
        <v>6</v>
      </c>
      <c r="M236">
        <f>MATCH(H:H,[1]价格表!$B$4:$B$35,0)</f>
        <v>4</v>
      </c>
      <c r="N236" s="4">
        <f>IF(J236&lt;=0.3,INDEX([1]价格表!$B$4:$I$31,M236,2),IF(AND(J236&gt;0.3,J236&lt;=1),INDEX([1]价格表!$B$4:$I$31,M236,3),IF(AND(J236&gt;1,J236&lt;=2.2),INDEX([1]价格表!$B$4:$I$31,M236,4),IF(AND(J236&gt;2.2,J236&lt;=3.3),INDEX([1]价格表!$B$4:$I$31,M236,5),IF(AND(J236&gt;3.3,J236&lt;=4),INDEX([1]价格表!$B$4:$I$31,M236,6),IF(AND(J236&gt;4,J236&lt;=5.5),INDEX([1]价格表!$B$4:$I$31,M236,7),IF(J236&gt;5.5,2.6+INDEX([1]价格表!$B$4:$I$31,M236,8)*L236)))))))</f>
        <v>3.8</v>
      </c>
      <c r="O236" s="3"/>
      <c r="P236" s="3"/>
      <c r="Q236" s="3">
        <f t="shared" si="7"/>
        <v>0</v>
      </c>
    </row>
    <row r="237" spans="1:17">
      <c r="A237" s="1">
        <v>4606876755254</v>
      </c>
      <c r="B237" s="1" t="s">
        <v>19</v>
      </c>
      <c r="C237" s="2">
        <v>20210201</v>
      </c>
      <c r="D237" s="2">
        <v>610538201209</v>
      </c>
      <c r="E237" s="2" t="s">
        <v>19</v>
      </c>
      <c r="F237" s="2">
        <v>20210211</v>
      </c>
      <c r="G237" s="2" t="s">
        <v>20</v>
      </c>
      <c r="H237" s="2" t="s">
        <v>31</v>
      </c>
      <c r="I237" s="2" t="s">
        <v>165</v>
      </c>
      <c r="J237" s="2">
        <v>5.32</v>
      </c>
      <c r="K237" s="2" t="s">
        <v>23</v>
      </c>
      <c r="L237">
        <f t="shared" si="6"/>
        <v>6</v>
      </c>
      <c r="M237">
        <f>MATCH(H:H,[1]价格表!$B$4:$B$35,0)</f>
        <v>17</v>
      </c>
      <c r="N237" s="4">
        <f>IF(J237&lt;=0.3,INDEX([1]价格表!$B$4:$I$31,M237,2),IF(AND(J237&gt;0.3,J237&lt;=1),INDEX([1]价格表!$B$4:$I$31,M237,3),IF(AND(J237&gt;1,J237&lt;=2.2),INDEX([1]价格表!$B$4:$I$31,M237,4),IF(AND(J237&gt;2.2,J237&lt;=3.3),INDEX([1]价格表!$B$4:$I$31,M237,5),IF(AND(J237&gt;3.3,J237&lt;=4),INDEX([1]价格表!$B$4:$I$31,M237,6),IF(AND(J237&gt;4,J237&lt;=5.5),INDEX([1]价格表!$B$4:$I$31,M237,7),IF(J237&gt;5.5,2.6+INDEX([1]价格表!$B$4:$I$31,M237,8)*L237)))))))</f>
        <v>3.8</v>
      </c>
      <c r="O237" s="3"/>
      <c r="P237" s="3"/>
      <c r="Q237" s="3">
        <f t="shared" si="7"/>
        <v>0</v>
      </c>
    </row>
    <row r="238" spans="1:17">
      <c r="A238" s="1">
        <v>4606876756360</v>
      </c>
      <c r="B238" s="1" t="s">
        <v>19</v>
      </c>
      <c r="C238" s="2">
        <v>20210201</v>
      </c>
      <c r="D238" s="2">
        <v>610538201209</v>
      </c>
      <c r="E238" s="2" t="s">
        <v>19</v>
      </c>
      <c r="F238" s="2">
        <v>20210211</v>
      </c>
      <c r="G238" s="2" t="s">
        <v>20</v>
      </c>
      <c r="H238" s="2" t="s">
        <v>43</v>
      </c>
      <c r="I238" s="2" t="s">
        <v>108</v>
      </c>
      <c r="J238" s="2">
        <v>5.34</v>
      </c>
      <c r="K238" s="2" t="s">
        <v>23</v>
      </c>
      <c r="L238">
        <f t="shared" si="6"/>
        <v>6</v>
      </c>
      <c r="M238">
        <f>MATCH(H:H,[1]价格表!$B$4:$B$35,0)</f>
        <v>4</v>
      </c>
      <c r="N238" s="4">
        <f>IF(J238&lt;=0.3,INDEX([1]价格表!$B$4:$I$31,M238,2),IF(AND(J238&gt;0.3,J238&lt;=1),INDEX([1]价格表!$B$4:$I$31,M238,3),IF(AND(J238&gt;1,J238&lt;=2.2),INDEX([1]价格表!$B$4:$I$31,M238,4),IF(AND(J238&gt;2.2,J238&lt;=3.3),INDEX([1]价格表!$B$4:$I$31,M238,5),IF(AND(J238&gt;3.3,J238&lt;=4),INDEX([1]价格表!$B$4:$I$31,M238,6),IF(AND(J238&gt;4,J238&lt;=5.5),INDEX([1]价格表!$B$4:$I$31,M238,7),IF(J238&gt;5.5,2.6+INDEX([1]价格表!$B$4:$I$31,M238,8)*L238)))))))</f>
        <v>3.8</v>
      </c>
      <c r="O238" s="3"/>
      <c r="P238" s="3"/>
      <c r="Q238" s="3">
        <f t="shared" si="7"/>
        <v>0</v>
      </c>
    </row>
    <row r="239" spans="1:17">
      <c r="A239" s="1">
        <v>4606876773674</v>
      </c>
      <c r="B239" s="1" t="s">
        <v>19</v>
      </c>
      <c r="C239" s="2">
        <v>20210201</v>
      </c>
      <c r="D239" s="2">
        <v>610538201209</v>
      </c>
      <c r="E239" s="2" t="s">
        <v>19</v>
      </c>
      <c r="F239" s="2">
        <v>20210211</v>
      </c>
      <c r="G239" s="2" t="s">
        <v>20</v>
      </c>
      <c r="H239" s="2" t="s">
        <v>47</v>
      </c>
      <c r="I239" s="2" t="s">
        <v>75</v>
      </c>
      <c r="J239" s="2">
        <v>5.44</v>
      </c>
      <c r="K239" s="2" t="s">
        <v>23</v>
      </c>
      <c r="L239">
        <f t="shared" si="6"/>
        <v>6</v>
      </c>
      <c r="M239">
        <f>MATCH(H:H,[1]价格表!$B$4:$B$35,0)</f>
        <v>12</v>
      </c>
      <c r="N239" s="4">
        <f>IF(J239&lt;=0.3,INDEX([1]价格表!$B$4:$I$31,M239,2),IF(AND(J239&gt;0.3,J239&lt;=1),INDEX([1]价格表!$B$4:$I$31,M239,3),IF(AND(J239&gt;1,J239&lt;=2.2),INDEX([1]价格表!$B$4:$I$31,M239,4),IF(AND(J239&gt;2.2,J239&lt;=3.3),INDEX([1]价格表!$B$4:$I$31,M239,5),IF(AND(J239&gt;3.3,J239&lt;=4),INDEX([1]价格表!$B$4:$I$31,M239,6),IF(AND(J239&gt;4,J239&lt;=5.5),INDEX([1]价格表!$B$4:$I$31,M239,7),IF(J239&gt;5.5,2.6+INDEX([1]价格表!$B$4:$I$31,M239,8)*L239)))))))</f>
        <v>3.8</v>
      </c>
      <c r="O239" s="3"/>
      <c r="P239" s="3"/>
      <c r="Q239" s="3">
        <f t="shared" si="7"/>
        <v>0</v>
      </c>
    </row>
    <row r="240" spans="1:17">
      <c r="A240" s="1">
        <v>4606877364058</v>
      </c>
      <c r="B240" s="1" t="s">
        <v>19</v>
      </c>
      <c r="C240" s="2">
        <v>20210201</v>
      </c>
      <c r="D240" s="2">
        <v>610538201209</v>
      </c>
      <c r="E240" s="2" t="s">
        <v>19</v>
      </c>
      <c r="F240" s="2">
        <v>20210211</v>
      </c>
      <c r="G240" s="2" t="s">
        <v>20</v>
      </c>
      <c r="H240" s="2" t="s">
        <v>47</v>
      </c>
      <c r="I240" s="2" t="s">
        <v>58</v>
      </c>
      <c r="J240" s="2">
        <v>3.82</v>
      </c>
      <c r="K240" s="2" t="s">
        <v>23</v>
      </c>
      <c r="L240">
        <f t="shared" si="6"/>
        <v>4</v>
      </c>
      <c r="M240">
        <f>MATCH(H:H,[1]价格表!$B$4:$B$35,0)</f>
        <v>12</v>
      </c>
      <c r="N240" s="4">
        <f>IF(J240&lt;=0.3,INDEX([1]价格表!$B$4:$I$31,M240,2),IF(AND(J240&gt;0.3,J240&lt;=1),INDEX([1]价格表!$B$4:$I$31,M240,3),IF(AND(J240&gt;1,J240&lt;=2.2),INDEX([1]价格表!$B$4:$I$31,M240,4),IF(AND(J240&gt;2.2,J240&lt;=3.3),INDEX([1]价格表!$B$4:$I$31,M240,5),IF(AND(J240&gt;3.3,J240&lt;=4),INDEX([1]价格表!$B$4:$I$31,M240,6),IF(AND(J240&gt;4,J240&lt;=5.5),INDEX([1]价格表!$B$4:$I$31,M240,7),IF(J240&gt;5.5,2.6+INDEX([1]价格表!$B$4:$I$31,M240,8)*L240)))))))</f>
        <v>3.7</v>
      </c>
      <c r="O240" s="3"/>
      <c r="P240" s="3"/>
      <c r="Q240" s="3">
        <f t="shared" si="7"/>
        <v>0</v>
      </c>
    </row>
    <row r="241" spans="1:17">
      <c r="A241" s="1">
        <v>4606877364081</v>
      </c>
      <c r="B241" s="1" t="s">
        <v>19</v>
      </c>
      <c r="C241" s="2">
        <v>20210201</v>
      </c>
      <c r="D241" s="2">
        <v>610538201209</v>
      </c>
      <c r="E241" s="2" t="s">
        <v>19</v>
      </c>
      <c r="F241" s="2">
        <v>20210211</v>
      </c>
      <c r="G241" s="2" t="s">
        <v>20</v>
      </c>
      <c r="H241" s="2" t="s">
        <v>27</v>
      </c>
      <c r="I241" s="2" t="s">
        <v>109</v>
      </c>
      <c r="J241" s="2">
        <v>3.81</v>
      </c>
      <c r="K241" s="2" t="s">
        <v>23</v>
      </c>
      <c r="L241">
        <f t="shared" si="6"/>
        <v>4</v>
      </c>
      <c r="M241">
        <f>MATCH(H:H,[1]价格表!$B$4:$B$35,0)</f>
        <v>14</v>
      </c>
      <c r="N241" s="4">
        <f>IF(J241&lt;=0.3,INDEX([1]价格表!$B$4:$I$31,M241,2),IF(AND(J241&gt;0.3,J241&lt;=1),INDEX([1]价格表!$B$4:$I$31,M241,3),IF(AND(J241&gt;1,J241&lt;=2.2),INDEX([1]价格表!$B$4:$I$31,M241,4),IF(AND(J241&gt;2.2,J241&lt;=3.3),INDEX([1]价格表!$B$4:$I$31,M241,5),IF(AND(J241&gt;3.3,J241&lt;=4),INDEX([1]价格表!$B$4:$I$31,M241,6),IF(AND(J241&gt;4,J241&lt;=5.5),INDEX([1]价格表!$B$4:$I$31,M241,7),IF(J241&gt;5.5,2.6+INDEX([1]价格表!$B$4:$I$31,M241,8)*L241)))))))</f>
        <v>3.7</v>
      </c>
      <c r="O241" s="3"/>
      <c r="P241" s="3"/>
      <c r="Q241" s="3">
        <f t="shared" si="7"/>
        <v>0</v>
      </c>
    </row>
    <row r="242" spans="1:17">
      <c r="A242" s="1">
        <v>4606877364121</v>
      </c>
      <c r="B242" s="1" t="s">
        <v>19</v>
      </c>
      <c r="C242" s="2">
        <v>20210201</v>
      </c>
      <c r="D242" s="2">
        <v>610538201209</v>
      </c>
      <c r="E242" s="2" t="s">
        <v>19</v>
      </c>
      <c r="F242" s="2">
        <v>20210211</v>
      </c>
      <c r="G242" s="2" t="s">
        <v>20</v>
      </c>
      <c r="H242" s="2" t="s">
        <v>27</v>
      </c>
      <c r="I242" s="2" t="s">
        <v>28</v>
      </c>
      <c r="J242" s="2">
        <v>3.81</v>
      </c>
      <c r="K242" s="2" t="s">
        <v>23</v>
      </c>
      <c r="L242">
        <f t="shared" si="6"/>
        <v>4</v>
      </c>
      <c r="M242">
        <f>MATCH(H:H,[1]价格表!$B$4:$B$35,0)</f>
        <v>14</v>
      </c>
      <c r="N242" s="4">
        <f>IF(J242&lt;=0.3,INDEX([1]价格表!$B$4:$I$31,M242,2),IF(AND(J242&gt;0.3,J242&lt;=1),INDEX([1]价格表!$B$4:$I$31,M242,3),IF(AND(J242&gt;1,J242&lt;=2.2),INDEX([1]价格表!$B$4:$I$31,M242,4),IF(AND(J242&gt;2.2,J242&lt;=3.3),INDEX([1]价格表!$B$4:$I$31,M242,5),IF(AND(J242&gt;3.3,J242&lt;=4),INDEX([1]价格表!$B$4:$I$31,M242,6),IF(AND(J242&gt;4,J242&lt;=5.5),INDEX([1]价格表!$B$4:$I$31,M242,7),IF(J242&gt;5.5,2.6+INDEX([1]价格表!$B$4:$I$31,M242,8)*L242)))))))</f>
        <v>3.7</v>
      </c>
      <c r="O242" s="3"/>
      <c r="P242" s="3"/>
      <c r="Q242" s="3">
        <f t="shared" si="7"/>
        <v>0</v>
      </c>
    </row>
    <row r="243" spans="1:17">
      <c r="A243" s="1">
        <v>4606877365450</v>
      </c>
      <c r="B243" s="1" t="s">
        <v>19</v>
      </c>
      <c r="C243" s="2">
        <v>20210201</v>
      </c>
      <c r="D243" s="2">
        <v>610538201209</v>
      </c>
      <c r="E243" s="2" t="s">
        <v>19</v>
      </c>
      <c r="F243" s="2">
        <v>20210211</v>
      </c>
      <c r="G243" s="2" t="s">
        <v>20</v>
      </c>
      <c r="H243" s="2" t="s">
        <v>21</v>
      </c>
      <c r="I243" s="2" t="s">
        <v>90</v>
      </c>
      <c r="J243" s="2">
        <v>3.86</v>
      </c>
      <c r="K243" s="2" t="s">
        <v>23</v>
      </c>
      <c r="L243">
        <f t="shared" si="6"/>
        <v>4</v>
      </c>
      <c r="M243">
        <f>MATCH(H:H,[1]价格表!$B$4:$B$35,0)</f>
        <v>15</v>
      </c>
      <c r="N243" s="4">
        <f>IF(J243&lt;=0.3,INDEX([1]价格表!$B$4:$I$31,M243,2),IF(AND(J243&gt;0.3,J243&lt;=1),INDEX([1]价格表!$B$4:$I$31,M243,3),IF(AND(J243&gt;1,J243&lt;=2.2),INDEX([1]价格表!$B$4:$I$31,M243,4),IF(AND(J243&gt;2.2,J243&lt;=3.3),INDEX([1]价格表!$B$4:$I$31,M243,5),IF(AND(J243&gt;3.3,J243&lt;=4),INDEX([1]价格表!$B$4:$I$31,M243,6),IF(AND(J243&gt;4,J243&lt;=5.5),INDEX([1]价格表!$B$4:$I$31,M243,7),IF(J243&gt;5.5,2.6+INDEX([1]价格表!$B$4:$I$31,M243,8)*L243)))))))</f>
        <v>3.7</v>
      </c>
      <c r="O243" s="3"/>
      <c r="P243" s="3"/>
      <c r="Q243" s="3">
        <f t="shared" si="7"/>
        <v>0</v>
      </c>
    </row>
    <row r="244" spans="1:17">
      <c r="A244" s="1">
        <v>4606877522082</v>
      </c>
      <c r="B244" s="1" t="s">
        <v>19</v>
      </c>
      <c r="C244" s="2">
        <v>20210201</v>
      </c>
      <c r="D244" s="2">
        <v>610538201209</v>
      </c>
      <c r="E244" s="2" t="s">
        <v>19</v>
      </c>
      <c r="F244" s="2">
        <v>20210211</v>
      </c>
      <c r="G244" s="2" t="s">
        <v>20</v>
      </c>
      <c r="H244" s="2" t="s">
        <v>47</v>
      </c>
      <c r="I244" s="2" t="s">
        <v>58</v>
      </c>
      <c r="J244" s="2">
        <v>3.52</v>
      </c>
      <c r="K244" s="2" t="s">
        <v>23</v>
      </c>
      <c r="L244">
        <f t="shared" si="6"/>
        <v>4</v>
      </c>
      <c r="M244">
        <f>MATCH(H:H,[1]价格表!$B$4:$B$35,0)</f>
        <v>12</v>
      </c>
      <c r="N244" s="4">
        <f>IF(J244&lt;=0.3,INDEX([1]价格表!$B$4:$I$31,M244,2),IF(AND(J244&gt;0.3,J244&lt;=1),INDEX([1]价格表!$B$4:$I$31,M244,3),IF(AND(J244&gt;1,J244&lt;=2.2),INDEX([1]价格表!$B$4:$I$31,M244,4),IF(AND(J244&gt;2.2,J244&lt;=3.3),INDEX([1]价格表!$B$4:$I$31,M244,5),IF(AND(J244&gt;3.3,J244&lt;=4),INDEX([1]价格表!$B$4:$I$31,M244,6),IF(AND(J244&gt;4,J244&lt;=5.5),INDEX([1]价格表!$B$4:$I$31,M244,7),IF(J244&gt;5.5,2.6+INDEX([1]价格表!$B$4:$I$31,M244,8)*L244)))))))</f>
        <v>3.7</v>
      </c>
      <c r="O244" s="3"/>
      <c r="P244" s="3"/>
      <c r="Q244" s="3">
        <f t="shared" si="7"/>
        <v>0</v>
      </c>
    </row>
    <row r="245" spans="1:17">
      <c r="A245" s="1">
        <v>4606877534068</v>
      </c>
      <c r="B245" s="1" t="s">
        <v>19</v>
      </c>
      <c r="C245" s="2">
        <v>20210201</v>
      </c>
      <c r="D245" s="2">
        <v>610538201209</v>
      </c>
      <c r="E245" s="2" t="s">
        <v>19</v>
      </c>
      <c r="F245" s="2">
        <v>20210211</v>
      </c>
      <c r="G245" s="2" t="s">
        <v>20</v>
      </c>
      <c r="H245" s="2" t="s">
        <v>138</v>
      </c>
      <c r="I245" s="2" t="s">
        <v>139</v>
      </c>
      <c r="J245" s="2">
        <v>3.56</v>
      </c>
      <c r="K245" s="2" t="s">
        <v>23</v>
      </c>
      <c r="L245">
        <f t="shared" si="6"/>
        <v>4</v>
      </c>
      <c r="M245">
        <f>MATCH(H:H,[1]价格表!$B$4:$B$35,0)</f>
        <v>23</v>
      </c>
      <c r="N245" s="4">
        <f>IF(J245&lt;=0.3,INDEX([1]价格表!$B$4:$I$31,M245,2),IF(AND(J245&gt;0.3,J245&lt;=1),INDEX([1]价格表!$B$4:$I$31,M245,3),IF(AND(J245&gt;1,J245&lt;=2.2),INDEX([1]价格表!$B$4:$I$31,M245,4),IF(AND(J245&gt;2.2,J245&lt;=3.3),INDEX([1]价格表!$B$4:$I$31,M245,5),IF(AND(J245&gt;3.3,J245&lt;=4),INDEX([1]价格表!$B$4:$I$31,M245,6),IF(AND(J245&gt;4,J245&lt;=5.5),INDEX([1]价格表!$B$4:$I$31,M245,7),IF(J245&gt;5.5,2.6+INDEX([1]价格表!$B$4:$I$31,M245,8)*L245)))))))</f>
        <v>3.7</v>
      </c>
      <c r="O245" s="3"/>
      <c r="P245" s="3"/>
      <c r="Q245" s="3">
        <f t="shared" si="7"/>
        <v>0</v>
      </c>
    </row>
    <row r="246" spans="1:17">
      <c r="A246" s="1">
        <v>4606877534558</v>
      </c>
      <c r="B246" s="1" t="s">
        <v>19</v>
      </c>
      <c r="C246" s="2">
        <v>20210201</v>
      </c>
      <c r="D246" s="2">
        <v>610538201209</v>
      </c>
      <c r="E246" s="2" t="s">
        <v>19</v>
      </c>
      <c r="F246" s="2">
        <v>20210211</v>
      </c>
      <c r="G246" s="2" t="s">
        <v>20</v>
      </c>
      <c r="H246" s="2" t="s">
        <v>29</v>
      </c>
      <c r="I246" s="2" t="s">
        <v>123</v>
      </c>
      <c r="J246" s="2">
        <v>3.57</v>
      </c>
      <c r="K246" s="2" t="s">
        <v>23</v>
      </c>
      <c r="L246">
        <f t="shared" si="6"/>
        <v>4</v>
      </c>
      <c r="M246">
        <f>MATCH(H:H,[1]价格表!$B$4:$B$35,0)</f>
        <v>3</v>
      </c>
      <c r="N246" s="4">
        <f>IF(J246&lt;=0.3,INDEX([1]价格表!$B$4:$I$31,M246,2),IF(AND(J246&gt;0.3,J246&lt;=1),INDEX([1]价格表!$B$4:$I$31,M246,3),IF(AND(J246&gt;1,J246&lt;=2.2),INDEX([1]价格表!$B$4:$I$31,M246,4),IF(AND(J246&gt;2.2,J246&lt;=3.3),INDEX([1]价格表!$B$4:$I$31,M246,5),IF(AND(J246&gt;3.3,J246&lt;=4),INDEX([1]价格表!$B$4:$I$31,M246,6),IF(AND(J246&gt;4,J246&lt;=5.5),INDEX([1]价格表!$B$4:$I$31,M246,7),IF(J246&gt;5.5,2.6+INDEX([1]价格表!$B$4:$I$31,M246,8)*L246)))))))</f>
        <v>3.7</v>
      </c>
      <c r="O246" s="3"/>
      <c r="P246" s="3"/>
      <c r="Q246" s="3">
        <f t="shared" si="7"/>
        <v>0</v>
      </c>
    </row>
    <row r="247" spans="1:17">
      <c r="A247" s="1">
        <v>4606877535210</v>
      </c>
      <c r="B247" s="1" t="s">
        <v>19</v>
      </c>
      <c r="C247" s="2">
        <v>20210201</v>
      </c>
      <c r="D247" s="2">
        <v>610538201209</v>
      </c>
      <c r="E247" s="2" t="s">
        <v>19</v>
      </c>
      <c r="F247" s="2">
        <v>20210211</v>
      </c>
      <c r="G247" s="2" t="s">
        <v>20</v>
      </c>
      <c r="H247" s="2" t="s">
        <v>52</v>
      </c>
      <c r="I247" s="2" t="s">
        <v>128</v>
      </c>
      <c r="J247" s="2">
        <v>3.52</v>
      </c>
      <c r="K247" s="2" t="s">
        <v>23</v>
      </c>
      <c r="L247">
        <f t="shared" si="6"/>
        <v>4</v>
      </c>
      <c r="M247">
        <f>MATCH(H:H,[1]价格表!$B$4:$B$35,0)</f>
        <v>21</v>
      </c>
      <c r="N247" s="4">
        <f>IF(J247&lt;=0.3,INDEX([1]价格表!$B$4:$I$31,M247,2),IF(AND(J247&gt;0.3,J247&lt;=1),INDEX([1]价格表!$B$4:$I$31,M247,3),IF(AND(J247&gt;1,J247&lt;=2.2),INDEX([1]价格表!$B$4:$I$31,M247,4),IF(AND(J247&gt;2.2,J247&lt;=3.3),INDEX([1]价格表!$B$4:$I$31,M247,5),IF(AND(J247&gt;3.3,J247&lt;=4),INDEX([1]价格表!$B$4:$I$31,M247,6),IF(AND(J247&gt;4,J247&lt;=5.5),INDEX([1]价格表!$B$4:$I$31,M247,7),IF(J247&gt;5.5,2.6+INDEX([1]价格表!$B$4:$I$31,M247,8)*L247)))))))</f>
        <v>3.7</v>
      </c>
      <c r="O247" s="3"/>
      <c r="P247" s="3"/>
      <c r="Q247" s="3">
        <f t="shared" si="7"/>
        <v>0</v>
      </c>
    </row>
    <row r="248" spans="1:17">
      <c r="A248" s="1">
        <v>4606877535786</v>
      </c>
      <c r="B248" s="1" t="s">
        <v>19</v>
      </c>
      <c r="C248" s="2">
        <v>20210201</v>
      </c>
      <c r="D248" s="2">
        <v>610538201209</v>
      </c>
      <c r="E248" s="2" t="s">
        <v>19</v>
      </c>
      <c r="F248" s="2">
        <v>20210211</v>
      </c>
      <c r="G248" s="2" t="s">
        <v>20</v>
      </c>
      <c r="H248" s="2" t="s">
        <v>29</v>
      </c>
      <c r="I248" s="2" t="s">
        <v>49</v>
      </c>
      <c r="J248" s="2">
        <v>3.56</v>
      </c>
      <c r="K248" s="2" t="s">
        <v>23</v>
      </c>
      <c r="L248">
        <f t="shared" si="6"/>
        <v>4</v>
      </c>
      <c r="M248">
        <f>MATCH(H:H,[1]价格表!$B$4:$B$35,0)</f>
        <v>3</v>
      </c>
      <c r="N248" s="4">
        <f>IF(J248&lt;=0.3,INDEX([1]价格表!$B$4:$I$31,M248,2),IF(AND(J248&gt;0.3,J248&lt;=1),INDEX([1]价格表!$B$4:$I$31,M248,3),IF(AND(J248&gt;1,J248&lt;=2.2),INDEX([1]价格表!$B$4:$I$31,M248,4),IF(AND(J248&gt;2.2,J248&lt;=3.3),INDEX([1]价格表!$B$4:$I$31,M248,5),IF(AND(J248&gt;3.3,J248&lt;=4),INDEX([1]价格表!$B$4:$I$31,M248,6),IF(AND(J248&gt;4,J248&lt;=5.5),INDEX([1]价格表!$B$4:$I$31,M248,7),IF(J248&gt;5.5,2.6+INDEX([1]价格表!$B$4:$I$31,M248,8)*L248)))))))</f>
        <v>3.7</v>
      </c>
      <c r="O248" s="3"/>
      <c r="P248" s="3"/>
      <c r="Q248" s="3">
        <f t="shared" si="7"/>
        <v>0</v>
      </c>
    </row>
    <row r="249" spans="1:17">
      <c r="A249" s="1">
        <v>4606877536795</v>
      </c>
      <c r="B249" s="1" t="s">
        <v>19</v>
      </c>
      <c r="C249" s="2">
        <v>20210201</v>
      </c>
      <c r="D249" s="2">
        <v>610538201209</v>
      </c>
      <c r="E249" s="2" t="s">
        <v>19</v>
      </c>
      <c r="F249" s="2">
        <v>20210211</v>
      </c>
      <c r="G249" s="2" t="s">
        <v>20</v>
      </c>
      <c r="H249" s="2" t="s">
        <v>47</v>
      </c>
      <c r="I249" s="2" t="s">
        <v>58</v>
      </c>
      <c r="J249" s="2">
        <v>3.52</v>
      </c>
      <c r="K249" s="2" t="s">
        <v>23</v>
      </c>
      <c r="L249">
        <f t="shared" si="6"/>
        <v>4</v>
      </c>
      <c r="M249">
        <f>MATCH(H:H,[1]价格表!$B$4:$B$35,0)</f>
        <v>12</v>
      </c>
      <c r="N249" s="4">
        <f>IF(J249&lt;=0.3,INDEX([1]价格表!$B$4:$I$31,M249,2),IF(AND(J249&gt;0.3,J249&lt;=1),INDEX([1]价格表!$B$4:$I$31,M249,3),IF(AND(J249&gt;1,J249&lt;=2.2),INDEX([1]价格表!$B$4:$I$31,M249,4),IF(AND(J249&gt;2.2,J249&lt;=3.3),INDEX([1]价格表!$B$4:$I$31,M249,5),IF(AND(J249&gt;3.3,J249&lt;=4),INDEX([1]价格表!$B$4:$I$31,M249,6),IF(AND(J249&gt;4,J249&lt;=5.5),INDEX([1]价格表!$B$4:$I$31,M249,7),IF(J249&gt;5.5,2.6+INDEX([1]价格表!$B$4:$I$31,M249,8)*L249)))))))</f>
        <v>3.7</v>
      </c>
      <c r="O249" s="3"/>
      <c r="P249" s="3"/>
      <c r="Q249" s="3">
        <f t="shared" si="7"/>
        <v>0</v>
      </c>
    </row>
    <row r="250" spans="1:17">
      <c r="A250" s="1">
        <v>4606877537138</v>
      </c>
      <c r="B250" s="1" t="s">
        <v>19</v>
      </c>
      <c r="C250" s="2">
        <v>20210201</v>
      </c>
      <c r="D250" s="2">
        <v>610538201209</v>
      </c>
      <c r="E250" s="2" t="s">
        <v>19</v>
      </c>
      <c r="F250" s="2">
        <v>20210211</v>
      </c>
      <c r="G250" s="2" t="s">
        <v>20</v>
      </c>
      <c r="H250" s="2" t="s">
        <v>119</v>
      </c>
      <c r="I250" s="2" t="s">
        <v>120</v>
      </c>
      <c r="J250" s="2">
        <v>3.52</v>
      </c>
      <c r="K250" s="2" t="s">
        <v>23</v>
      </c>
      <c r="L250">
        <f t="shared" si="6"/>
        <v>4</v>
      </c>
      <c r="M250">
        <f>MATCH(H:H,[1]价格表!$B$4:$B$35,0)</f>
        <v>6</v>
      </c>
      <c r="N250" s="4">
        <f>IF(J250&lt;=0.3,INDEX([1]价格表!$B$4:$I$31,M250,2),IF(AND(J250&gt;0.3,J250&lt;=1),INDEX([1]价格表!$B$4:$I$31,M250,3),IF(AND(J250&gt;1,J250&lt;=2.2),INDEX([1]价格表!$B$4:$I$31,M250,4),IF(AND(J250&gt;2.2,J250&lt;=3.3),INDEX([1]价格表!$B$4:$I$31,M250,5),IF(AND(J250&gt;3.3,J250&lt;=4),INDEX([1]价格表!$B$4:$I$31,M250,6),IF(AND(J250&gt;4,J250&lt;=5.5),INDEX([1]价格表!$B$4:$I$31,M250,7),IF(J250&gt;5.5,2.6+INDEX([1]价格表!$B$4:$I$31,M250,8)*L250)))))))</f>
        <v>5.6</v>
      </c>
      <c r="O250" s="3"/>
      <c r="P250" s="3"/>
      <c r="Q250" s="3">
        <f t="shared" si="7"/>
        <v>0</v>
      </c>
    </row>
    <row r="251" spans="1:17">
      <c r="A251" s="1">
        <v>4606877623945</v>
      </c>
      <c r="B251" s="1" t="s">
        <v>19</v>
      </c>
      <c r="C251" s="2">
        <v>20210201</v>
      </c>
      <c r="D251" s="2">
        <v>610538201209</v>
      </c>
      <c r="E251" s="2" t="s">
        <v>19</v>
      </c>
      <c r="F251" s="2">
        <v>20210211</v>
      </c>
      <c r="G251" s="2" t="s">
        <v>20</v>
      </c>
      <c r="H251" s="2" t="s">
        <v>138</v>
      </c>
      <c r="I251" s="2" t="s">
        <v>166</v>
      </c>
      <c r="J251" s="2">
        <v>4.12</v>
      </c>
      <c r="K251" s="2" t="s">
        <v>23</v>
      </c>
      <c r="L251">
        <f t="shared" si="6"/>
        <v>5</v>
      </c>
      <c r="M251">
        <f>MATCH(H:H,[1]价格表!$B$4:$B$35,0)</f>
        <v>23</v>
      </c>
      <c r="N251" s="4">
        <f>IF(J251&lt;=0.3,INDEX([1]价格表!$B$4:$I$31,M251,2),IF(AND(J251&gt;0.3,J251&lt;=1),INDEX([1]价格表!$B$4:$I$31,M251,3),IF(AND(J251&gt;1,J251&lt;=2.2),INDEX([1]价格表!$B$4:$I$31,M251,4),IF(AND(J251&gt;2.2,J251&lt;=3.3),INDEX([1]价格表!$B$4:$I$31,M251,5),IF(AND(J251&gt;3.3,J251&lt;=4),INDEX([1]价格表!$B$4:$I$31,M251,6),IF(AND(J251&gt;4,J251&lt;=5.5),INDEX([1]价格表!$B$4:$I$31,M251,7),IF(J251&gt;5.5,2.6+INDEX([1]价格表!$B$4:$I$31,M251,8)*L251)))))))</f>
        <v>3.8</v>
      </c>
      <c r="O251" s="5">
        <v>3.5</v>
      </c>
      <c r="P251" s="5">
        <v>3.7</v>
      </c>
      <c r="Q251" s="3">
        <f t="shared" si="7"/>
        <v>-0.0999999999999996</v>
      </c>
    </row>
    <row r="252" spans="1:17">
      <c r="A252" s="1">
        <v>4606877624261</v>
      </c>
      <c r="B252" s="1" t="s">
        <v>19</v>
      </c>
      <c r="C252" s="2">
        <v>20210201</v>
      </c>
      <c r="D252" s="2">
        <v>610538201209</v>
      </c>
      <c r="E252" s="2" t="s">
        <v>19</v>
      </c>
      <c r="F252" s="2">
        <v>20210211</v>
      </c>
      <c r="G252" s="2" t="s">
        <v>20</v>
      </c>
      <c r="H252" s="2" t="s">
        <v>132</v>
      </c>
      <c r="I252" s="2" t="s">
        <v>167</v>
      </c>
      <c r="J252" s="2">
        <v>3.36</v>
      </c>
      <c r="K252" s="2" t="s">
        <v>156</v>
      </c>
      <c r="L252">
        <f t="shared" si="6"/>
        <v>4</v>
      </c>
      <c r="M252">
        <f>MATCH(H:H,[1]价格表!$B$4:$B$35,0)</f>
        <v>19</v>
      </c>
      <c r="N252" s="4">
        <f>IF(J252&lt;=0.3,INDEX([1]价格表!$B$4:$I$31,M252,2),IF(AND(J252&gt;0.3,J252&lt;=1),INDEX([1]价格表!$B$4:$I$31,M252,3),IF(AND(J252&gt;1,J252&lt;=2.2),INDEX([1]价格表!$B$4:$I$31,M252,4),IF(AND(J252&gt;2.2,J252&lt;=3.3),INDEX([1]价格表!$B$4:$I$31,M252,5),IF(AND(J252&gt;3.3,J252&lt;=4),INDEX([1]价格表!$B$4:$I$31,M252,6),IF(AND(J252&gt;4,J252&lt;=5.5),INDEX([1]价格表!$B$4:$I$31,M252,7),IF(J252&gt;5.5,2.6+INDEX([1]价格表!$B$4:$I$31,M252,8)*L252)))))))</f>
        <v>3.7</v>
      </c>
      <c r="O252" s="3"/>
      <c r="P252" s="3"/>
      <c r="Q252" s="3">
        <f t="shared" si="7"/>
        <v>0</v>
      </c>
    </row>
    <row r="253" spans="1:17">
      <c r="A253" s="1">
        <v>4606877624394</v>
      </c>
      <c r="B253" s="1" t="s">
        <v>19</v>
      </c>
      <c r="C253" s="2">
        <v>20210201</v>
      </c>
      <c r="D253" s="2">
        <v>610538201209</v>
      </c>
      <c r="E253" s="2" t="s">
        <v>19</v>
      </c>
      <c r="F253" s="2">
        <v>20210211</v>
      </c>
      <c r="G253" s="2" t="s">
        <v>20</v>
      </c>
      <c r="H253" s="2" t="s">
        <v>168</v>
      </c>
      <c r="I253" s="2" t="s">
        <v>169</v>
      </c>
      <c r="J253" s="2">
        <v>4.12</v>
      </c>
      <c r="K253" s="2" t="s">
        <v>23</v>
      </c>
      <c r="L253">
        <f t="shared" si="6"/>
        <v>5</v>
      </c>
      <c r="M253">
        <f>MATCH(H:H,[1]价格表!$B$4:$B$35,0)</f>
        <v>32</v>
      </c>
      <c r="N253" s="4">
        <f>L253*15+3</f>
        <v>78</v>
      </c>
      <c r="O253" s="5">
        <v>3.5</v>
      </c>
      <c r="P253" s="5">
        <v>3.7</v>
      </c>
      <c r="Q253" s="3">
        <f t="shared" si="7"/>
        <v>-74.3</v>
      </c>
    </row>
    <row r="254" spans="1:17">
      <c r="A254" s="1">
        <v>4606877624492</v>
      </c>
      <c r="B254" s="1" t="s">
        <v>19</v>
      </c>
      <c r="C254" s="2">
        <v>20210201</v>
      </c>
      <c r="D254" s="2">
        <v>610538201209</v>
      </c>
      <c r="E254" s="2" t="s">
        <v>19</v>
      </c>
      <c r="F254" s="2">
        <v>20210211</v>
      </c>
      <c r="G254" s="2" t="s">
        <v>20</v>
      </c>
      <c r="H254" s="2" t="s">
        <v>119</v>
      </c>
      <c r="I254" s="2" t="s">
        <v>120</v>
      </c>
      <c r="J254" s="2">
        <v>4.12</v>
      </c>
      <c r="K254" s="2" t="s">
        <v>23</v>
      </c>
      <c r="L254">
        <f t="shared" si="6"/>
        <v>5</v>
      </c>
      <c r="M254">
        <f>MATCH(H:H,[1]价格表!$B$4:$B$35,0)</f>
        <v>6</v>
      </c>
      <c r="N254" s="4">
        <f>IF(J254&lt;=0.3,INDEX([1]价格表!$B$4:$I$31,M254,2),IF(AND(J254&gt;0.3,J254&lt;=1),INDEX([1]价格表!$B$4:$I$31,M254,3),IF(AND(J254&gt;1,J254&lt;=2.2),INDEX([1]价格表!$B$4:$I$31,M254,4),IF(AND(J254&gt;2.2,J254&lt;=3.3),INDEX([1]价格表!$B$4:$I$31,M254,5),IF(AND(J254&gt;3.3,J254&lt;=4),INDEX([1]价格表!$B$4:$I$31,M254,6),IF(AND(J254&gt;4,J254&lt;=5.5),INDEX([1]价格表!$B$4:$I$31,M254,7),IF(J254&gt;5.5,2.6+INDEX([1]价格表!$B$4:$I$31,M254,8)*L254)))))))</f>
        <v>5.9</v>
      </c>
      <c r="O254" s="5">
        <v>3.5</v>
      </c>
      <c r="P254" s="5">
        <v>5.6</v>
      </c>
      <c r="Q254" s="3">
        <f t="shared" si="7"/>
        <v>-0.300000000000001</v>
      </c>
    </row>
    <row r="255" spans="1:17">
      <c r="A255" s="1">
        <v>4606877625298</v>
      </c>
      <c r="B255" s="1" t="s">
        <v>19</v>
      </c>
      <c r="C255" s="2">
        <v>20210201</v>
      </c>
      <c r="D255" s="2">
        <v>610538201209</v>
      </c>
      <c r="E255" s="2" t="s">
        <v>19</v>
      </c>
      <c r="F255" s="2">
        <v>20210211</v>
      </c>
      <c r="G255" s="2" t="s">
        <v>20</v>
      </c>
      <c r="H255" s="2" t="s">
        <v>29</v>
      </c>
      <c r="I255" s="2" t="s">
        <v>49</v>
      </c>
      <c r="J255" s="2">
        <v>4.12</v>
      </c>
      <c r="K255" s="2" t="s">
        <v>23</v>
      </c>
      <c r="L255">
        <f t="shared" si="6"/>
        <v>5</v>
      </c>
      <c r="M255">
        <f>MATCH(H:H,[1]价格表!$B$4:$B$35,0)</f>
        <v>3</v>
      </c>
      <c r="N255" s="4">
        <f>IF(J255&lt;=0.3,INDEX([1]价格表!$B$4:$I$31,M255,2),IF(AND(J255&gt;0.3,J255&lt;=1),INDEX([1]价格表!$B$4:$I$31,M255,3),IF(AND(J255&gt;1,J255&lt;=2.2),INDEX([1]价格表!$B$4:$I$31,M255,4),IF(AND(J255&gt;2.2,J255&lt;=3.3),INDEX([1]价格表!$B$4:$I$31,M255,5),IF(AND(J255&gt;3.3,J255&lt;=4),INDEX([1]价格表!$B$4:$I$31,M255,6),IF(AND(J255&gt;4,J255&lt;=5.5),INDEX([1]价格表!$B$4:$I$31,M255,7),IF(J255&gt;5.5,2.6+INDEX([1]价格表!$B$4:$I$31,M255,8)*L255)))))))</f>
        <v>3.8</v>
      </c>
      <c r="O255" s="5">
        <v>3.5</v>
      </c>
      <c r="P255" s="5">
        <v>3.7</v>
      </c>
      <c r="Q255" s="3">
        <f t="shared" si="7"/>
        <v>-0.0999999999999996</v>
      </c>
    </row>
    <row r="256" spans="1:17">
      <c r="A256" s="1">
        <v>4606877625391</v>
      </c>
      <c r="B256" s="1" t="s">
        <v>19</v>
      </c>
      <c r="C256" s="2">
        <v>20210201</v>
      </c>
      <c r="D256" s="2">
        <v>610538201209</v>
      </c>
      <c r="E256" s="2" t="s">
        <v>19</v>
      </c>
      <c r="F256" s="2">
        <v>20210211</v>
      </c>
      <c r="G256" s="2" t="s">
        <v>20</v>
      </c>
      <c r="H256" s="2" t="s">
        <v>81</v>
      </c>
      <c r="I256" s="2" t="s">
        <v>170</v>
      </c>
      <c r="J256" s="2">
        <v>3.4</v>
      </c>
      <c r="K256" s="2" t="s">
        <v>23</v>
      </c>
      <c r="L256">
        <f t="shared" si="6"/>
        <v>4</v>
      </c>
      <c r="M256">
        <f>MATCH(H:H,[1]价格表!$B$4:$B$35,0)</f>
        <v>16</v>
      </c>
      <c r="N256" s="4">
        <f>IF(J256&lt;=0.3,INDEX([1]价格表!$B$4:$I$31,M256,2),IF(AND(J256&gt;0.3,J256&lt;=1),INDEX([1]价格表!$B$4:$I$31,M256,3),IF(AND(J256&gt;1,J256&lt;=2.2),INDEX([1]价格表!$B$4:$I$31,M256,4),IF(AND(J256&gt;2.2,J256&lt;=3.3),INDEX([1]价格表!$B$4:$I$31,M256,5),IF(AND(J256&gt;3.3,J256&lt;=4),INDEX([1]价格表!$B$4:$I$31,M256,6),IF(AND(J256&gt;4,J256&lt;=5.5),INDEX([1]价格表!$B$4:$I$31,M256,7),IF(J256&gt;5.5,2.6+INDEX([1]价格表!$B$4:$I$31,M256,8)*L256)))))))</f>
        <v>3.7</v>
      </c>
      <c r="O256" s="3"/>
      <c r="P256" s="3"/>
      <c r="Q256" s="3">
        <f t="shared" si="7"/>
        <v>0</v>
      </c>
    </row>
    <row r="257" spans="1:17">
      <c r="A257" s="1">
        <v>4606877625458</v>
      </c>
      <c r="B257" s="1" t="s">
        <v>19</v>
      </c>
      <c r="C257" s="2">
        <v>20210201</v>
      </c>
      <c r="D257" s="2">
        <v>610538201209</v>
      </c>
      <c r="E257" s="2" t="s">
        <v>19</v>
      </c>
      <c r="F257" s="2">
        <v>20210211</v>
      </c>
      <c r="G257" s="2" t="s">
        <v>20</v>
      </c>
      <c r="H257" s="2" t="s">
        <v>33</v>
      </c>
      <c r="I257" s="2" t="s">
        <v>171</v>
      </c>
      <c r="J257" s="2">
        <v>3.38</v>
      </c>
      <c r="K257" s="2" t="s">
        <v>23</v>
      </c>
      <c r="L257">
        <f t="shared" si="6"/>
        <v>4</v>
      </c>
      <c r="M257">
        <f>MATCH(H:H,[1]价格表!$B$4:$B$35,0)</f>
        <v>7</v>
      </c>
      <c r="N257" s="4">
        <f>IF(J257&lt;=0.3,INDEX([1]价格表!$B$4:$I$31,M257,2),IF(AND(J257&gt;0.3,J257&lt;=1),INDEX([1]价格表!$B$4:$I$31,M257,3),IF(AND(J257&gt;1,J257&lt;=2.2),INDEX([1]价格表!$B$4:$I$31,M257,4),IF(AND(J257&gt;2.2,J257&lt;=3.3),INDEX([1]价格表!$B$4:$I$31,M257,5),IF(AND(J257&gt;3.3,J257&lt;=4),INDEX([1]价格表!$B$4:$I$31,M257,6),IF(AND(J257&gt;4,J257&lt;=5.5),INDEX([1]价格表!$B$4:$I$31,M257,7),IF(J257&gt;5.5,2.6+INDEX([1]价格表!$B$4:$I$31,M257,8)*L257)))))))</f>
        <v>3.7</v>
      </c>
      <c r="O257" s="3"/>
      <c r="P257" s="3"/>
      <c r="Q257" s="3">
        <f t="shared" si="7"/>
        <v>0</v>
      </c>
    </row>
    <row r="258" spans="1:17">
      <c r="A258" s="1">
        <v>4606877625552</v>
      </c>
      <c r="B258" s="1" t="s">
        <v>19</v>
      </c>
      <c r="C258" s="2">
        <v>20210201</v>
      </c>
      <c r="D258" s="2">
        <v>610538201209</v>
      </c>
      <c r="E258" s="2" t="s">
        <v>19</v>
      </c>
      <c r="F258" s="2">
        <v>20210211</v>
      </c>
      <c r="G258" s="2" t="s">
        <v>20</v>
      </c>
      <c r="H258" s="2" t="s">
        <v>132</v>
      </c>
      <c r="I258" s="2" t="s">
        <v>172</v>
      </c>
      <c r="J258" s="2">
        <v>4.12</v>
      </c>
      <c r="K258" s="2" t="s">
        <v>23</v>
      </c>
      <c r="L258">
        <f t="shared" si="6"/>
        <v>5</v>
      </c>
      <c r="M258">
        <f>MATCH(H:H,[1]价格表!$B$4:$B$35,0)</f>
        <v>19</v>
      </c>
      <c r="N258" s="4">
        <f>IF(J258&lt;=0.3,INDEX([1]价格表!$B$4:$I$31,M258,2),IF(AND(J258&gt;0.3,J258&lt;=1),INDEX([1]价格表!$B$4:$I$31,M258,3),IF(AND(J258&gt;1,J258&lt;=2.2),INDEX([1]价格表!$B$4:$I$31,M258,4),IF(AND(J258&gt;2.2,J258&lt;=3.3),INDEX([1]价格表!$B$4:$I$31,M258,5),IF(AND(J258&gt;3.3,J258&lt;=4),INDEX([1]价格表!$B$4:$I$31,M258,6),IF(AND(J258&gt;4,J258&lt;=5.5),INDEX([1]价格表!$B$4:$I$31,M258,7),IF(J258&gt;5.5,2.6+INDEX([1]价格表!$B$4:$I$31,M258,8)*L258)))))))</f>
        <v>3.8</v>
      </c>
      <c r="O258" s="5">
        <v>3.5</v>
      </c>
      <c r="P258" s="5">
        <v>3.7</v>
      </c>
      <c r="Q258" s="3">
        <f t="shared" si="7"/>
        <v>-0.0999999999999996</v>
      </c>
    </row>
    <row r="259" spans="1:17">
      <c r="A259" s="1">
        <v>4606877625612</v>
      </c>
      <c r="B259" s="1" t="s">
        <v>19</v>
      </c>
      <c r="C259" s="2">
        <v>20210201</v>
      </c>
      <c r="D259" s="2">
        <v>610538201209</v>
      </c>
      <c r="E259" s="2" t="s">
        <v>19</v>
      </c>
      <c r="F259" s="2">
        <v>20210211</v>
      </c>
      <c r="G259" s="2" t="s">
        <v>20</v>
      </c>
      <c r="H259" s="2" t="s">
        <v>40</v>
      </c>
      <c r="I259" s="2" t="s">
        <v>142</v>
      </c>
      <c r="J259" s="2">
        <v>3.36</v>
      </c>
      <c r="K259" s="2" t="s">
        <v>23</v>
      </c>
      <c r="L259">
        <f t="shared" si="6"/>
        <v>4</v>
      </c>
      <c r="M259">
        <f>MATCH(H:H,[1]价格表!$B$4:$B$35,0)</f>
        <v>9</v>
      </c>
      <c r="N259" s="4">
        <f>IF(J259&lt;=0.3,INDEX([1]价格表!$B$4:$I$31,M259,2),IF(AND(J259&gt;0.3,J259&lt;=1),INDEX([1]价格表!$B$4:$I$31,M259,3),IF(AND(J259&gt;1,J259&lt;=2.2),INDEX([1]价格表!$B$4:$I$31,M259,4),IF(AND(J259&gt;2.2,J259&lt;=3.3),INDEX([1]价格表!$B$4:$I$31,M259,5),IF(AND(J259&gt;3.3,J259&lt;=4),INDEX([1]价格表!$B$4:$I$31,M259,6),IF(AND(J259&gt;4,J259&lt;=5.5),INDEX([1]价格表!$B$4:$I$31,M259,7),IF(J259&gt;5.5,2.6+INDEX([1]价格表!$B$4:$I$31,M259,8)*L259)))))))</f>
        <v>3.7</v>
      </c>
      <c r="O259" s="3"/>
      <c r="P259" s="3"/>
      <c r="Q259" s="3">
        <f t="shared" si="7"/>
        <v>0</v>
      </c>
    </row>
    <row r="260" spans="1:17">
      <c r="A260" s="1">
        <v>4606877625619</v>
      </c>
      <c r="B260" s="1" t="s">
        <v>19</v>
      </c>
      <c r="C260" s="2">
        <v>20210201</v>
      </c>
      <c r="D260" s="2">
        <v>610538201209</v>
      </c>
      <c r="E260" s="2" t="s">
        <v>19</v>
      </c>
      <c r="F260" s="2">
        <v>20210211</v>
      </c>
      <c r="G260" s="2" t="s">
        <v>20</v>
      </c>
      <c r="H260" s="2" t="s">
        <v>72</v>
      </c>
      <c r="I260" s="2" t="s">
        <v>73</v>
      </c>
      <c r="J260" s="2">
        <v>3.36</v>
      </c>
      <c r="K260" s="2" t="s">
        <v>23</v>
      </c>
      <c r="L260">
        <f t="shared" ref="L260:L323" si="8">ROUNDUP(J260,0)</f>
        <v>4</v>
      </c>
      <c r="M260">
        <f>MATCH(H:H,[1]价格表!$B$4:$B$35,0)</f>
        <v>2</v>
      </c>
      <c r="N260" s="4">
        <f>IF(J260&lt;=0.3,INDEX([1]价格表!$B$4:$I$31,M260,2),IF(AND(J260&gt;0.3,J260&lt;=1),INDEX([1]价格表!$B$4:$I$31,M260,3),IF(AND(J260&gt;1,J260&lt;=2.2),INDEX([1]价格表!$B$4:$I$31,M260,4),IF(AND(J260&gt;2.2,J260&lt;=3.3),INDEX([1]价格表!$B$4:$I$31,M260,5),IF(AND(J260&gt;3.3,J260&lt;=4),INDEX([1]价格表!$B$4:$I$31,M260,6),IF(AND(J260&gt;4,J260&lt;=5.5),INDEX([1]价格表!$B$4:$I$31,M260,7),IF(J260&gt;5.5,2.6+INDEX([1]价格表!$B$4:$I$31,M260,8)*L260)))))))</f>
        <v>3.7</v>
      </c>
      <c r="O260" s="3"/>
      <c r="P260" s="3"/>
      <c r="Q260" s="3">
        <f t="shared" ref="Q260:Q323" si="9">IF(P260&gt;0,P260-N260,0)</f>
        <v>0</v>
      </c>
    </row>
    <row r="261" spans="1:17">
      <c r="A261" s="1">
        <v>4606877625817</v>
      </c>
      <c r="B261" s="1" t="s">
        <v>19</v>
      </c>
      <c r="C261" s="2">
        <v>20210201</v>
      </c>
      <c r="D261" s="2">
        <v>610538201209</v>
      </c>
      <c r="E261" s="2" t="s">
        <v>19</v>
      </c>
      <c r="F261" s="2">
        <v>20210211</v>
      </c>
      <c r="G261" s="2" t="s">
        <v>20</v>
      </c>
      <c r="H261" s="2" t="s">
        <v>35</v>
      </c>
      <c r="I261" s="2" t="s">
        <v>86</v>
      </c>
      <c r="J261" s="2">
        <v>3.37</v>
      </c>
      <c r="K261" s="2" t="s">
        <v>23</v>
      </c>
      <c r="L261">
        <f t="shared" si="8"/>
        <v>4</v>
      </c>
      <c r="M261">
        <f>MATCH(H:H,[1]价格表!$B$4:$B$35,0)</f>
        <v>11</v>
      </c>
      <c r="N261" s="4">
        <f>IF(J261&lt;=0.3,INDEX([1]价格表!$B$4:$I$31,M261,2),IF(AND(J261&gt;0.3,J261&lt;=1),INDEX([1]价格表!$B$4:$I$31,M261,3),IF(AND(J261&gt;1,J261&lt;=2.2),INDEX([1]价格表!$B$4:$I$31,M261,4),IF(AND(J261&gt;2.2,J261&lt;=3.3),INDEX([1]价格表!$B$4:$I$31,M261,5),IF(AND(J261&gt;3.3,J261&lt;=4),INDEX([1]价格表!$B$4:$I$31,M261,6),IF(AND(J261&gt;4,J261&lt;=5.5),INDEX([1]价格表!$B$4:$I$31,M261,7),IF(J261&gt;5.5,2.6+INDEX([1]价格表!$B$4:$I$31,M261,8)*L261)))))))</f>
        <v>3.7</v>
      </c>
      <c r="O261" s="3"/>
      <c r="P261" s="3"/>
      <c r="Q261" s="3">
        <f t="shared" si="9"/>
        <v>0</v>
      </c>
    </row>
    <row r="262" spans="1:17">
      <c r="A262" s="1">
        <v>4606877626812</v>
      </c>
      <c r="B262" s="1" t="s">
        <v>19</v>
      </c>
      <c r="C262" s="2">
        <v>20210201</v>
      </c>
      <c r="D262" s="2">
        <v>610538201209</v>
      </c>
      <c r="E262" s="2" t="s">
        <v>19</v>
      </c>
      <c r="F262" s="2">
        <v>20210211</v>
      </c>
      <c r="G262" s="2" t="s">
        <v>20</v>
      </c>
      <c r="H262" s="2" t="s">
        <v>24</v>
      </c>
      <c r="I262" s="2" t="s">
        <v>56</v>
      </c>
      <c r="J262" s="2">
        <v>3.36</v>
      </c>
      <c r="K262" s="2" t="s">
        <v>23</v>
      </c>
      <c r="L262">
        <f t="shared" si="8"/>
        <v>4</v>
      </c>
      <c r="M262">
        <f>MATCH(H:H,[1]价格表!$B$4:$B$35,0)</f>
        <v>1</v>
      </c>
      <c r="N262" s="4">
        <f>IF(J262&lt;=0.3,INDEX([1]价格表!$B$4:$I$31,M262,2),IF(AND(J262&gt;0.3,J262&lt;=1),INDEX([1]价格表!$B$4:$I$31,M262,3),IF(AND(J262&gt;1,J262&lt;=2.2),INDEX([1]价格表!$B$4:$I$31,M262,4),IF(AND(J262&gt;2.2,J262&lt;=3.3),INDEX([1]价格表!$B$4:$I$31,M262,5),IF(AND(J262&gt;3.3,J262&lt;=4),INDEX([1]价格表!$B$4:$I$31,M262,6),IF(AND(J262&gt;4,J262&lt;=5.5),INDEX([1]价格表!$B$4:$I$31,M262,7),IF(J262&gt;5.5,2.6+INDEX([1]价格表!$B$4:$I$31,M262,8)*L262)))))))</f>
        <v>3.7</v>
      </c>
      <c r="O262" s="3"/>
      <c r="P262" s="3"/>
      <c r="Q262" s="3">
        <f t="shared" si="9"/>
        <v>0</v>
      </c>
    </row>
    <row r="263" spans="1:17">
      <c r="A263" s="1">
        <v>4606877671047</v>
      </c>
      <c r="B263" s="1" t="s">
        <v>19</v>
      </c>
      <c r="C263" s="2">
        <v>20210201</v>
      </c>
      <c r="D263" s="2">
        <v>610538201209</v>
      </c>
      <c r="E263" s="2" t="s">
        <v>19</v>
      </c>
      <c r="F263" s="2">
        <v>20210211</v>
      </c>
      <c r="G263" s="2" t="s">
        <v>20</v>
      </c>
      <c r="H263" s="2" t="s">
        <v>35</v>
      </c>
      <c r="I263" s="2" t="s">
        <v>86</v>
      </c>
      <c r="J263" s="2">
        <v>4.12</v>
      </c>
      <c r="K263" s="2" t="s">
        <v>23</v>
      </c>
      <c r="L263">
        <f t="shared" si="8"/>
        <v>5</v>
      </c>
      <c r="M263">
        <f>MATCH(H:H,[1]价格表!$B$4:$B$35,0)</f>
        <v>11</v>
      </c>
      <c r="N263" s="4">
        <f>IF(J263&lt;=0.3,INDEX([1]价格表!$B$4:$I$31,M263,2),IF(AND(J263&gt;0.3,J263&lt;=1),INDEX([1]价格表!$B$4:$I$31,M263,3),IF(AND(J263&gt;1,J263&lt;=2.2),INDEX([1]价格表!$B$4:$I$31,M263,4),IF(AND(J263&gt;2.2,J263&lt;=3.3),INDEX([1]价格表!$B$4:$I$31,M263,5),IF(AND(J263&gt;3.3,J263&lt;=4),INDEX([1]价格表!$B$4:$I$31,M263,6),IF(AND(J263&gt;4,J263&lt;=5.5),INDEX([1]价格表!$B$4:$I$31,M263,7),IF(J263&gt;5.5,2.6+INDEX([1]价格表!$B$4:$I$31,M263,8)*L263)))))))</f>
        <v>3.8</v>
      </c>
      <c r="O263" s="3"/>
      <c r="P263" s="3"/>
      <c r="Q263" s="3">
        <f t="shared" si="9"/>
        <v>0</v>
      </c>
    </row>
    <row r="264" spans="1:17">
      <c r="A264" s="1">
        <v>4606877671101</v>
      </c>
      <c r="B264" s="1" t="s">
        <v>19</v>
      </c>
      <c r="C264" s="2">
        <v>20210201</v>
      </c>
      <c r="D264" s="2">
        <v>610538201209</v>
      </c>
      <c r="E264" s="2" t="s">
        <v>19</v>
      </c>
      <c r="F264" s="2">
        <v>20210211</v>
      </c>
      <c r="G264" s="2" t="s">
        <v>20</v>
      </c>
      <c r="H264" s="2" t="s">
        <v>54</v>
      </c>
      <c r="I264" s="2" t="s">
        <v>173</v>
      </c>
      <c r="J264" s="2">
        <v>4.1</v>
      </c>
      <c r="K264" s="2" t="s">
        <v>23</v>
      </c>
      <c r="L264">
        <f t="shared" si="8"/>
        <v>5</v>
      </c>
      <c r="M264">
        <f>MATCH(H:H,[1]价格表!$B$4:$B$35,0)</f>
        <v>10</v>
      </c>
      <c r="N264" s="4">
        <f>IF(J264&lt;=0.3,INDEX([1]价格表!$B$4:$I$31,M264,2),IF(AND(J264&gt;0.3,J264&lt;=1),INDEX([1]价格表!$B$4:$I$31,M264,3),IF(AND(J264&gt;1,J264&lt;=2.2),INDEX([1]价格表!$B$4:$I$31,M264,4),IF(AND(J264&gt;2.2,J264&lt;=3.3),INDEX([1]价格表!$B$4:$I$31,M264,5),IF(AND(J264&gt;3.3,J264&lt;=4),INDEX([1]价格表!$B$4:$I$31,M264,6),IF(AND(J264&gt;4,J264&lt;=5.5),INDEX([1]价格表!$B$4:$I$31,M264,7),IF(J264&gt;5.5,2.6+INDEX([1]价格表!$B$4:$I$31,M264,8)*L264)))))))</f>
        <v>3.8</v>
      </c>
      <c r="O264" s="3"/>
      <c r="P264" s="3"/>
      <c r="Q264" s="3">
        <f t="shared" si="9"/>
        <v>0</v>
      </c>
    </row>
    <row r="265" spans="1:17">
      <c r="A265" s="1">
        <v>4606877672733</v>
      </c>
      <c r="B265" s="1" t="s">
        <v>19</v>
      </c>
      <c r="C265" s="2">
        <v>20210201</v>
      </c>
      <c r="D265" s="2">
        <v>610538201209</v>
      </c>
      <c r="E265" s="2" t="s">
        <v>19</v>
      </c>
      <c r="F265" s="2">
        <v>20210211</v>
      </c>
      <c r="G265" s="2" t="s">
        <v>20</v>
      </c>
      <c r="H265" s="2" t="s">
        <v>29</v>
      </c>
      <c r="I265" s="2" t="s">
        <v>174</v>
      </c>
      <c r="J265" s="2">
        <v>4.1</v>
      </c>
      <c r="K265" s="2" t="s">
        <v>23</v>
      </c>
      <c r="L265">
        <f t="shared" si="8"/>
        <v>5</v>
      </c>
      <c r="M265">
        <f>MATCH(H:H,[1]价格表!$B$4:$B$35,0)</f>
        <v>3</v>
      </c>
      <c r="N265" s="4">
        <f>IF(J265&lt;=0.3,INDEX([1]价格表!$B$4:$I$31,M265,2),IF(AND(J265&gt;0.3,J265&lt;=1),INDEX([1]价格表!$B$4:$I$31,M265,3),IF(AND(J265&gt;1,J265&lt;=2.2),INDEX([1]价格表!$B$4:$I$31,M265,4),IF(AND(J265&gt;2.2,J265&lt;=3.3),INDEX([1]价格表!$B$4:$I$31,M265,5),IF(AND(J265&gt;3.3,J265&lt;=4),INDEX([1]价格表!$B$4:$I$31,M265,6),IF(AND(J265&gt;4,J265&lt;=5.5),INDEX([1]价格表!$B$4:$I$31,M265,7),IF(J265&gt;5.5,2.6+INDEX([1]价格表!$B$4:$I$31,M265,8)*L265)))))))</f>
        <v>3.8</v>
      </c>
      <c r="O265" s="3"/>
      <c r="P265" s="3"/>
      <c r="Q265" s="3">
        <f t="shared" si="9"/>
        <v>0</v>
      </c>
    </row>
    <row r="266" spans="1:17">
      <c r="A266" s="1">
        <v>4606877672884</v>
      </c>
      <c r="B266" s="1" t="s">
        <v>19</v>
      </c>
      <c r="C266" s="2">
        <v>20210201</v>
      </c>
      <c r="D266" s="2">
        <v>610538201209</v>
      </c>
      <c r="E266" s="2" t="s">
        <v>19</v>
      </c>
      <c r="F266" s="2">
        <v>20210211</v>
      </c>
      <c r="G266" s="2" t="s">
        <v>20</v>
      </c>
      <c r="H266" s="2" t="s">
        <v>33</v>
      </c>
      <c r="I266" s="2" t="s">
        <v>175</v>
      </c>
      <c r="J266" s="2">
        <v>4.13</v>
      </c>
      <c r="K266" s="2" t="s">
        <v>23</v>
      </c>
      <c r="L266">
        <f t="shared" si="8"/>
        <v>5</v>
      </c>
      <c r="M266">
        <f>MATCH(H:H,[1]价格表!$B$4:$B$35,0)</f>
        <v>7</v>
      </c>
      <c r="N266" s="4">
        <f>IF(J266&lt;=0.3,INDEX([1]价格表!$B$4:$I$31,M266,2),IF(AND(J266&gt;0.3,J266&lt;=1),INDEX([1]价格表!$B$4:$I$31,M266,3),IF(AND(J266&gt;1,J266&lt;=2.2),INDEX([1]价格表!$B$4:$I$31,M266,4),IF(AND(J266&gt;2.2,J266&lt;=3.3),INDEX([1]价格表!$B$4:$I$31,M266,5),IF(AND(J266&gt;3.3,J266&lt;=4),INDEX([1]价格表!$B$4:$I$31,M266,6),IF(AND(J266&gt;4,J266&lt;=5.5),INDEX([1]价格表!$B$4:$I$31,M266,7),IF(J266&gt;5.5,2.6+INDEX([1]价格表!$B$4:$I$31,M266,8)*L266)))))))</f>
        <v>3.8</v>
      </c>
      <c r="O266" s="3"/>
      <c r="P266" s="3"/>
      <c r="Q266" s="3">
        <f t="shared" si="9"/>
        <v>0</v>
      </c>
    </row>
    <row r="267" spans="1:17">
      <c r="A267" s="1">
        <v>4606877673033</v>
      </c>
      <c r="B267" s="1" t="s">
        <v>19</v>
      </c>
      <c r="C267" s="2">
        <v>20210201</v>
      </c>
      <c r="D267" s="2">
        <v>610538201209</v>
      </c>
      <c r="E267" s="2" t="s">
        <v>19</v>
      </c>
      <c r="F267" s="2">
        <v>20210211</v>
      </c>
      <c r="G267" s="2" t="s">
        <v>20</v>
      </c>
      <c r="H267" s="2" t="s">
        <v>24</v>
      </c>
      <c r="I267" s="2" t="s">
        <v>25</v>
      </c>
      <c r="J267" s="2">
        <v>4.13</v>
      </c>
      <c r="K267" s="2" t="s">
        <v>23</v>
      </c>
      <c r="L267">
        <f t="shared" si="8"/>
        <v>5</v>
      </c>
      <c r="M267">
        <f>MATCH(H:H,[1]价格表!$B$4:$B$35,0)</f>
        <v>1</v>
      </c>
      <c r="N267" s="4">
        <f>IF(J267&lt;=0.3,INDEX([1]价格表!$B$4:$I$31,M267,2),IF(AND(J267&gt;0.3,J267&lt;=1),INDEX([1]价格表!$B$4:$I$31,M267,3),IF(AND(J267&gt;1,J267&lt;=2.2),INDEX([1]价格表!$B$4:$I$31,M267,4),IF(AND(J267&gt;2.2,J267&lt;=3.3),INDEX([1]价格表!$B$4:$I$31,M267,5),IF(AND(J267&gt;3.3,J267&lt;=4),INDEX([1]价格表!$B$4:$I$31,M267,6),IF(AND(J267&gt;4,J267&lt;=5.5),INDEX([1]价格表!$B$4:$I$31,M267,7),IF(J267&gt;5.5,2.6+INDEX([1]价格表!$B$4:$I$31,M267,8)*L267)))))))</f>
        <v>3.8</v>
      </c>
      <c r="O267" s="3"/>
      <c r="P267" s="3"/>
      <c r="Q267" s="3">
        <f t="shared" si="9"/>
        <v>0</v>
      </c>
    </row>
    <row r="268" spans="1:17">
      <c r="A268" s="1">
        <v>4606877673976</v>
      </c>
      <c r="B268" s="1" t="s">
        <v>19</v>
      </c>
      <c r="C268" s="2">
        <v>20210201</v>
      </c>
      <c r="D268" s="2">
        <v>610538201209</v>
      </c>
      <c r="E268" s="2" t="s">
        <v>19</v>
      </c>
      <c r="F268" s="2">
        <v>20210211</v>
      </c>
      <c r="G268" s="2" t="s">
        <v>20</v>
      </c>
      <c r="H268" s="2" t="s">
        <v>27</v>
      </c>
      <c r="I268" s="2" t="s">
        <v>117</v>
      </c>
      <c r="J268" s="2">
        <v>4.13</v>
      </c>
      <c r="K268" s="2" t="s">
        <v>23</v>
      </c>
      <c r="L268">
        <f t="shared" si="8"/>
        <v>5</v>
      </c>
      <c r="M268">
        <f>MATCH(H:H,[1]价格表!$B$4:$B$35,0)</f>
        <v>14</v>
      </c>
      <c r="N268" s="4">
        <f>IF(J268&lt;=0.3,INDEX([1]价格表!$B$4:$I$31,M268,2),IF(AND(J268&gt;0.3,J268&lt;=1),INDEX([1]价格表!$B$4:$I$31,M268,3),IF(AND(J268&gt;1,J268&lt;=2.2),INDEX([1]价格表!$B$4:$I$31,M268,4),IF(AND(J268&gt;2.2,J268&lt;=3.3),INDEX([1]价格表!$B$4:$I$31,M268,5),IF(AND(J268&gt;3.3,J268&lt;=4),INDEX([1]价格表!$B$4:$I$31,M268,6),IF(AND(J268&gt;4,J268&lt;=5.5),INDEX([1]价格表!$B$4:$I$31,M268,7),IF(J268&gt;5.5,2.6+INDEX([1]价格表!$B$4:$I$31,M268,8)*L268)))))))</f>
        <v>3.8</v>
      </c>
      <c r="O268" s="3"/>
      <c r="P268" s="3"/>
      <c r="Q268" s="3">
        <f t="shared" si="9"/>
        <v>0</v>
      </c>
    </row>
    <row r="269" spans="1:17">
      <c r="A269" s="1">
        <v>4606877674093</v>
      </c>
      <c r="B269" s="1" t="s">
        <v>19</v>
      </c>
      <c r="C269" s="2">
        <v>20210201</v>
      </c>
      <c r="D269" s="2">
        <v>610538201209</v>
      </c>
      <c r="E269" s="2" t="s">
        <v>19</v>
      </c>
      <c r="F269" s="2">
        <v>20210211</v>
      </c>
      <c r="G269" s="2" t="s">
        <v>20</v>
      </c>
      <c r="H269" s="2" t="s">
        <v>29</v>
      </c>
      <c r="I269" s="2" t="s">
        <v>122</v>
      </c>
      <c r="J269" s="2">
        <v>4.1</v>
      </c>
      <c r="K269" s="2" t="s">
        <v>23</v>
      </c>
      <c r="L269">
        <f t="shared" si="8"/>
        <v>5</v>
      </c>
      <c r="M269">
        <f>MATCH(H:H,[1]价格表!$B$4:$B$35,0)</f>
        <v>3</v>
      </c>
      <c r="N269" s="4">
        <f>IF(J269&lt;=0.3,INDEX([1]价格表!$B$4:$I$31,M269,2),IF(AND(J269&gt;0.3,J269&lt;=1),INDEX([1]价格表!$B$4:$I$31,M269,3),IF(AND(J269&gt;1,J269&lt;=2.2),INDEX([1]价格表!$B$4:$I$31,M269,4),IF(AND(J269&gt;2.2,J269&lt;=3.3),INDEX([1]价格表!$B$4:$I$31,M269,5),IF(AND(J269&gt;3.3,J269&lt;=4),INDEX([1]价格表!$B$4:$I$31,M269,6),IF(AND(J269&gt;4,J269&lt;=5.5),INDEX([1]价格表!$B$4:$I$31,M269,7),IF(J269&gt;5.5,2.6+INDEX([1]价格表!$B$4:$I$31,M269,8)*L269)))))))</f>
        <v>3.8</v>
      </c>
      <c r="O269" s="3"/>
      <c r="P269" s="3"/>
      <c r="Q269" s="3">
        <f t="shared" si="9"/>
        <v>0</v>
      </c>
    </row>
    <row r="270" spans="1:17">
      <c r="A270" s="1">
        <v>4606866565065</v>
      </c>
      <c r="B270" s="1" t="s">
        <v>19</v>
      </c>
      <c r="C270" s="2">
        <v>20210201</v>
      </c>
      <c r="D270" s="2">
        <v>610538201209</v>
      </c>
      <c r="E270" s="2" t="s">
        <v>19</v>
      </c>
      <c r="F270" s="2">
        <v>20210211</v>
      </c>
      <c r="G270" s="2" t="s">
        <v>20</v>
      </c>
      <c r="H270" s="2" t="s">
        <v>157</v>
      </c>
      <c r="I270" s="2" t="s">
        <v>176</v>
      </c>
      <c r="J270" s="2">
        <v>2.65</v>
      </c>
      <c r="K270" s="2" t="s">
        <v>23</v>
      </c>
      <c r="L270">
        <f t="shared" si="8"/>
        <v>3</v>
      </c>
      <c r="M270">
        <f>MATCH(H:H,[1]价格表!$B$4:$B$35,0)</f>
        <v>26</v>
      </c>
      <c r="N270" s="4">
        <f>IF(J270&lt;=0.3,INDEX([1]价格表!$B$4:$I$31,M270,2),IF(AND(J270&gt;0.3,J270&lt;=1),INDEX([1]价格表!$B$4:$I$31,M270,3),IF(AND(J270&gt;1,J270&lt;=2.2),INDEX([1]价格表!$B$4:$I$31,M270,4),IF(AND(J270&gt;2.2,J270&lt;=3.3),INDEX([1]价格表!$B$4:$I$31,M270,5),IF(AND(J270&gt;3.3,J270&lt;=4),INDEX([1]价格表!$B$4:$I$31,M270,6),IF(AND(J270&gt;4,J270&lt;=5.5),INDEX([1]价格表!$B$4:$I$31,M270,7),IF(J270&gt;5.5,2.6+INDEX([1]价格表!$B$4:$I$31,M270,8)*L270)))))))</f>
        <v>2.5</v>
      </c>
      <c r="O270" s="3"/>
      <c r="P270" s="3"/>
      <c r="Q270" s="3">
        <f t="shared" si="9"/>
        <v>0</v>
      </c>
    </row>
    <row r="271" spans="1:17">
      <c r="A271" s="1">
        <v>4606876752659</v>
      </c>
      <c r="B271" s="1" t="s">
        <v>19</v>
      </c>
      <c r="C271" s="2">
        <v>20210201</v>
      </c>
      <c r="D271" s="2">
        <v>610538201209</v>
      </c>
      <c r="E271" s="2" t="s">
        <v>19</v>
      </c>
      <c r="F271" s="2">
        <v>20210211</v>
      </c>
      <c r="G271" s="2" t="s">
        <v>20</v>
      </c>
      <c r="H271" s="2" t="s">
        <v>157</v>
      </c>
      <c r="I271" s="2" t="s">
        <v>177</v>
      </c>
      <c r="J271" s="2">
        <v>2.77</v>
      </c>
      <c r="K271" s="2" t="s">
        <v>23</v>
      </c>
      <c r="L271">
        <f t="shared" si="8"/>
        <v>3</v>
      </c>
      <c r="M271">
        <f>MATCH(H:H,[1]价格表!$B$4:$B$35,0)</f>
        <v>26</v>
      </c>
      <c r="N271" s="4">
        <f>IF(J271&lt;=0.3,INDEX([1]价格表!$B$4:$I$31,M271,2),IF(AND(J271&gt;0.3,J271&lt;=1),INDEX([1]价格表!$B$4:$I$31,M271,3),IF(AND(J271&gt;1,J271&lt;=2.2),INDEX([1]价格表!$B$4:$I$31,M271,4),IF(AND(J271&gt;2.2,J271&lt;=3.3),INDEX([1]价格表!$B$4:$I$31,M271,5),IF(AND(J271&gt;3.3,J271&lt;=4),INDEX([1]价格表!$B$4:$I$31,M271,6),IF(AND(J271&gt;4,J271&lt;=5.5),INDEX([1]价格表!$B$4:$I$31,M271,7),IF(J271&gt;5.5,2.6+INDEX([1]价格表!$B$4:$I$31,M271,8)*L271)))))))</f>
        <v>2.5</v>
      </c>
      <c r="O271" s="3"/>
      <c r="P271" s="3"/>
      <c r="Q271" s="3">
        <f t="shared" si="9"/>
        <v>0</v>
      </c>
    </row>
    <row r="272" spans="1:17">
      <c r="A272" s="1">
        <v>4606876753883</v>
      </c>
      <c r="B272" s="1" t="s">
        <v>19</v>
      </c>
      <c r="C272" s="2">
        <v>20210201</v>
      </c>
      <c r="D272" s="2">
        <v>610538201209</v>
      </c>
      <c r="E272" s="2" t="s">
        <v>19</v>
      </c>
      <c r="F272" s="2">
        <v>20210211</v>
      </c>
      <c r="G272" s="2" t="s">
        <v>20</v>
      </c>
      <c r="H272" s="2" t="s">
        <v>40</v>
      </c>
      <c r="I272" s="2" t="s">
        <v>103</v>
      </c>
      <c r="J272" s="2">
        <v>2.76</v>
      </c>
      <c r="K272" s="2" t="s">
        <v>23</v>
      </c>
      <c r="L272">
        <f t="shared" si="8"/>
        <v>3</v>
      </c>
      <c r="M272">
        <f>MATCH(H:H,[1]价格表!$B$4:$B$35,0)</f>
        <v>9</v>
      </c>
      <c r="N272" s="4">
        <f>IF(J272&lt;=0.3,INDEX([1]价格表!$B$4:$I$31,M272,2),IF(AND(J272&gt;0.3,J272&lt;=1),INDEX([1]价格表!$B$4:$I$31,M272,3),IF(AND(J272&gt;1,J272&lt;=2.2),INDEX([1]价格表!$B$4:$I$31,M272,4),IF(AND(J272&gt;2.2,J272&lt;=3.3),INDEX([1]价格表!$B$4:$I$31,M272,5),IF(AND(J272&gt;3.3,J272&lt;=4),INDEX([1]价格表!$B$4:$I$31,M272,6),IF(AND(J272&gt;4,J272&lt;=5.5),INDEX([1]价格表!$B$4:$I$31,M272,7),IF(J272&gt;5.5,2.6+INDEX([1]价格表!$B$4:$I$31,M272,8)*L272)))))))</f>
        <v>2.5</v>
      </c>
      <c r="O272" s="3"/>
      <c r="P272" s="3"/>
      <c r="Q272" s="3">
        <f t="shared" si="9"/>
        <v>0</v>
      </c>
    </row>
    <row r="273" spans="1:17">
      <c r="A273" s="1">
        <v>4606876753990</v>
      </c>
      <c r="B273" s="1" t="s">
        <v>19</v>
      </c>
      <c r="C273" s="2">
        <v>20210201</v>
      </c>
      <c r="D273" s="2">
        <v>610538201209</v>
      </c>
      <c r="E273" s="2" t="s">
        <v>19</v>
      </c>
      <c r="F273" s="2">
        <v>20210211</v>
      </c>
      <c r="G273" s="2" t="s">
        <v>20</v>
      </c>
      <c r="H273" s="2" t="s">
        <v>153</v>
      </c>
      <c r="I273" s="2" t="s">
        <v>178</v>
      </c>
      <c r="J273" s="2">
        <v>2.76</v>
      </c>
      <c r="K273" s="2" t="s">
        <v>23</v>
      </c>
      <c r="L273">
        <f t="shared" si="8"/>
        <v>3</v>
      </c>
      <c r="M273">
        <f>MATCH(H:H,[1]价格表!$B$4:$B$35,0)</f>
        <v>29</v>
      </c>
      <c r="N273" s="4">
        <f>L273*8+3</f>
        <v>27</v>
      </c>
      <c r="O273" s="3"/>
      <c r="P273" s="3"/>
      <c r="Q273" s="3">
        <f t="shared" si="9"/>
        <v>0</v>
      </c>
    </row>
    <row r="274" spans="1:17">
      <c r="A274" s="1">
        <v>4606876756334</v>
      </c>
      <c r="B274" s="1" t="s">
        <v>19</v>
      </c>
      <c r="C274" s="2">
        <v>20210201</v>
      </c>
      <c r="D274" s="2">
        <v>610538201209</v>
      </c>
      <c r="E274" s="2" t="s">
        <v>19</v>
      </c>
      <c r="F274" s="2">
        <v>20210211</v>
      </c>
      <c r="G274" s="2" t="s">
        <v>20</v>
      </c>
      <c r="H274" s="2" t="s">
        <v>119</v>
      </c>
      <c r="I274" s="2" t="s">
        <v>120</v>
      </c>
      <c r="J274" s="2">
        <v>2.8</v>
      </c>
      <c r="K274" s="2" t="s">
        <v>23</v>
      </c>
      <c r="L274">
        <f t="shared" si="8"/>
        <v>3</v>
      </c>
      <c r="M274">
        <f>MATCH(H:H,[1]价格表!$B$4:$B$35,0)</f>
        <v>6</v>
      </c>
      <c r="N274" s="4">
        <f>IF(J274&lt;=0.3,INDEX([1]价格表!$B$4:$I$31,M274,2),IF(AND(J274&gt;0.3,J274&lt;=1),INDEX([1]价格表!$B$4:$I$31,M274,3),IF(AND(J274&gt;1,J274&lt;=2.2),INDEX([1]价格表!$B$4:$I$31,M274,4),IF(AND(J274&gt;2.2,J274&lt;=3.3),INDEX([1]价格表!$B$4:$I$31,M274,5),IF(AND(J274&gt;3.3,J274&lt;=4),INDEX([1]价格表!$B$4:$I$31,M274,6),IF(AND(J274&gt;4,J274&lt;=5.5),INDEX([1]价格表!$B$4:$I$31,M274,7),IF(J274&gt;5.5,2.6+INDEX([1]价格表!$B$4:$I$31,M274,8)*L274)))))))</f>
        <v>3.3</v>
      </c>
      <c r="O274" s="3"/>
      <c r="P274" s="3"/>
      <c r="Q274" s="3">
        <f t="shared" si="9"/>
        <v>0</v>
      </c>
    </row>
    <row r="275" spans="1:17">
      <c r="A275" s="1">
        <v>4606876772186</v>
      </c>
      <c r="B275" s="1" t="s">
        <v>19</v>
      </c>
      <c r="C275" s="2">
        <v>20210201</v>
      </c>
      <c r="D275" s="2">
        <v>610538201209</v>
      </c>
      <c r="E275" s="2" t="s">
        <v>19</v>
      </c>
      <c r="F275" s="2">
        <v>20210211</v>
      </c>
      <c r="G275" s="2" t="s">
        <v>20</v>
      </c>
      <c r="H275" s="2" t="s">
        <v>119</v>
      </c>
      <c r="I275" s="2" t="s">
        <v>120</v>
      </c>
      <c r="J275" s="2">
        <v>2.76</v>
      </c>
      <c r="K275" s="2" t="s">
        <v>23</v>
      </c>
      <c r="L275">
        <f t="shared" si="8"/>
        <v>3</v>
      </c>
      <c r="M275">
        <f>MATCH(H:H,[1]价格表!$B$4:$B$35,0)</f>
        <v>6</v>
      </c>
      <c r="N275" s="4">
        <f>IF(J275&lt;=0.3,INDEX([1]价格表!$B$4:$I$31,M275,2),IF(AND(J275&gt;0.3,J275&lt;=1),INDEX([1]价格表!$B$4:$I$31,M275,3),IF(AND(J275&gt;1,J275&lt;=2.2),INDEX([1]价格表!$B$4:$I$31,M275,4),IF(AND(J275&gt;2.2,J275&lt;=3.3),INDEX([1]价格表!$B$4:$I$31,M275,5),IF(AND(J275&gt;3.3,J275&lt;=4),INDEX([1]价格表!$B$4:$I$31,M275,6),IF(AND(J275&gt;4,J275&lt;=5.5),INDEX([1]价格表!$B$4:$I$31,M275,7),IF(J275&gt;5.5,2.6+INDEX([1]价格表!$B$4:$I$31,M275,8)*L275)))))))</f>
        <v>3.3</v>
      </c>
      <c r="O275" s="3"/>
      <c r="P275" s="3"/>
      <c r="Q275" s="3">
        <f t="shared" si="9"/>
        <v>0</v>
      </c>
    </row>
    <row r="276" spans="1:17">
      <c r="A276" s="1">
        <v>4606877414935</v>
      </c>
      <c r="B276" s="1" t="s">
        <v>19</v>
      </c>
      <c r="C276" s="2">
        <v>20210201</v>
      </c>
      <c r="D276" s="2">
        <v>610538201209</v>
      </c>
      <c r="E276" s="2" t="s">
        <v>19</v>
      </c>
      <c r="F276" s="2">
        <v>20210211</v>
      </c>
      <c r="G276" s="2" t="s">
        <v>20</v>
      </c>
      <c r="H276" s="2" t="s">
        <v>24</v>
      </c>
      <c r="I276" s="2" t="s">
        <v>74</v>
      </c>
      <c r="J276" s="2">
        <v>5.6</v>
      </c>
      <c r="K276" s="2" t="s">
        <v>23</v>
      </c>
      <c r="L276">
        <f t="shared" si="8"/>
        <v>6</v>
      </c>
      <c r="M276">
        <f>MATCH(H:H,[1]价格表!$B$4:$B$35,0)</f>
        <v>1</v>
      </c>
      <c r="N276" s="4">
        <f>IF(J276&lt;=0.3,INDEX([1]价格表!$B$4:$I$31,M276,2),IF(AND(J276&gt;0.3,J276&lt;=1),INDEX([1]价格表!$B$4:$I$31,M276,3),IF(AND(J276&gt;1,J276&lt;=2.2),INDEX([1]价格表!$B$4:$I$31,M276,4),IF(AND(J276&gt;2.2,J276&lt;=3.3),INDEX([1]价格表!$B$4:$I$31,M276,5),IF(AND(J276&gt;3.3,J276&lt;=4),INDEX([1]价格表!$B$4:$I$31,M276,6),IF(AND(J276&gt;4,J276&lt;=5.5),INDEX([1]价格表!$B$4:$I$31,M276,7),IF(J276&gt;5.5,2.6+INDEX([1]价格表!$B$4:$I$31,M276,8)*L276)))))))</f>
        <v>6.2</v>
      </c>
      <c r="O276" s="5">
        <v>3.55</v>
      </c>
      <c r="P276" s="5">
        <v>3.7</v>
      </c>
      <c r="Q276" s="3">
        <f t="shared" si="9"/>
        <v>-2.5</v>
      </c>
    </row>
    <row r="277" spans="1:17">
      <c r="A277" s="1">
        <v>4606877431726</v>
      </c>
      <c r="B277" s="1" t="s">
        <v>19</v>
      </c>
      <c r="C277" s="2">
        <v>20210201</v>
      </c>
      <c r="D277" s="2">
        <v>610538201209</v>
      </c>
      <c r="E277" s="2" t="s">
        <v>19</v>
      </c>
      <c r="F277" s="2">
        <v>20210211</v>
      </c>
      <c r="G277" s="2" t="s">
        <v>20</v>
      </c>
      <c r="H277" s="2" t="s">
        <v>24</v>
      </c>
      <c r="I277" s="2" t="s">
        <v>25</v>
      </c>
      <c r="J277" s="2">
        <v>5.79</v>
      </c>
      <c r="K277" s="2" t="s">
        <v>23</v>
      </c>
      <c r="L277">
        <f t="shared" si="8"/>
        <v>6</v>
      </c>
      <c r="M277">
        <f>MATCH(H:H,[1]价格表!$B$4:$B$35,0)</f>
        <v>1</v>
      </c>
      <c r="N277" s="4">
        <f>IF(J277&lt;=0.3,INDEX([1]价格表!$B$4:$I$31,M277,2),IF(AND(J277&gt;0.3,J277&lt;=1),INDEX([1]价格表!$B$4:$I$31,M277,3),IF(AND(J277&gt;1,J277&lt;=2.2),INDEX([1]价格表!$B$4:$I$31,M277,4),IF(AND(J277&gt;2.2,J277&lt;=3.3),INDEX([1]价格表!$B$4:$I$31,M277,5),IF(AND(J277&gt;3.3,J277&lt;=4),INDEX([1]价格表!$B$4:$I$31,M277,6),IF(AND(J277&gt;4,J277&lt;=5.5),INDEX([1]价格表!$B$4:$I$31,M277,7),IF(J277&gt;5.5,2.6+INDEX([1]价格表!$B$4:$I$31,M277,8)*L277)))))))</f>
        <v>6.2</v>
      </c>
      <c r="O277" s="3"/>
      <c r="P277" s="3"/>
      <c r="Q277" s="3">
        <f t="shared" si="9"/>
        <v>0</v>
      </c>
    </row>
    <row r="278" spans="1:17">
      <c r="A278" s="1">
        <v>4606877625528</v>
      </c>
      <c r="B278" s="1" t="s">
        <v>19</v>
      </c>
      <c r="C278" s="2">
        <v>20210201</v>
      </c>
      <c r="D278" s="2">
        <v>610538201209</v>
      </c>
      <c r="E278" s="2" t="s">
        <v>19</v>
      </c>
      <c r="F278" s="2">
        <v>20210211</v>
      </c>
      <c r="G278" s="2" t="s">
        <v>20</v>
      </c>
      <c r="H278" s="2" t="s">
        <v>24</v>
      </c>
      <c r="I278" s="2" t="s">
        <v>91</v>
      </c>
      <c r="J278" s="2">
        <v>6.74</v>
      </c>
      <c r="K278" s="2" t="s">
        <v>23</v>
      </c>
      <c r="L278">
        <f t="shared" si="8"/>
        <v>7</v>
      </c>
      <c r="M278">
        <f>MATCH(H:H,[1]价格表!$B$4:$B$35,0)</f>
        <v>1</v>
      </c>
      <c r="N278" s="4">
        <f>IF(J278&lt;=0.3,INDEX([1]价格表!$B$4:$I$31,M278,2),IF(AND(J278&gt;0.3,J278&lt;=1),INDEX([1]价格表!$B$4:$I$31,M278,3),IF(AND(J278&gt;1,J278&lt;=2.2),INDEX([1]价格表!$B$4:$I$31,M278,4),IF(AND(J278&gt;2.2,J278&lt;=3.3),INDEX([1]价格表!$B$4:$I$31,M278,5),IF(AND(J278&gt;3.3,J278&lt;=4),INDEX([1]价格表!$B$4:$I$31,M278,6),IF(AND(J278&gt;4,J278&lt;=5.5),INDEX([1]价格表!$B$4:$I$31,M278,7),IF(J278&gt;5.5,2.6+INDEX([1]价格表!$B$4:$I$31,M278,8)*L278)))))))</f>
        <v>6.8</v>
      </c>
      <c r="O278" s="3"/>
      <c r="P278" s="3"/>
      <c r="Q278" s="3">
        <f t="shared" si="9"/>
        <v>0</v>
      </c>
    </row>
    <row r="279" spans="1:17">
      <c r="A279" s="1">
        <v>4606877626780</v>
      </c>
      <c r="B279" s="1" t="s">
        <v>19</v>
      </c>
      <c r="C279" s="2">
        <v>20210201</v>
      </c>
      <c r="D279" s="2">
        <v>610538201209</v>
      </c>
      <c r="E279" s="2" t="s">
        <v>19</v>
      </c>
      <c r="F279" s="2">
        <v>20210211</v>
      </c>
      <c r="G279" s="2" t="s">
        <v>20</v>
      </c>
      <c r="H279" s="2" t="s">
        <v>24</v>
      </c>
      <c r="I279" s="2" t="s">
        <v>25</v>
      </c>
      <c r="J279" s="2">
        <v>9.2</v>
      </c>
      <c r="K279" s="2" t="s">
        <v>23</v>
      </c>
      <c r="L279">
        <f t="shared" si="8"/>
        <v>10</v>
      </c>
      <c r="M279">
        <f>MATCH(H:H,[1]价格表!$B$4:$B$35,0)</f>
        <v>1</v>
      </c>
      <c r="N279" s="4">
        <f>IF(J279&lt;=0.3,INDEX([1]价格表!$B$4:$I$31,M279,2),IF(AND(J279&gt;0.3,J279&lt;=1),INDEX([1]价格表!$B$4:$I$31,M279,3),IF(AND(J279&gt;1,J279&lt;=2.2),INDEX([1]价格表!$B$4:$I$31,M279,4),IF(AND(J279&gt;2.2,J279&lt;=3.3),INDEX([1]价格表!$B$4:$I$31,M279,5),IF(AND(J279&gt;3.3,J279&lt;=4),INDEX([1]价格表!$B$4:$I$31,M279,6),IF(AND(J279&gt;4,J279&lt;=5.5),INDEX([1]价格表!$B$4:$I$31,M279,7),IF(J279&gt;5.5,2.6+INDEX([1]价格表!$B$4:$I$31,M279,8)*L279)))))))</f>
        <v>8.6</v>
      </c>
      <c r="O279" s="3"/>
      <c r="P279" s="3"/>
      <c r="Q279" s="3">
        <f t="shared" si="9"/>
        <v>0</v>
      </c>
    </row>
    <row r="280" spans="1:17">
      <c r="A280" s="1">
        <v>4606869527378</v>
      </c>
      <c r="B280" s="1" t="s">
        <v>19</v>
      </c>
      <c r="C280" s="2">
        <v>20210201</v>
      </c>
      <c r="D280" s="2">
        <v>610538201209</v>
      </c>
      <c r="E280" s="2" t="s">
        <v>19</v>
      </c>
      <c r="F280" s="2">
        <v>20210211</v>
      </c>
      <c r="G280" s="2" t="s">
        <v>20</v>
      </c>
      <c r="H280" s="2" t="s">
        <v>24</v>
      </c>
      <c r="I280" s="2" t="s">
        <v>25</v>
      </c>
      <c r="J280" s="2">
        <v>9.43</v>
      </c>
      <c r="K280" s="2" t="s">
        <v>23</v>
      </c>
      <c r="L280">
        <f t="shared" si="8"/>
        <v>10</v>
      </c>
      <c r="M280">
        <f>MATCH(H:H,[1]价格表!$B$4:$B$35,0)</f>
        <v>1</v>
      </c>
      <c r="N280" s="4">
        <f>IF(J280&lt;=0.3,INDEX([1]价格表!$B$4:$I$31,M280,2),IF(AND(J280&gt;0.3,J280&lt;=1),INDEX([1]价格表!$B$4:$I$31,M280,3),IF(AND(J280&gt;1,J280&lt;=2.2),INDEX([1]价格表!$B$4:$I$31,M280,4),IF(AND(J280&gt;2.2,J280&lt;=3.3),INDEX([1]价格表!$B$4:$I$31,M280,5),IF(AND(J280&gt;3.3,J280&lt;=4),INDEX([1]价格表!$B$4:$I$31,M280,6),IF(AND(J280&gt;4,J280&lt;=5.5),INDEX([1]价格表!$B$4:$I$31,M280,7),IF(J280&gt;5.5,2.6+INDEX([1]价格表!$B$4:$I$31,M280,8)*L280)))))))</f>
        <v>8.6</v>
      </c>
      <c r="O280" s="3"/>
      <c r="P280" s="3"/>
      <c r="Q280" s="3">
        <f t="shared" si="9"/>
        <v>0</v>
      </c>
    </row>
    <row r="281" spans="1:17">
      <c r="A281" s="1">
        <v>4606866565098</v>
      </c>
      <c r="B281" s="1" t="s">
        <v>19</v>
      </c>
      <c r="C281" s="2">
        <v>20210201</v>
      </c>
      <c r="D281" s="2">
        <v>610538201209</v>
      </c>
      <c r="E281" s="2" t="s">
        <v>19</v>
      </c>
      <c r="F281" s="2">
        <v>20210211</v>
      </c>
      <c r="G281" s="2" t="s">
        <v>20</v>
      </c>
      <c r="H281" s="2" t="s">
        <v>72</v>
      </c>
      <c r="I281" s="2" t="s">
        <v>73</v>
      </c>
      <c r="J281" s="2">
        <v>5.92</v>
      </c>
      <c r="K281" s="2" t="s">
        <v>23</v>
      </c>
      <c r="L281">
        <f t="shared" si="8"/>
        <v>6</v>
      </c>
      <c r="M281">
        <f>MATCH(H:H,[1]价格表!$B$4:$B$35,0)</f>
        <v>2</v>
      </c>
      <c r="N281" s="4">
        <f>IF(J281&lt;=0.3,INDEX([1]价格表!$B$4:$I$31,M281,2),IF(AND(J281&gt;0.3,J281&lt;=1),INDEX([1]价格表!$B$4:$I$31,M281,3),IF(AND(J281&gt;1,J281&lt;=2.2),INDEX([1]价格表!$B$4:$I$31,M281,4),IF(AND(J281&gt;2.2,J281&lt;=3.3),INDEX([1]价格表!$B$4:$I$31,M281,5),IF(AND(J281&gt;3.3,J281&lt;=4),INDEX([1]价格表!$B$4:$I$31,M281,6),IF(AND(J281&gt;4,J281&lt;=5.5),INDEX([1]价格表!$B$4:$I$31,M281,7),IF(J281&gt;5.5,2.6+INDEX([1]价格表!$B$4:$I$31,M281,8)*L281)))))))</f>
        <v>6.8</v>
      </c>
      <c r="O281" s="3"/>
      <c r="P281" s="3"/>
      <c r="Q281" s="3">
        <f t="shared" si="9"/>
        <v>0</v>
      </c>
    </row>
    <row r="282" spans="1:17">
      <c r="A282" s="1">
        <v>4312224774295</v>
      </c>
      <c r="B282" s="1" t="s">
        <v>19</v>
      </c>
      <c r="C282" s="2">
        <v>20210201</v>
      </c>
      <c r="D282" s="2">
        <v>610538201209</v>
      </c>
      <c r="E282" s="2" t="s">
        <v>19</v>
      </c>
      <c r="F282" s="2">
        <v>20210211</v>
      </c>
      <c r="G282" s="2" t="s">
        <v>20</v>
      </c>
      <c r="H282" s="2" t="s">
        <v>24</v>
      </c>
      <c r="I282" s="2" t="s">
        <v>25</v>
      </c>
      <c r="J282" s="2">
        <v>13.82</v>
      </c>
      <c r="K282" s="2" t="s">
        <v>23</v>
      </c>
      <c r="L282">
        <f t="shared" si="8"/>
        <v>14</v>
      </c>
      <c r="M282">
        <f>MATCH(H:H,[1]价格表!$B$4:$B$35,0)</f>
        <v>1</v>
      </c>
      <c r="N282" s="4">
        <f>IF(J282&lt;=0.3,INDEX([1]价格表!$B$4:$I$31,M282,2),IF(AND(J282&gt;0.3,J282&lt;=1),INDEX([1]价格表!$B$4:$I$31,M282,3),IF(AND(J282&gt;1,J282&lt;=2.2),INDEX([1]价格表!$B$4:$I$31,M282,4),IF(AND(J282&gt;2.2,J282&lt;=3.3),INDEX([1]价格表!$B$4:$I$31,M282,5),IF(AND(J282&gt;3.3,J282&lt;=4),INDEX([1]价格表!$B$4:$I$31,M282,6),IF(AND(J282&gt;4,J282&lt;=5.5),INDEX([1]价格表!$B$4:$I$31,M282,7),IF(J282&gt;5.5,2.6+INDEX([1]价格表!$B$4:$I$31,M282,8)*L282)))))))</f>
        <v>11</v>
      </c>
      <c r="O282" s="3"/>
      <c r="P282" s="3"/>
      <c r="Q282" s="3">
        <f t="shared" si="9"/>
        <v>0</v>
      </c>
    </row>
    <row r="283" spans="1:17">
      <c r="A283" s="1">
        <v>4312224910110</v>
      </c>
      <c r="B283" s="1" t="s">
        <v>19</v>
      </c>
      <c r="C283" s="2">
        <v>20210201</v>
      </c>
      <c r="D283" s="2">
        <v>610538201209</v>
      </c>
      <c r="E283" s="2" t="s">
        <v>19</v>
      </c>
      <c r="F283" s="2">
        <v>20210211</v>
      </c>
      <c r="G283" s="2" t="s">
        <v>20</v>
      </c>
      <c r="H283" s="2" t="s">
        <v>24</v>
      </c>
      <c r="I283" s="2" t="s">
        <v>25</v>
      </c>
      <c r="J283" s="2">
        <v>18</v>
      </c>
      <c r="K283" s="2" t="s">
        <v>23</v>
      </c>
      <c r="L283">
        <f t="shared" si="8"/>
        <v>18</v>
      </c>
      <c r="M283">
        <f>MATCH(H:H,[1]价格表!$B$4:$B$35,0)</f>
        <v>1</v>
      </c>
      <c r="N283" s="4">
        <f>IF(J283&lt;=0.3,INDEX([1]价格表!$B$4:$I$31,M283,2),IF(AND(J283&gt;0.3,J283&lt;=1),INDEX([1]价格表!$B$4:$I$31,M283,3),IF(AND(J283&gt;1,J283&lt;=2.2),INDEX([1]价格表!$B$4:$I$31,M283,4),IF(AND(J283&gt;2.2,J283&lt;=3.3),INDEX([1]价格表!$B$4:$I$31,M283,5),IF(AND(J283&gt;3.3,J283&lt;=4),INDEX([1]价格表!$B$4:$I$31,M283,6),IF(AND(J283&gt;4,J283&lt;=5.5),INDEX([1]价格表!$B$4:$I$31,M283,7),IF(J283&gt;5.5,2.6+INDEX([1]价格表!$B$4:$I$31,M283,8)*L283)))))))</f>
        <v>13.4</v>
      </c>
      <c r="O283" s="3"/>
      <c r="P283" s="3"/>
      <c r="Q283" s="3">
        <f t="shared" si="9"/>
        <v>0</v>
      </c>
    </row>
    <row r="284" spans="1:17">
      <c r="A284" s="1">
        <v>4312224828097</v>
      </c>
      <c r="B284" s="1" t="s">
        <v>19</v>
      </c>
      <c r="C284" s="2">
        <v>20210201</v>
      </c>
      <c r="D284" s="2">
        <v>610538201209</v>
      </c>
      <c r="E284" s="2" t="s">
        <v>19</v>
      </c>
      <c r="F284" s="2">
        <v>20210211</v>
      </c>
      <c r="G284" s="2" t="s">
        <v>20</v>
      </c>
      <c r="H284" s="2" t="s">
        <v>24</v>
      </c>
      <c r="I284" s="2" t="s">
        <v>25</v>
      </c>
      <c r="J284" s="2">
        <v>18.06</v>
      </c>
      <c r="K284" s="2" t="s">
        <v>23</v>
      </c>
      <c r="L284">
        <f t="shared" si="8"/>
        <v>19</v>
      </c>
      <c r="M284">
        <f>MATCH(H:H,[1]价格表!$B$4:$B$35,0)</f>
        <v>1</v>
      </c>
      <c r="N284" s="4">
        <f>IF(J284&lt;=0.3,INDEX([1]价格表!$B$4:$I$31,M284,2),IF(AND(J284&gt;0.3,J284&lt;=1),INDEX([1]价格表!$B$4:$I$31,M284,3),IF(AND(J284&gt;1,J284&lt;=2.2),INDEX([1]价格表!$B$4:$I$31,M284,4),IF(AND(J284&gt;2.2,J284&lt;=3.3),INDEX([1]价格表!$B$4:$I$31,M284,5),IF(AND(J284&gt;3.3,J284&lt;=4),INDEX([1]价格表!$B$4:$I$31,M284,6),IF(AND(J284&gt;4,J284&lt;=5.5),INDEX([1]价格表!$B$4:$I$31,M284,7),IF(J284&gt;5.5,2.6+INDEX([1]价格表!$B$4:$I$31,M284,8)*L284)))))))</f>
        <v>14</v>
      </c>
      <c r="O284" s="3"/>
      <c r="P284" s="3"/>
      <c r="Q284" s="3">
        <f t="shared" si="9"/>
        <v>0</v>
      </c>
    </row>
    <row r="285" spans="1:17">
      <c r="A285" s="1">
        <v>4312224828102</v>
      </c>
      <c r="B285" s="1" t="s">
        <v>19</v>
      </c>
      <c r="C285" s="2">
        <v>20210201</v>
      </c>
      <c r="D285" s="2">
        <v>610538201209</v>
      </c>
      <c r="E285" s="2" t="s">
        <v>19</v>
      </c>
      <c r="F285" s="2">
        <v>20210211</v>
      </c>
      <c r="G285" s="2" t="s">
        <v>20</v>
      </c>
      <c r="H285" s="2" t="s">
        <v>24</v>
      </c>
      <c r="I285" s="2" t="s">
        <v>25</v>
      </c>
      <c r="J285" s="2">
        <v>18.06</v>
      </c>
      <c r="K285" s="2" t="s">
        <v>23</v>
      </c>
      <c r="L285">
        <f t="shared" si="8"/>
        <v>19</v>
      </c>
      <c r="M285">
        <f>MATCH(H:H,[1]价格表!$B$4:$B$35,0)</f>
        <v>1</v>
      </c>
      <c r="N285" s="4">
        <f>IF(J285&lt;=0.3,INDEX([1]价格表!$B$4:$I$31,M285,2),IF(AND(J285&gt;0.3,J285&lt;=1),INDEX([1]价格表!$B$4:$I$31,M285,3),IF(AND(J285&gt;1,J285&lt;=2.2),INDEX([1]价格表!$B$4:$I$31,M285,4),IF(AND(J285&gt;2.2,J285&lt;=3.3),INDEX([1]价格表!$B$4:$I$31,M285,5),IF(AND(J285&gt;3.3,J285&lt;=4),INDEX([1]价格表!$B$4:$I$31,M285,6),IF(AND(J285&gt;4,J285&lt;=5.5),INDEX([1]价格表!$B$4:$I$31,M285,7),IF(J285&gt;5.5,2.6+INDEX([1]价格表!$B$4:$I$31,M285,8)*L285)))))))</f>
        <v>14</v>
      </c>
      <c r="O285" s="3"/>
      <c r="P285" s="3"/>
      <c r="Q285" s="3">
        <f t="shared" si="9"/>
        <v>0</v>
      </c>
    </row>
    <row r="286" spans="1:17">
      <c r="A286" s="1">
        <v>4312224828104</v>
      </c>
      <c r="B286" s="1" t="s">
        <v>19</v>
      </c>
      <c r="C286" s="2">
        <v>20210201</v>
      </c>
      <c r="D286" s="2">
        <v>610538201209</v>
      </c>
      <c r="E286" s="2" t="s">
        <v>19</v>
      </c>
      <c r="F286" s="2">
        <v>20210211</v>
      </c>
      <c r="G286" s="2" t="s">
        <v>20</v>
      </c>
      <c r="H286" s="2" t="s">
        <v>24</v>
      </c>
      <c r="I286" s="2" t="s">
        <v>25</v>
      </c>
      <c r="J286" s="2">
        <v>18.08</v>
      </c>
      <c r="K286" s="2" t="s">
        <v>23</v>
      </c>
      <c r="L286">
        <f t="shared" si="8"/>
        <v>19</v>
      </c>
      <c r="M286">
        <f>MATCH(H:H,[1]价格表!$B$4:$B$35,0)</f>
        <v>1</v>
      </c>
      <c r="N286" s="4">
        <f>IF(J286&lt;=0.3,INDEX([1]价格表!$B$4:$I$31,M286,2),IF(AND(J286&gt;0.3,J286&lt;=1),INDEX([1]价格表!$B$4:$I$31,M286,3),IF(AND(J286&gt;1,J286&lt;=2.2),INDEX([1]价格表!$B$4:$I$31,M286,4),IF(AND(J286&gt;2.2,J286&lt;=3.3),INDEX([1]价格表!$B$4:$I$31,M286,5),IF(AND(J286&gt;3.3,J286&lt;=4),INDEX([1]价格表!$B$4:$I$31,M286,6),IF(AND(J286&gt;4,J286&lt;=5.5),INDEX([1]价格表!$B$4:$I$31,M286,7),IF(J286&gt;5.5,2.6+INDEX([1]价格表!$B$4:$I$31,M286,8)*L286)))))))</f>
        <v>14</v>
      </c>
      <c r="O286" s="3"/>
      <c r="P286" s="3"/>
      <c r="Q286" s="3">
        <f t="shared" si="9"/>
        <v>0</v>
      </c>
    </row>
    <row r="287" spans="1:17">
      <c r="A287" s="1">
        <v>4312224828101</v>
      </c>
      <c r="B287" s="1" t="s">
        <v>19</v>
      </c>
      <c r="C287" s="2">
        <v>20210201</v>
      </c>
      <c r="D287" s="2">
        <v>610538201209</v>
      </c>
      <c r="E287" s="2" t="s">
        <v>19</v>
      </c>
      <c r="F287" s="2">
        <v>20210211</v>
      </c>
      <c r="G287" s="2" t="s">
        <v>20</v>
      </c>
      <c r="H287" s="2" t="s">
        <v>24</v>
      </c>
      <c r="I287" s="2" t="s">
        <v>25</v>
      </c>
      <c r="J287" s="2">
        <v>18.12</v>
      </c>
      <c r="K287" s="2" t="s">
        <v>23</v>
      </c>
      <c r="L287">
        <f t="shared" si="8"/>
        <v>19</v>
      </c>
      <c r="M287">
        <f>MATCH(H:H,[1]价格表!$B$4:$B$35,0)</f>
        <v>1</v>
      </c>
      <c r="N287" s="4">
        <f>IF(J287&lt;=0.3,INDEX([1]价格表!$B$4:$I$31,M287,2),IF(AND(J287&gt;0.3,J287&lt;=1),INDEX([1]价格表!$B$4:$I$31,M287,3),IF(AND(J287&gt;1,J287&lt;=2.2),INDEX([1]价格表!$B$4:$I$31,M287,4),IF(AND(J287&gt;2.2,J287&lt;=3.3),INDEX([1]价格表!$B$4:$I$31,M287,5),IF(AND(J287&gt;3.3,J287&lt;=4),INDEX([1]价格表!$B$4:$I$31,M287,6),IF(AND(J287&gt;4,J287&lt;=5.5),INDEX([1]价格表!$B$4:$I$31,M287,7),IF(J287&gt;5.5,2.6+INDEX([1]价格表!$B$4:$I$31,M287,8)*L287)))))))</f>
        <v>14</v>
      </c>
      <c r="O287" s="3"/>
      <c r="P287" s="3"/>
      <c r="Q287" s="3">
        <f t="shared" si="9"/>
        <v>0</v>
      </c>
    </row>
    <row r="288" spans="1:17">
      <c r="A288" s="1">
        <v>4606865883880</v>
      </c>
      <c r="B288" s="1" t="s">
        <v>19</v>
      </c>
      <c r="C288" s="2">
        <v>20210201</v>
      </c>
      <c r="D288" s="2">
        <v>610538201209</v>
      </c>
      <c r="E288" s="2" t="s">
        <v>19</v>
      </c>
      <c r="F288" s="2">
        <v>20210211</v>
      </c>
      <c r="G288" s="2" t="s">
        <v>20</v>
      </c>
      <c r="H288" s="2" t="s">
        <v>21</v>
      </c>
      <c r="I288" s="2" t="s">
        <v>37</v>
      </c>
      <c r="J288" s="2">
        <v>5.6</v>
      </c>
      <c r="K288" s="2" t="s">
        <v>23</v>
      </c>
      <c r="L288">
        <f t="shared" si="8"/>
        <v>6</v>
      </c>
      <c r="M288">
        <f>MATCH(H:H,[1]价格表!$B$4:$B$35,0)</f>
        <v>15</v>
      </c>
      <c r="N288" s="4">
        <f>IF(J288&lt;=0.3,INDEX([1]价格表!$B$4:$I$31,M288,2),IF(AND(J288&gt;0.3,J288&lt;=1),INDEX([1]价格表!$B$4:$I$31,M288,3),IF(AND(J288&gt;1,J288&lt;=2.2),INDEX([1]价格表!$B$4:$I$31,M288,4),IF(AND(J288&gt;2.2,J288&lt;=3.3),INDEX([1]价格表!$B$4:$I$31,M288,5),IF(AND(J288&gt;3.3,J288&lt;=4),INDEX([1]价格表!$B$4:$I$31,M288,6),IF(AND(J288&gt;4,J288&lt;=5.5),INDEX([1]价格表!$B$4:$I$31,M288,7),IF(J288&gt;5.5,2.6+INDEX([1]价格表!$B$4:$I$31,M288,8)*L288)))))))</f>
        <v>8.3</v>
      </c>
      <c r="O288" s="5">
        <v>2.66</v>
      </c>
      <c r="P288" s="5">
        <v>2.5</v>
      </c>
      <c r="Q288" s="3">
        <f t="shared" si="9"/>
        <v>-5.8</v>
      </c>
    </row>
    <row r="289" spans="1:17">
      <c r="A289" s="1">
        <v>4606865884151</v>
      </c>
      <c r="B289" s="1" t="s">
        <v>19</v>
      </c>
      <c r="C289" s="2">
        <v>20210201</v>
      </c>
      <c r="D289" s="2">
        <v>610538201209</v>
      </c>
      <c r="E289" s="2" t="s">
        <v>19</v>
      </c>
      <c r="F289" s="2">
        <v>20210211</v>
      </c>
      <c r="G289" s="2" t="s">
        <v>20</v>
      </c>
      <c r="H289" s="2" t="s">
        <v>21</v>
      </c>
      <c r="I289" s="2" t="s">
        <v>22</v>
      </c>
      <c r="J289" s="2">
        <v>5.6</v>
      </c>
      <c r="K289" s="2" t="s">
        <v>23</v>
      </c>
      <c r="L289">
        <f t="shared" si="8"/>
        <v>6</v>
      </c>
      <c r="M289">
        <f>MATCH(H:H,[1]价格表!$B$4:$B$35,0)</f>
        <v>15</v>
      </c>
      <c r="N289" s="4">
        <f>IF(J289&lt;=0.3,INDEX([1]价格表!$B$4:$I$31,M289,2),IF(AND(J289&gt;0.3,J289&lt;=1),INDEX([1]价格表!$B$4:$I$31,M289,3),IF(AND(J289&gt;1,J289&lt;=2.2),INDEX([1]价格表!$B$4:$I$31,M289,4),IF(AND(J289&gt;2.2,J289&lt;=3.3),INDEX([1]价格表!$B$4:$I$31,M289,5),IF(AND(J289&gt;3.3,J289&lt;=4),INDEX([1]价格表!$B$4:$I$31,M289,6),IF(AND(J289&gt;4,J289&lt;=5.5),INDEX([1]价格表!$B$4:$I$31,M289,7),IF(J289&gt;5.5,2.6+INDEX([1]价格表!$B$4:$I$31,M289,8)*L289)))))))</f>
        <v>8.3</v>
      </c>
      <c r="O289" s="5">
        <v>3.08</v>
      </c>
      <c r="P289" s="5">
        <v>2.5</v>
      </c>
      <c r="Q289" s="3">
        <f t="shared" si="9"/>
        <v>-5.8</v>
      </c>
    </row>
    <row r="290" spans="1:17">
      <c r="A290" s="1">
        <v>4606877414170</v>
      </c>
      <c r="B290" s="1" t="s">
        <v>19</v>
      </c>
      <c r="C290" s="2">
        <v>20210201</v>
      </c>
      <c r="D290" s="2">
        <v>610538201209</v>
      </c>
      <c r="E290" s="2" t="s">
        <v>19</v>
      </c>
      <c r="F290" s="2">
        <v>20210211</v>
      </c>
      <c r="G290" s="2" t="s">
        <v>20</v>
      </c>
      <c r="H290" s="2" t="s">
        <v>35</v>
      </c>
      <c r="I290" s="2" t="s">
        <v>61</v>
      </c>
      <c r="J290" s="2">
        <v>5.6</v>
      </c>
      <c r="K290" s="2" t="s">
        <v>23</v>
      </c>
      <c r="L290">
        <f t="shared" si="8"/>
        <v>6</v>
      </c>
      <c r="M290">
        <f>MATCH(H:H,[1]价格表!$B$4:$B$35,0)</f>
        <v>11</v>
      </c>
      <c r="N290" s="4">
        <f>IF(J290&lt;=0.3,INDEX([1]价格表!$B$4:$I$31,M290,2),IF(AND(J290&gt;0.3,J290&lt;=1),INDEX([1]价格表!$B$4:$I$31,M290,3),IF(AND(J290&gt;1,J290&lt;=2.2),INDEX([1]价格表!$B$4:$I$31,M290,4),IF(AND(J290&gt;2.2,J290&lt;=3.3),INDEX([1]价格表!$B$4:$I$31,M290,5),IF(AND(J290&gt;3.3,J290&lt;=4),INDEX([1]价格表!$B$4:$I$31,M290,6),IF(AND(J290&gt;4,J290&lt;=5.5),INDEX([1]价格表!$B$4:$I$31,M290,7),IF(J290&gt;5.5,2.6+INDEX([1]价格表!$B$4:$I$31,M290,8)*L290)))))))</f>
        <v>8.3</v>
      </c>
      <c r="O290" s="5">
        <v>2.1</v>
      </c>
      <c r="P290" s="5">
        <v>2.15</v>
      </c>
      <c r="Q290" s="3">
        <f t="shared" si="9"/>
        <v>-6.15</v>
      </c>
    </row>
    <row r="291" spans="1:17">
      <c r="A291" s="1">
        <v>4606877466709</v>
      </c>
      <c r="B291" s="1" t="s">
        <v>19</v>
      </c>
      <c r="C291" s="2">
        <v>20210201</v>
      </c>
      <c r="D291" s="2">
        <v>610538201209</v>
      </c>
      <c r="E291" s="2" t="s">
        <v>19</v>
      </c>
      <c r="F291" s="2">
        <v>20210211</v>
      </c>
      <c r="G291" s="2" t="s">
        <v>20</v>
      </c>
      <c r="H291" s="2" t="s">
        <v>35</v>
      </c>
      <c r="I291" s="2" t="s">
        <v>36</v>
      </c>
      <c r="J291" s="2">
        <v>5.61</v>
      </c>
      <c r="K291" s="2" t="s">
        <v>23</v>
      </c>
      <c r="L291">
        <f t="shared" si="8"/>
        <v>6</v>
      </c>
      <c r="M291">
        <f>MATCH(H:H,[1]价格表!$B$4:$B$35,0)</f>
        <v>11</v>
      </c>
      <c r="N291" s="4">
        <f>IF(J291&lt;=0.3,INDEX([1]价格表!$B$4:$I$31,M291,2),IF(AND(J291&gt;0.3,J291&lt;=1),INDEX([1]价格表!$B$4:$I$31,M291,3),IF(AND(J291&gt;1,J291&lt;=2.2),INDEX([1]价格表!$B$4:$I$31,M291,4),IF(AND(J291&gt;2.2,J291&lt;=3.3),INDEX([1]价格表!$B$4:$I$31,M291,5),IF(AND(J291&gt;3.3,J291&lt;=4),INDEX([1]价格表!$B$4:$I$31,M291,6),IF(AND(J291&gt;4,J291&lt;=5.5),INDEX([1]价格表!$B$4:$I$31,M291,7),IF(J291&gt;5.5,2.6+INDEX([1]价格表!$B$4:$I$31,M291,8)*L291)))))))</f>
        <v>8.3</v>
      </c>
      <c r="O291" s="3"/>
      <c r="P291" s="3"/>
      <c r="Q291" s="3">
        <f t="shared" si="9"/>
        <v>0</v>
      </c>
    </row>
    <row r="292" spans="1:17">
      <c r="A292" s="1">
        <v>4606877466403</v>
      </c>
      <c r="B292" s="1" t="s">
        <v>19</v>
      </c>
      <c r="C292" s="2">
        <v>20210201</v>
      </c>
      <c r="D292" s="2">
        <v>610538201209</v>
      </c>
      <c r="E292" s="2" t="s">
        <v>19</v>
      </c>
      <c r="F292" s="2">
        <v>20210211</v>
      </c>
      <c r="G292" s="2" t="s">
        <v>20</v>
      </c>
      <c r="H292" s="2" t="s">
        <v>45</v>
      </c>
      <c r="I292" s="2" t="s">
        <v>179</v>
      </c>
      <c r="J292" s="2">
        <v>5.64</v>
      </c>
      <c r="K292" s="2" t="s">
        <v>23</v>
      </c>
      <c r="L292">
        <f t="shared" si="8"/>
        <v>6</v>
      </c>
      <c r="M292">
        <f>MATCH(H:H,[1]价格表!$B$4:$B$35,0)</f>
        <v>20</v>
      </c>
      <c r="N292" s="4">
        <f>IF(J292&lt;=0.3,INDEX([1]价格表!$B$4:$I$31,M292,2),IF(AND(J292&gt;0.3,J292&lt;=1),INDEX([1]价格表!$B$4:$I$31,M292,3),IF(AND(J292&gt;1,J292&lt;=2.2),INDEX([1]价格表!$B$4:$I$31,M292,4),IF(AND(J292&gt;2.2,J292&lt;=3.3),INDEX([1]价格表!$B$4:$I$31,M292,5),IF(AND(J292&gt;3.3,J292&lt;=4),INDEX([1]价格表!$B$4:$I$31,M292,6),IF(AND(J292&gt;4,J292&lt;=5.5),INDEX([1]价格表!$B$4:$I$31,M292,7),IF(J292&gt;5.5,2.6+INDEX([1]价格表!$B$4:$I$31,M292,8)*L292)))))))</f>
        <v>8.3</v>
      </c>
      <c r="O292" s="3"/>
      <c r="P292" s="3"/>
      <c r="Q292" s="3">
        <f t="shared" si="9"/>
        <v>0</v>
      </c>
    </row>
    <row r="293" spans="1:17">
      <c r="A293" s="1">
        <v>4606866564902</v>
      </c>
      <c r="B293" s="1" t="s">
        <v>19</v>
      </c>
      <c r="C293" s="2">
        <v>20210201</v>
      </c>
      <c r="D293" s="2">
        <v>610538201209</v>
      </c>
      <c r="E293" s="2" t="s">
        <v>19</v>
      </c>
      <c r="F293" s="2">
        <v>20210211</v>
      </c>
      <c r="G293" s="2" t="s">
        <v>20</v>
      </c>
      <c r="H293" s="2" t="s">
        <v>125</v>
      </c>
      <c r="I293" s="2" t="s">
        <v>180</v>
      </c>
      <c r="J293" s="2">
        <v>6.04</v>
      </c>
      <c r="K293" s="2" t="s">
        <v>23</v>
      </c>
      <c r="L293">
        <f t="shared" si="8"/>
        <v>7</v>
      </c>
      <c r="M293">
        <f>MATCH(H:H,[1]价格表!$B$4:$B$35,0)</f>
        <v>22</v>
      </c>
      <c r="N293" s="4">
        <f>IF(J293&lt;=0.3,INDEX([1]价格表!$B$4:$I$31,M293,2),IF(AND(J293&gt;0.3,J293&lt;=1),INDEX([1]价格表!$B$4:$I$31,M293,3),IF(AND(J293&gt;1,J293&lt;=2.2),INDEX([1]价格表!$B$4:$I$31,M293,4),IF(AND(J293&gt;2.2,J293&lt;=3.3),INDEX([1]价格表!$B$4:$I$31,M293,5),IF(AND(J293&gt;3.3,J293&lt;=4),INDEX([1]价格表!$B$4:$I$31,M293,6),IF(AND(J293&gt;4,J293&lt;=5.5),INDEX([1]价格表!$B$4:$I$31,M293,7),IF(J293&gt;5.5,2.6+INDEX([1]价格表!$B$4:$I$31,M293,8)*L293)))))))</f>
        <v>9.25</v>
      </c>
      <c r="O293" s="3"/>
      <c r="P293" s="3"/>
      <c r="Q293" s="3">
        <f t="shared" si="9"/>
        <v>0</v>
      </c>
    </row>
    <row r="294" spans="1:17">
      <c r="A294" s="1">
        <v>4606866565033</v>
      </c>
      <c r="B294" s="1" t="s">
        <v>19</v>
      </c>
      <c r="C294" s="2">
        <v>20210201</v>
      </c>
      <c r="D294" s="2">
        <v>610538201209</v>
      </c>
      <c r="E294" s="2" t="s">
        <v>19</v>
      </c>
      <c r="F294" s="2">
        <v>20210211</v>
      </c>
      <c r="G294" s="2" t="s">
        <v>20</v>
      </c>
      <c r="H294" s="2" t="s">
        <v>45</v>
      </c>
      <c r="I294" s="2" t="s">
        <v>181</v>
      </c>
      <c r="J294" s="2">
        <v>6.28</v>
      </c>
      <c r="K294" s="2" t="s">
        <v>23</v>
      </c>
      <c r="L294">
        <f t="shared" si="8"/>
        <v>7</v>
      </c>
      <c r="M294">
        <f>MATCH(H:H,[1]价格表!$B$4:$B$35,0)</f>
        <v>20</v>
      </c>
      <c r="N294" s="4">
        <f>IF(J294&lt;=0.3,INDEX([1]价格表!$B$4:$I$31,M294,2),IF(AND(J294&gt;0.3,J294&lt;=1),INDEX([1]价格表!$B$4:$I$31,M294,3),IF(AND(J294&gt;1,J294&lt;=2.2),INDEX([1]价格表!$B$4:$I$31,M294,4),IF(AND(J294&gt;2.2,J294&lt;=3.3),INDEX([1]价格表!$B$4:$I$31,M294,5),IF(AND(J294&gt;3.3,J294&lt;=4),INDEX([1]价格表!$B$4:$I$31,M294,6),IF(AND(J294&gt;4,J294&lt;=5.5),INDEX([1]价格表!$B$4:$I$31,M294,7),IF(J294&gt;5.5,2.6+INDEX([1]价格表!$B$4:$I$31,M294,8)*L294)))))))</f>
        <v>9.25</v>
      </c>
      <c r="O294" s="3"/>
      <c r="P294" s="3"/>
      <c r="Q294" s="3">
        <f t="shared" si="9"/>
        <v>0</v>
      </c>
    </row>
    <row r="295" spans="1:17">
      <c r="A295" s="1">
        <v>4606867119297</v>
      </c>
      <c r="B295" s="1" t="s">
        <v>19</v>
      </c>
      <c r="C295" s="2">
        <v>20210201</v>
      </c>
      <c r="D295" s="2">
        <v>610538201209</v>
      </c>
      <c r="E295" s="2" t="s">
        <v>19</v>
      </c>
      <c r="F295" s="2">
        <v>20210211</v>
      </c>
      <c r="G295" s="2" t="s">
        <v>20</v>
      </c>
      <c r="H295" s="2" t="s">
        <v>21</v>
      </c>
      <c r="I295" s="2" t="s">
        <v>143</v>
      </c>
      <c r="J295" s="2">
        <v>6.28</v>
      </c>
      <c r="K295" s="2" t="s">
        <v>23</v>
      </c>
      <c r="L295">
        <f t="shared" si="8"/>
        <v>7</v>
      </c>
      <c r="M295">
        <f>MATCH(H:H,[1]价格表!$B$4:$B$35,0)</f>
        <v>15</v>
      </c>
      <c r="N295" s="4">
        <f>IF(J295&lt;=0.3,INDEX([1]价格表!$B$4:$I$31,M295,2),IF(AND(J295&gt;0.3,J295&lt;=1),INDEX([1]价格表!$B$4:$I$31,M295,3),IF(AND(J295&gt;1,J295&lt;=2.2),INDEX([1]价格表!$B$4:$I$31,M295,4),IF(AND(J295&gt;2.2,J295&lt;=3.3),INDEX([1]价格表!$B$4:$I$31,M295,5),IF(AND(J295&gt;3.3,J295&lt;=4),INDEX([1]价格表!$B$4:$I$31,M295,6),IF(AND(J295&gt;4,J295&lt;=5.5),INDEX([1]价格表!$B$4:$I$31,M295,7),IF(J295&gt;5.5,2.6+INDEX([1]价格表!$B$4:$I$31,M295,8)*L295)))))))</f>
        <v>9.25</v>
      </c>
      <c r="O295" s="3"/>
      <c r="P295" s="3"/>
      <c r="Q295" s="3">
        <f t="shared" si="9"/>
        <v>0</v>
      </c>
    </row>
    <row r="296" spans="1:17">
      <c r="A296" s="1">
        <v>4606867119278</v>
      </c>
      <c r="B296" s="1" t="s">
        <v>19</v>
      </c>
      <c r="C296" s="2">
        <v>20210201</v>
      </c>
      <c r="D296" s="2">
        <v>610538201209</v>
      </c>
      <c r="E296" s="2" t="s">
        <v>19</v>
      </c>
      <c r="F296" s="2">
        <v>20210211</v>
      </c>
      <c r="G296" s="2" t="s">
        <v>20</v>
      </c>
      <c r="H296" s="2" t="s">
        <v>119</v>
      </c>
      <c r="I296" s="2" t="s">
        <v>120</v>
      </c>
      <c r="J296" s="2">
        <v>6.39</v>
      </c>
      <c r="K296" s="2" t="s">
        <v>23</v>
      </c>
      <c r="L296">
        <f t="shared" si="8"/>
        <v>7</v>
      </c>
      <c r="M296">
        <f>MATCH(H:H,[1]价格表!$B$4:$B$35,0)</f>
        <v>6</v>
      </c>
      <c r="N296" s="4">
        <f>IF(J296&lt;=0.3,INDEX([1]价格表!$B$4:$I$31,M296,2),IF(AND(J296&gt;0.3,J296&lt;=1),INDEX([1]价格表!$B$4:$I$31,M296,3),IF(AND(J296&gt;1,J296&lt;=2.2),INDEX([1]价格表!$B$4:$I$31,M296,4),IF(AND(J296&gt;2.2,J296&lt;=3.3),INDEX([1]价格表!$B$4:$I$31,M296,5),IF(AND(J296&gt;3.3,J296&lt;=4),INDEX([1]价格表!$B$4:$I$31,M296,6),IF(AND(J296&gt;4,J296&lt;=5.5),INDEX([1]价格表!$B$4:$I$31,M296,7),IF(J296&gt;5.5,2.6+INDEX([1]价格表!$B$4:$I$31,M296,8)*L296)))))))</f>
        <v>9.25</v>
      </c>
      <c r="O296" s="3"/>
      <c r="P296" s="3"/>
      <c r="Q296" s="3">
        <f t="shared" si="9"/>
        <v>0</v>
      </c>
    </row>
    <row r="297" spans="1:17">
      <c r="A297" s="1">
        <v>4606876922642</v>
      </c>
      <c r="B297" s="1" t="s">
        <v>19</v>
      </c>
      <c r="C297" s="2">
        <v>20210201</v>
      </c>
      <c r="D297" s="2">
        <v>610538201209</v>
      </c>
      <c r="E297" s="2" t="s">
        <v>19</v>
      </c>
      <c r="F297" s="2">
        <v>20210211</v>
      </c>
      <c r="G297" s="2" t="s">
        <v>20</v>
      </c>
      <c r="H297" s="2" t="s">
        <v>125</v>
      </c>
      <c r="I297" s="2" t="s">
        <v>126</v>
      </c>
      <c r="J297" s="2">
        <v>6.48</v>
      </c>
      <c r="K297" s="2" t="s">
        <v>23</v>
      </c>
      <c r="L297">
        <f t="shared" si="8"/>
        <v>7</v>
      </c>
      <c r="M297">
        <f>MATCH(H:H,[1]价格表!$B$4:$B$35,0)</f>
        <v>22</v>
      </c>
      <c r="N297" s="4">
        <f>IF(J297&lt;=0.3,INDEX([1]价格表!$B$4:$I$31,M297,2),IF(AND(J297&gt;0.3,J297&lt;=1),INDEX([1]价格表!$B$4:$I$31,M297,3),IF(AND(J297&gt;1,J297&lt;=2.2),INDEX([1]价格表!$B$4:$I$31,M297,4),IF(AND(J297&gt;2.2,J297&lt;=3.3),INDEX([1]价格表!$B$4:$I$31,M297,5),IF(AND(J297&gt;3.3,J297&lt;=4),INDEX([1]价格表!$B$4:$I$31,M297,6),IF(AND(J297&gt;4,J297&lt;=5.5),INDEX([1]价格表!$B$4:$I$31,M297,7),IF(J297&gt;5.5,2.6+INDEX([1]价格表!$B$4:$I$31,M297,8)*L297)))))))</f>
        <v>9.25</v>
      </c>
      <c r="O297" s="3"/>
      <c r="P297" s="3"/>
      <c r="Q297" s="3">
        <f t="shared" si="9"/>
        <v>0</v>
      </c>
    </row>
    <row r="298" spans="1:17">
      <c r="A298" s="1">
        <v>4312224967799</v>
      </c>
      <c r="B298" s="1" t="s">
        <v>19</v>
      </c>
      <c r="C298" s="2">
        <v>20210201</v>
      </c>
      <c r="D298" s="2">
        <v>610538201209</v>
      </c>
      <c r="E298" s="2" t="s">
        <v>19</v>
      </c>
      <c r="F298" s="2">
        <v>20210211</v>
      </c>
      <c r="G298" s="2" t="s">
        <v>20</v>
      </c>
      <c r="H298" s="2" t="s">
        <v>21</v>
      </c>
      <c r="I298" s="2" t="s">
        <v>85</v>
      </c>
      <c r="J298" s="2">
        <v>6.97</v>
      </c>
      <c r="K298" s="2" t="s">
        <v>23</v>
      </c>
      <c r="L298">
        <f t="shared" si="8"/>
        <v>7</v>
      </c>
      <c r="M298">
        <f>MATCH(H:H,[1]价格表!$B$4:$B$35,0)</f>
        <v>15</v>
      </c>
      <c r="N298" s="4">
        <f>IF(J298&lt;=0.3,INDEX([1]价格表!$B$4:$I$31,M298,2),IF(AND(J298&gt;0.3,J298&lt;=1),INDEX([1]价格表!$B$4:$I$31,M298,3),IF(AND(J298&gt;1,J298&lt;=2.2),INDEX([1]价格表!$B$4:$I$31,M298,4),IF(AND(J298&gt;2.2,J298&lt;=3.3),INDEX([1]价格表!$B$4:$I$31,M298,5),IF(AND(J298&gt;3.3,J298&lt;=4),INDEX([1]价格表!$B$4:$I$31,M298,6),IF(AND(J298&gt;4,J298&lt;=5.5),INDEX([1]价格表!$B$4:$I$31,M298,7),IF(J298&gt;5.5,2.6+INDEX([1]价格表!$B$4:$I$31,M298,8)*L298)))))))</f>
        <v>9.25</v>
      </c>
      <c r="O298" s="3"/>
      <c r="P298" s="3"/>
      <c r="Q298" s="3">
        <f t="shared" si="9"/>
        <v>0</v>
      </c>
    </row>
    <row r="299" spans="1:17">
      <c r="A299" s="1">
        <v>4312226596627</v>
      </c>
      <c r="B299" s="1" t="s">
        <v>19</v>
      </c>
      <c r="C299" s="2">
        <v>20210201</v>
      </c>
      <c r="D299" s="2">
        <v>610538201209</v>
      </c>
      <c r="E299" s="2" t="s">
        <v>19</v>
      </c>
      <c r="F299" s="2">
        <v>20210211</v>
      </c>
      <c r="G299" s="2" t="s">
        <v>20</v>
      </c>
      <c r="H299" s="2" t="s">
        <v>29</v>
      </c>
      <c r="I299" s="2" t="s">
        <v>42</v>
      </c>
      <c r="J299" s="2">
        <v>6.98</v>
      </c>
      <c r="K299" s="2" t="s">
        <v>23</v>
      </c>
      <c r="L299">
        <f t="shared" si="8"/>
        <v>7</v>
      </c>
      <c r="M299">
        <f>MATCH(H:H,[1]价格表!$B$4:$B$35,0)</f>
        <v>3</v>
      </c>
      <c r="N299" s="4">
        <f>IF(J299&lt;=0.3,INDEX([1]价格表!$B$4:$I$31,M299,2),IF(AND(J299&gt;0.3,J299&lt;=1),INDEX([1]价格表!$B$4:$I$31,M299,3),IF(AND(J299&gt;1,J299&lt;=2.2),INDEX([1]价格表!$B$4:$I$31,M299,4),IF(AND(J299&gt;2.2,J299&lt;=3.3),INDEX([1]价格表!$B$4:$I$31,M299,5),IF(AND(J299&gt;3.3,J299&lt;=4),INDEX([1]价格表!$B$4:$I$31,M299,6),IF(AND(J299&gt;4,J299&lt;=5.5),INDEX([1]价格表!$B$4:$I$31,M299,7),IF(J299&gt;5.5,2.6+INDEX([1]价格表!$B$4:$I$31,M299,8)*L299)))))))</f>
        <v>9.25</v>
      </c>
      <c r="O299" s="3"/>
      <c r="P299" s="3"/>
      <c r="Q299" s="3">
        <f t="shared" si="9"/>
        <v>0</v>
      </c>
    </row>
    <row r="300" spans="1:17">
      <c r="A300" s="1">
        <v>4606867156087</v>
      </c>
      <c r="B300" s="1" t="s">
        <v>19</v>
      </c>
      <c r="C300" s="2">
        <v>20210201</v>
      </c>
      <c r="D300" s="2">
        <v>610538201209</v>
      </c>
      <c r="E300" s="2" t="s">
        <v>19</v>
      </c>
      <c r="F300" s="2">
        <v>20210211</v>
      </c>
      <c r="G300" s="2" t="s">
        <v>20</v>
      </c>
      <c r="H300" s="2" t="s">
        <v>35</v>
      </c>
      <c r="I300" s="2" t="s">
        <v>61</v>
      </c>
      <c r="J300" s="2">
        <v>7.26</v>
      </c>
      <c r="K300" s="2" t="s">
        <v>23</v>
      </c>
      <c r="L300">
        <f t="shared" si="8"/>
        <v>8</v>
      </c>
      <c r="M300">
        <f>MATCH(H:H,[1]价格表!$B$4:$B$35,0)</f>
        <v>11</v>
      </c>
      <c r="N300" s="4">
        <f>IF(J300&lt;=0.3,INDEX([1]价格表!$B$4:$I$31,M300,2),IF(AND(J300&gt;0.3,J300&lt;=1),INDEX([1]价格表!$B$4:$I$31,M300,3),IF(AND(J300&gt;1,J300&lt;=2.2),INDEX([1]价格表!$B$4:$I$31,M300,4),IF(AND(J300&gt;2.2,J300&lt;=3.3),INDEX([1]价格表!$B$4:$I$31,M300,5),IF(AND(J300&gt;3.3,J300&lt;=4),INDEX([1]价格表!$B$4:$I$31,M300,6),IF(AND(J300&gt;4,J300&lt;=5.5),INDEX([1]价格表!$B$4:$I$31,M300,7),IF(J300&gt;5.5,2.6+INDEX([1]价格表!$B$4:$I$31,M300,8)*L300)))))))</f>
        <v>10.2</v>
      </c>
      <c r="O300" s="3"/>
      <c r="P300" s="3"/>
      <c r="Q300" s="3">
        <f t="shared" si="9"/>
        <v>0</v>
      </c>
    </row>
    <row r="301" spans="1:17">
      <c r="A301" s="1">
        <v>4606867155602</v>
      </c>
      <c r="B301" s="1" t="s">
        <v>19</v>
      </c>
      <c r="C301" s="2">
        <v>20210201</v>
      </c>
      <c r="D301" s="2">
        <v>610538201209</v>
      </c>
      <c r="E301" s="2" t="s">
        <v>19</v>
      </c>
      <c r="F301" s="2">
        <v>20210211</v>
      </c>
      <c r="G301" s="2" t="s">
        <v>20</v>
      </c>
      <c r="H301" s="2" t="s">
        <v>35</v>
      </c>
      <c r="I301" s="2" t="s">
        <v>61</v>
      </c>
      <c r="J301" s="2">
        <v>7.28</v>
      </c>
      <c r="K301" s="2" t="s">
        <v>23</v>
      </c>
      <c r="L301">
        <f t="shared" si="8"/>
        <v>8</v>
      </c>
      <c r="M301">
        <f>MATCH(H:H,[1]价格表!$B$4:$B$35,0)</f>
        <v>11</v>
      </c>
      <c r="N301" s="4">
        <f>IF(J301&lt;=0.3,INDEX([1]价格表!$B$4:$I$31,M301,2),IF(AND(J301&gt;0.3,J301&lt;=1),INDEX([1]价格表!$B$4:$I$31,M301,3),IF(AND(J301&gt;1,J301&lt;=2.2),INDEX([1]价格表!$B$4:$I$31,M301,4),IF(AND(J301&gt;2.2,J301&lt;=3.3),INDEX([1]价格表!$B$4:$I$31,M301,5),IF(AND(J301&gt;3.3,J301&lt;=4),INDEX([1]价格表!$B$4:$I$31,M301,6),IF(AND(J301&gt;4,J301&lt;=5.5),INDEX([1]价格表!$B$4:$I$31,M301,7),IF(J301&gt;5.5,2.6+INDEX([1]价格表!$B$4:$I$31,M301,8)*L301)))))))</f>
        <v>10.2</v>
      </c>
      <c r="O301" s="3"/>
      <c r="P301" s="3"/>
      <c r="Q301" s="3">
        <f t="shared" si="9"/>
        <v>0</v>
      </c>
    </row>
    <row r="302" spans="1:17">
      <c r="A302" s="1">
        <v>4606867155775</v>
      </c>
      <c r="B302" s="1" t="s">
        <v>19</v>
      </c>
      <c r="C302" s="2">
        <v>20210201</v>
      </c>
      <c r="D302" s="2">
        <v>610538201209</v>
      </c>
      <c r="E302" s="2" t="s">
        <v>19</v>
      </c>
      <c r="F302" s="2">
        <v>20210211</v>
      </c>
      <c r="G302" s="2" t="s">
        <v>20</v>
      </c>
      <c r="H302" s="2" t="s">
        <v>35</v>
      </c>
      <c r="I302" s="2" t="s">
        <v>61</v>
      </c>
      <c r="J302" s="2">
        <v>7.3</v>
      </c>
      <c r="K302" s="2" t="s">
        <v>23</v>
      </c>
      <c r="L302">
        <f t="shared" si="8"/>
        <v>8</v>
      </c>
      <c r="M302">
        <f>MATCH(H:H,[1]价格表!$B$4:$B$35,0)</f>
        <v>11</v>
      </c>
      <c r="N302" s="4">
        <f>IF(J302&lt;=0.3,INDEX([1]价格表!$B$4:$I$31,M302,2),IF(AND(J302&gt;0.3,J302&lt;=1),INDEX([1]价格表!$B$4:$I$31,M302,3),IF(AND(J302&gt;1,J302&lt;=2.2),INDEX([1]价格表!$B$4:$I$31,M302,4),IF(AND(J302&gt;2.2,J302&lt;=3.3),INDEX([1]价格表!$B$4:$I$31,M302,5),IF(AND(J302&gt;3.3,J302&lt;=4),INDEX([1]价格表!$B$4:$I$31,M302,6),IF(AND(J302&gt;4,J302&lt;=5.5),INDEX([1]价格表!$B$4:$I$31,M302,7),IF(J302&gt;5.5,2.6+INDEX([1]价格表!$B$4:$I$31,M302,8)*L302)))))))</f>
        <v>10.2</v>
      </c>
      <c r="O302" s="3"/>
      <c r="P302" s="3"/>
      <c r="Q302" s="3">
        <f t="shared" si="9"/>
        <v>0</v>
      </c>
    </row>
    <row r="303" spans="1:17">
      <c r="A303" s="1">
        <v>4606867157567</v>
      </c>
      <c r="B303" s="1" t="s">
        <v>19</v>
      </c>
      <c r="C303" s="2">
        <v>20210201</v>
      </c>
      <c r="D303" s="2">
        <v>610538201209</v>
      </c>
      <c r="E303" s="2" t="s">
        <v>19</v>
      </c>
      <c r="F303" s="2">
        <v>20210211</v>
      </c>
      <c r="G303" s="2" t="s">
        <v>20</v>
      </c>
      <c r="H303" s="2" t="s">
        <v>35</v>
      </c>
      <c r="I303" s="2" t="s">
        <v>61</v>
      </c>
      <c r="J303" s="2">
        <v>7.32</v>
      </c>
      <c r="K303" s="2" t="s">
        <v>23</v>
      </c>
      <c r="L303">
        <f t="shared" si="8"/>
        <v>8</v>
      </c>
      <c r="M303">
        <f>MATCH(H:H,[1]价格表!$B$4:$B$35,0)</f>
        <v>11</v>
      </c>
      <c r="N303" s="4">
        <f>IF(J303&lt;=0.3,INDEX([1]价格表!$B$4:$I$31,M303,2),IF(AND(J303&gt;0.3,J303&lt;=1),INDEX([1]价格表!$B$4:$I$31,M303,3),IF(AND(J303&gt;1,J303&lt;=2.2),INDEX([1]价格表!$B$4:$I$31,M303,4),IF(AND(J303&gt;2.2,J303&lt;=3.3),INDEX([1]价格表!$B$4:$I$31,M303,5),IF(AND(J303&gt;3.3,J303&lt;=4),INDEX([1]价格表!$B$4:$I$31,M303,6),IF(AND(J303&gt;4,J303&lt;=5.5),INDEX([1]价格表!$B$4:$I$31,M303,7),IF(J303&gt;5.5,2.6+INDEX([1]价格表!$B$4:$I$31,M303,8)*L303)))))))</f>
        <v>10.2</v>
      </c>
      <c r="O303" s="3"/>
      <c r="P303" s="3"/>
      <c r="Q303" s="3">
        <f t="shared" si="9"/>
        <v>0</v>
      </c>
    </row>
    <row r="304" spans="1:17">
      <c r="A304" s="1">
        <v>4606867155812</v>
      </c>
      <c r="B304" s="1" t="s">
        <v>19</v>
      </c>
      <c r="C304" s="2">
        <v>20210201</v>
      </c>
      <c r="D304" s="2">
        <v>610538201209</v>
      </c>
      <c r="E304" s="2" t="s">
        <v>19</v>
      </c>
      <c r="F304" s="2">
        <v>20210211</v>
      </c>
      <c r="G304" s="2" t="s">
        <v>20</v>
      </c>
      <c r="H304" s="2" t="s">
        <v>35</v>
      </c>
      <c r="I304" s="2" t="s">
        <v>61</v>
      </c>
      <c r="J304" s="2">
        <v>7.33</v>
      </c>
      <c r="K304" s="2" t="s">
        <v>23</v>
      </c>
      <c r="L304">
        <f t="shared" si="8"/>
        <v>8</v>
      </c>
      <c r="M304">
        <f>MATCH(H:H,[1]价格表!$B$4:$B$35,0)</f>
        <v>11</v>
      </c>
      <c r="N304" s="4">
        <f>IF(J304&lt;=0.3,INDEX([1]价格表!$B$4:$I$31,M304,2),IF(AND(J304&gt;0.3,J304&lt;=1),INDEX([1]价格表!$B$4:$I$31,M304,3),IF(AND(J304&gt;1,J304&lt;=2.2),INDEX([1]价格表!$B$4:$I$31,M304,4),IF(AND(J304&gt;2.2,J304&lt;=3.3),INDEX([1]价格表!$B$4:$I$31,M304,5),IF(AND(J304&gt;3.3,J304&lt;=4),INDEX([1]价格表!$B$4:$I$31,M304,6),IF(AND(J304&gt;4,J304&lt;=5.5),INDEX([1]价格表!$B$4:$I$31,M304,7),IF(J304&gt;5.5,2.6+INDEX([1]价格表!$B$4:$I$31,M304,8)*L304)))))))</f>
        <v>10.2</v>
      </c>
      <c r="O304" s="3"/>
      <c r="P304" s="3"/>
      <c r="Q304" s="3">
        <f t="shared" si="9"/>
        <v>0</v>
      </c>
    </row>
    <row r="305" spans="1:17">
      <c r="A305" s="1">
        <v>4606867156069</v>
      </c>
      <c r="B305" s="1" t="s">
        <v>19</v>
      </c>
      <c r="C305" s="2">
        <v>20210201</v>
      </c>
      <c r="D305" s="2">
        <v>610538201209</v>
      </c>
      <c r="E305" s="2" t="s">
        <v>19</v>
      </c>
      <c r="F305" s="2">
        <v>20210211</v>
      </c>
      <c r="G305" s="2" t="s">
        <v>20</v>
      </c>
      <c r="H305" s="2" t="s">
        <v>35</v>
      </c>
      <c r="I305" s="2" t="s">
        <v>61</v>
      </c>
      <c r="J305" s="2">
        <v>7.35</v>
      </c>
      <c r="K305" s="2" t="s">
        <v>23</v>
      </c>
      <c r="L305">
        <f t="shared" si="8"/>
        <v>8</v>
      </c>
      <c r="M305">
        <f>MATCH(H:H,[1]价格表!$B$4:$B$35,0)</f>
        <v>11</v>
      </c>
      <c r="N305" s="4">
        <f>IF(J305&lt;=0.3,INDEX([1]价格表!$B$4:$I$31,M305,2),IF(AND(J305&gt;0.3,J305&lt;=1),INDEX([1]价格表!$B$4:$I$31,M305,3),IF(AND(J305&gt;1,J305&lt;=2.2),INDEX([1]价格表!$B$4:$I$31,M305,4),IF(AND(J305&gt;2.2,J305&lt;=3.3),INDEX([1]价格表!$B$4:$I$31,M305,5),IF(AND(J305&gt;3.3,J305&lt;=4),INDEX([1]价格表!$B$4:$I$31,M305,6),IF(AND(J305&gt;4,J305&lt;=5.5),INDEX([1]价格表!$B$4:$I$31,M305,7),IF(J305&gt;5.5,2.6+INDEX([1]价格表!$B$4:$I$31,M305,8)*L305)))))))</f>
        <v>10.2</v>
      </c>
      <c r="O305" s="3"/>
      <c r="P305" s="3"/>
      <c r="Q305" s="3">
        <f t="shared" si="9"/>
        <v>0</v>
      </c>
    </row>
    <row r="306" spans="1:17">
      <c r="A306" s="1">
        <v>4606877414632</v>
      </c>
      <c r="B306" s="1" t="s">
        <v>19</v>
      </c>
      <c r="C306" s="2">
        <v>20210201</v>
      </c>
      <c r="D306" s="2">
        <v>610538201209</v>
      </c>
      <c r="E306" s="2" t="s">
        <v>19</v>
      </c>
      <c r="F306" s="2">
        <v>20210211</v>
      </c>
      <c r="G306" s="2" t="s">
        <v>20</v>
      </c>
      <c r="H306" s="2" t="s">
        <v>81</v>
      </c>
      <c r="I306" s="2" t="s">
        <v>182</v>
      </c>
      <c r="J306" s="2">
        <v>7.48</v>
      </c>
      <c r="K306" s="2" t="s">
        <v>23</v>
      </c>
      <c r="L306">
        <f t="shared" si="8"/>
        <v>8</v>
      </c>
      <c r="M306">
        <f>MATCH(H:H,[1]价格表!$B$4:$B$35,0)</f>
        <v>16</v>
      </c>
      <c r="N306" s="4">
        <f>IF(J306&lt;=0.3,INDEX([1]价格表!$B$4:$I$31,M306,2),IF(AND(J306&gt;0.3,J306&lt;=1),INDEX([1]价格表!$B$4:$I$31,M306,3),IF(AND(J306&gt;1,J306&lt;=2.2),INDEX([1]价格表!$B$4:$I$31,M306,4),IF(AND(J306&gt;2.2,J306&lt;=3.3),INDEX([1]价格表!$B$4:$I$31,M306,5),IF(AND(J306&gt;3.3,J306&lt;=4),INDEX([1]价格表!$B$4:$I$31,M306,6),IF(AND(J306&gt;4,J306&lt;=5.5),INDEX([1]价格表!$B$4:$I$31,M306,7),IF(J306&gt;5.5,2.6+INDEX([1]价格表!$B$4:$I$31,M306,8)*L306)))))))</f>
        <v>10.2</v>
      </c>
      <c r="O306" s="3"/>
      <c r="P306" s="3"/>
      <c r="Q306" s="3">
        <f t="shared" si="9"/>
        <v>0</v>
      </c>
    </row>
    <row r="307" spans="1:17">
      <c r="A307" s="1">
        <v>4606869529142</v>
      </c>
      <c r="B307" s="1" t="s">
        <v>19</v>
      </c>
      <c r="C307" s="2">
        <v>20210201</v>
      </c>
      <c r="D307" s="2">
        <v>610538201209</v>
      </c>
      <c r="E307" s="2" t="s">
        <v>19</v>
      </c>
      <c r="F307" s="2">
        <v>20210211</v>
      </c>
      <c r="G307" s="2" t="s">
        <v>20</v>
      </c>
      <c r="H307" s="2" t="s">
        <v>33</v>
      </c>
      <c r="I307" s="2" t="s">
        <v>69</v>
      </c>
      <c r="J307" s="2">
        <v>7.53</v>
      </c>
      <c r="K307" s="2" t="s">
        <v>23</v>
      </c>
      <c r="L307">
        <f t="shared" si="8"/>
        <v>8</v>
      </c>
      <c r="M307">
        <f>MATCH(H:H,[1]价格表!$B$4:$B$35,0)</f>
        <v>7</v>
      </c>
      <c r="N307" s="4">
        <f>IF(J307&lt;=0.3,INDEX([1]价格表!$B$4:$I$31,M307,2),IF(AND(J307&gt;0.3,J307&lt;=1),INDEX([1]价格表!$B$4:$I$31,M307,3),IF(AND(J307&gt;1,J307&lt;=2.2),INDEX([1]价格表!$B$4:$I$31,M307,4),IF(AND(J307&gt;2.2,J307&lt;=3.3),INDEX([1]价格表!$B$4:$I$31,M307,5),IF(AND(J307&gt;3.3,J307&lt;=4),INDEX([1]价格表!$B$4:$I$31,M307,6),IF(AND(J307&gt;4,J307&lt;=5.5),INDEX([1]价格表!$B$4:$I$31,M307,7),IF(J307&gt;5.5,2.6+INDEX([1]价格表!$B$4:$I$31,M307,8)*L307)))))))</f>
        <v>10.2</v>
      </c>
      <c r="O307" s="3"/>
      <c r="P307" s="3"/>
      <c r="Q307" s="3">
        <f t="shared" si="9"/>
        <v>0</v>
      </c>
    </row>
    <row r="308" spans="1:17">
      <c r="A308" s="1">
        <v>4606876756114</v>
      </c>
      <c r="B308" s="1" t="s">
        <v>19</v>
      </c>
      <c r="C308" s="2">
        <v>20210201</v>
      </c>
      <c r="D308" s="2">
        <v>610538201209</v>
      </c>
      <c r="E308" s="2" t="s">
        <v>19</v>
      </c>
      <c r="F308" s="2">
        <v>20210211</v>
      </c>
      <c r="G308" s="2" t="s">
        <v>20</v>
      </c>
      <c r="H308" s="2" t="s">
        <v>38</v>
      </c>
      <c r="I308" s="2" t="s">
        <v>164</v>
      </c>
      <c r="J308" s="2">
        <v>7.56</v>
      </c>
      <c r="K308" s="2" t="s">
        <v>23</v>
      </c>
      <c r="L308">
        <f t="shared" si="8"/>
        <v>8</v>
      </c>
      <c r="M308">
        <f>MATCH(H:H,[1]价格表!$B$4:$B$35,0)</f>
        <v>5</v>
      </c>
      <c r="N308" s="4">
        <f>IF(J308&lt;=0.3,INDEX([1]价格表!$B$4:$I$31,M308,2),IF(AND(J308&gt;0.3,J308&lt;=1),INDEX([1]价格表!$B$4:$I$31,M308,3),IF(AND(J308&gt;1,J308&lt;=2.2),INDEX([1]价格表!$B$4:$I$31,M308,4),IF(AND(J308&gt;2.2,J308&lt;=3.3),INDEX([1]价格表!$B$4:$I$31,M308,5),IF(AND(J308&gt;3.3,J308&lt;=4),INDEX([1]价格表!$B$4:$I$31,M308,6),IF(AND(J308&gt;4,J308&lt;=5.5),INDEX([1]价格表!$B$4:$I$31,M308,7),IF(J308&gt;5.5,2.6+INDEX([1]价格表!$B$4:$I$31,M308,8)*L308)))))))</f>
        <v>10.2</v>
      </c>
      <c r="O308" s="3"/>
      <c r="P308" s="3"/>
      <c r="Q308" s="3">
        <f t="shared" si="9"/>
        <v>0</v>
      </c>
    </row>
    <row r="309" spans="1:17">
      <c r="A309" s="1">
        <v>4606865919111</v>
      </c>
      <c r="B309" s="1" t="s">
        <v>19</v>
      </c>
      <c r="C309" s="2">
        <v>20210201</v>
      </c>
      <c r="D309" s="2">
        <v>610538201209</v>
      </c>
      <c r="E309" s="2" t="s">
        <v>19</v>
      </c>
      <c r="F309" s="2">
        <v>20210211</v>
      </c>
      <c r="G309" s="2" t="s">
        <v>20</v>
      </c>
      <c r="H309" s="2" t="s">
        <v>129</v>
      </c>
      <c r="I309" s="2" t="s">
        <v>130</v>
      </c>
      <c r="J309" s="2">
        <v>7.58</v>
      </c>
      <c r="K309" s="2" t="s">
        <v>23</v>
      </c>
      <c r="L309">
        <f t="shared" si="8"/>
        <v>8</v>
      </c>
      <c r="M309">
        <f>MATCH(H:H,[1]价格表!$B$4:$B$35,0)</f>
        <v>18</v>
      </c>
      <c r="N309" s="4">
        <f>IF(J309&lt;=0.3,INDEX([1]价格表!$B$4:$I$31,M309,2),IF(AND(J309&gt;0.3,J309&lt;=1),INDEX([1]价格表!$B$4:$I$31,M309,3),IF(AND(J309&gt;1,J309&lt;=2.2),INDEX([1]价格表!$B$4:$I$31,M309,4),IF(AND(J309&gt;2.2,J309&lt;=3.3),INDEX([1]价格表!$B$4:$I$31,M309,5),IF(AND(J309&gt;3.3,J309&lt;=4),INDEX([1]价格表!$B$4:$I$31,M309,6),IF(AND(J309&gt;4,J309&lt;=5.5),INDEX([1]价格表!$B$4:$I$31,M309,7),IF(J309&gt;5.5,2.6+INDEX([1]价格表!$B$4:$I$31,M309,8)*L309)))))))</f>
        <v>10.2</v>
      </c>
      <c r="O309" s="3"/>
      <c r="P309" s="3"/>
      <c r="Q309" s="3">
        <f t="shared" si="9"/>
        <v>0</v>
      </c>
    </row>
    <row r="310" spans="1:17">
      <c r="A310" s="1">
        <v>4606869529156</v>
      </c>
      <c r="B310" s="1" t="s">
        <v>19</v>
      </c>
      <c r="C310" s="2">
        <v>20210201</v>
      </c>
      <c r="D310" s="2">
        <v>610538201209</v>
      </c>
      <c r="E310" s="2" t="s">
        <v>19</v>
      </c>
      <c r="F310" s="2">
        <v>20210211</v>
      </c>
      <c r="G310" s="2" t="s">
        <v>20</v>
      </c>
      <c r="H310" s="2" t="s">
        <v>33</v>
      </c>
      <c r="I310" s="2" t="s">
        <v>69</v>
      </c>
      <c r="J310" s="2">
        <v>7.58</v>
      </c>
      <c r="K310" s="2" t="s">
        <v>23</v>
      </c>
      <c r="L310">
        <f t="shared" si="8"/>
        <v>8</v>
      </c>
      <c r="M310">
        <f>MATCH(H:H,[1]价格表!$B$4:$B$35,0)</f>
        <v>7</v>
      </c>
      <c r="N310" s="4">
        <f>IF(J310&lt;=0.3,INDEX([1]价格表!$B$4:$I$31,M310,2),IF(AND(J310&gt;0.3,J310&lt;=1),INDEX([1]价格表!$B$4:$I$31,M310,3),IF(AND(J310&gt;1,J310&lt;=2.2),INDEX([1]价格表!$B$4:$I$31,M310,4),IF(AND(J310&gt;2.2,J310&lt;=3.3),INDEX([1]价格表!$B$4:$I$31,M310,5),IF(AND(J310&gt;3.3,J310&lt;=4),INDEX([1]价格表!$B$4:$I$31,M310,6),IF(AND(J310&gt;4,J310&lt;=5.5),INDEX([1]价格表!$B$4:$I$31,M310,7),IF(J310&gt;5.5,2.6+INDEX([1]价格表!$B$4:$I$31,M310,8)*L310)))))))</f>
        <v>10.2</v>
      </c>
      <c r="O310" s="3"/>
      <c r="P310" s="3"/>
      <c r="Q310" s="3">
        <f t="shared" si="9"/>
        <v>0</v>
      </c>
    </row>
    <row r="311" spans="1:17">
      <c r="A311" s="1">
        <v>4606876754528</v>
      </c>
      <c r="B311" s="1" t="s">
        <v>19</v>
      </c>
      <c r="C311" s="2">
        <v>20210201</v>
      </c>
      <c r="D311" s="2">
        <v>610538201209</v>
      </c>
      <c r="E311" s="2" t="s">
        <v>19</v>
      </c>
      <c r="F311" s="2">
        <v>20210211</v>
      </c>
      <c r="G311" s="2" t="s">
        <v>20</v>
      </c>
      <c r="H311" s="2" t="s">
        <v>47</v>
      </c>
      <c r="I311" s="2" t="s">
        <v>134</v>
      </c>
      <c r="J311" s="2">
        <v>7.58</v>
      </c>
      <c r="K311" s="2" t="s">
        <v>23</v>
      </c>
      <c r="L311">
        <f t="shared" si="8"/>
        <v>8</v>
      </c>
      <c r="M311">
        <f>MATCH(H:H,[1]价格表!$B$4:$B$35,0)</f>
        <v>12</v>
      </c>
      <c r="N311" s="4">
        <f>IF(J311&lt;=0.3,INDEX([1]价格表!$B$4:$I$31,M311,2),IF(AND(J311&gt;0.3,J311&lt;=1),INDEX([1]价格表!$B$4:$I$31,M311,3),IF(AND(J311&gt;1,J311&lt;=2.2),INDEX([1]价格表!$B$4:$I$31,M311,4),IF(AND(J311&gt;2.2,J311&lt;=3.3),INDEX([1]价格表!$B$4:$I$31,M311,5),IF(AND(J311&gt;3.3,J311&lt;=4),INDEX([1]价格表!$B$4:$I$31,M311,6),IF(AND(J311&gt;4,J311&lt;=5.5),INDEX([1]价格表!$B$4:$I$31,M311,7),IF(J311&gt;5.5,2.6+INDEX([1]价格表!$B$4:$I$31,M311,8)*L311)))))))</f>
        <v>10.2</v>
      </c>
      <c r="O311" s="3"/>
      <c r="P311" s="3"/>
      <c r="Q311" s="3">
        <f t="shared" si="9"/>
        <v>0</v>
      </c>
    </row>
    <row r="312" spans="1:17">
      <c r="A312" s="1">
        <v>4606876754707</v>
      </c>
      <c r="B312" s="1" t="s">
        <v>19</v>
      </c>
      <c r="C312" s="2">
        <v>20210201</v>
      </c>
      <c r="D312" s="2">
        <v>610538201209</v>
      </c>
      <c r="E312" s="2" t="s">
        <v>19</v>
      </c>
      <c r="F312" s="2">
        <v>20210211</v>
      </c>
      <c r="G312" s="2" t="s">
        <v>20</v>
      </c>
      <c r="H312" s="2" t="s">
        <v>29</v>
      </c>
      <c r="I312" s="2" t="s">
        <v>42</v>
      </c>
      <c r="J312" s="2">
        <v>7.58</v>
      </c>
      <c r="K312" s="2" t="s">
        <v>23</v>
      </c>
      <c r="L312">
        <f t="shared" si="8"/>
        <v>8</v>
      </c>
      <c r="M312">
        <f>MATCH(H:H,[1]价格表!$B$4:$B$35,0)</f>
        <v>3</v>
      </c>
      <c r="N312" s="4">
        <f>IF(J312&lt;=0.3,INDEX([1]价格表!$B$4:$I$31,M312,2),IF(AND(J312&gt;0.3,J312&lt;=1),INDEX([1]价格表!$B$4:$I$31,M312,3),IF(AND(J312&gt;1,J312&lt;=2.2),INDEX([1]价格表!$B$4:$I$31,M312,4),IF(AND(J312&gt;2.2,J312&lt;=3.3),INDEX([1]价格表!$B$4:$I$31,M312,5),IF(AND(J312&gt;3.3,J312&lt;=4),INDEX([1]价格表!$B$4:$I$31,M312,6),IF(AND(J312&gt;4,J312&lt;=5.5),INDEX([1]价格表!$B$4:$I$31,M312,7),IF(J312&gt;5.5,2.6+INDEX([1]价格表!$B$4:$I$31,M312,8)*L312)))))))</f>
        <v>10.2</v>
      </c>
      <c r="O312" s="3"/>
      <c r="P312" s="3"/>
      <c r="Q312" s="3">
        <f t="shared" si="9"/>
        <v>0</v>
      </c>
    </row>
    <row r="313" spans="1:17">
      <c r="A313" s="1">
        <v>4606876754754</v>
      </c>
      <c r="B313" s="1" t="s">
        <v>19</v>
      </c>
      <c r="C313" s="2">
        <v>20210201</v>
      </c>
      <c r="D313" s="2">
        <v>610538201209</v>
      </c>
      <c r="E313" s="2" t="s">
        <v>19</v>
      </c>
      <c r="F313" s="2">
        <v>20210211</v>
      </c>
      <c r="G313" s="2" t="s">
        <v>20</v>
      </c>
      <c r="H313" s="2" t="s">
        <v>119</v>
      </c>
      <c r="I313" s="2" t="s">
        <v>120</v>
      </c>
      <c r="J313" s="2">
        <v>7.58</v>
      </c>
      <c r="K313" s="2" t="s">
        <v>23</v>
      </c>
      <c r="L313">
        <f t="shared" si="8"/>
        <v>8</v>
      </c>
      <c r="M313">
        <f>MATCH(H:H,[1]价格表!$B$4:$B$35,0)</f>
        <v>6</v>
      </c>
      <c r="N313" s="4">
        <f>IF(J313&lt;=0.3,INDEX([1]价格表!$B$4:$I$31,M313,2),IF(AND(J313&gt;0.3,J313&lt;=1),INDEX([1]价格表!$B$4:$I$31,M313,3),IF(AND(J313&gt;1,J313&lt;=2.2),INDEX([1]价格表!$B$4:$I$31,M313,4),IF(AND(J313&gt;2.2,J313&lt;=3.3),INDEX([1]价格表!$B$4:$I$31,M313,5),IF(AND(J313&gt;3.3,J313&lt;=4),INDEX([1]价格表!$B$4:$I$31,M313,6),IF(AND(J313&gt;4,J313&lt;=5.5),INDEX([1]价格表!$B$4:$I$31,M313,7),IF(J313&gt;5.5,2.6+INDEX([1]价格表!$B$4:$I$31,M313,8)*L313)))))))</f>
        <v>10.2</v>
      </c>
      <c r="O313" s="3"/>
      <c r="P313" s="3"/>
      <c r="Q313" s="3">
        <f t="shared" si="9"/>
        <v>0</v>
      </c>
    </row>
    <row r="314" spans="1:17">
      <c r="A314" s="1">
        <v>4606876754801</v>
      </c>
      <c r="B314" s="1" t="s">
        <v>19</v>
      </c>
      <c r="C314" s="2">
        <v>20210201</v>
      </c>
      <c r="D314" s="2">
        <v>610538201209</v>
      </c>
      <c r="E314" s="2" t="s">
        <v>19</v>
      </c>
      <c r="F314" s="2">
        <v>20210211</v>
      </c>
      <c r="G314" s="2" t="s">
        <v>20</v>
      </c>
      <c r="H314" s="2" t="s">
        <v>29</v>
      </c>
      <c r="I314" s="2" t="s">
        <v>131</v>
      </c>
      <c r="J314" s="2">
        <v>7.58</v>
      </c>
      <c r="K314" s="2" t="s">
        <v>23</v>
      </c>
      <c r="L314">
        <f t="shared" si="8"/>
        <v>8</v>
      </c>
      <c r="M314">
        <f>MATCH(H:H,[1]价格表!$B$4:$B$35,0)</f>
        <v>3</v>
      </c>
      <c r="N314" s="4">
        <f>IF(J314&lt;=0.3,INDEX([1]价格表!$B$4:$I$31,M314,2),IF(AND(J314&gt;0.3,J314&lt;=1),INDEX([1]价格表!$B$4:$I$31,M314,3),IF(AND(J314&gt;1,J314&lt;=2.2),INDEX([1]价格表!$B$4:$I$31,M314,4),IF(AND(J314&gt;2.2,J314&lt;=3.3),INDEX([1]价格表!$B$4:$I$31,M314,5),IF(AND(J314&gt;3.3,J314&lt;=4),INDEX([1]价格表!$B$4:$I$31,M314,6),IF(AND(J314&gt;4,J314&lt;=5.5),INDEX([1]价格表!$B$4:$I$31,M314,7),IF(J314&gt;5.5,2.6+INDEX([1]价格表!$B$4:$I$31,M314,8)*L314)))))))</f>
        <v>10.2</v>
      </c>
      <c r="O314" s="3"/>
      <c r="P314" s="3"/>
      <c r="Q314" s="3">
        <f t="shared" si="9"/>
        <v>0</v>
      </c>
    </row>
    <row r="315" spans="1:17">
      <c r="A315" s="1">
        <v>4606876756161</v>
      </c>
      <c r="B315" s="1" t="s">
        <v>19</v>
      </c>
      <c r="C315" s="2">
        <v>20210201</v>
      </c>
      <c r="D315" s="2">
        <v>610538201209</v>
      </c>
      <c r="E315" s="2" t="s">
        <v>19</v>
      </c>
      <c r="F315" s="2">
        <v>20210211</v>
      </c>
      <c r="G315" s="2" t="s">
        <v>20</v>
      </c>
      <c r="H315" s="2" t="s">
        <v>43</v>
      </c>
      <c r="I315" s="2" t="s">
        <v>108</v>
      </c>
      <c r="J315" s="2">
        <v>7.58</v>
      </c>
      <c r="K315" s="2" t="s">
        <v>23</v>
      </c>
      <c r="L315">
        <f t="shared" si="8"/>
        <v>8</v>
      </c>
      <c r="M315">
        <f>MATCH(H:H,[1]价格表!$B$4:$B$35,0)</f>
        <v>4</v>
      </c>
      <c r="N315" s="4">
        <f>IF(J315&lt;=0.3,INDEX([1]价格表!$B$4:$I$31,M315,2),IF(AND(J315&gt;0.3,J315&lt;=1),INDEX([1]价格表!$B$4:$I$31,M315,3),IF(AND(J315&gt;1,J315&lt;=2.2),INDEX([1]价格表!$B$4:$I$31,M315,4),IF(AND(J315&gt;2.2,J315&lt;=3.3),INDEX([1]价格表!$B$4:$I$31,M315,5),IF(AND(J315&gt;3.3,J315&lt;=4),INDEX([1]价格表!$B$4:$I$31,M315,6),IF(AND(J315&gt;4,J315&lt;=5.5),INDEX([1]价格表!$B$4:$I$31,M315,7),IF(J315&gt;5.5,2.6+INDEX([1]价格表!$B$4:$I$31,M315,8)*L315)))))))</f>
        <v>10.2</v>
      </c>
      <c r="O315" s="5">
        <v>5.35</v>
      </c>
      <c r="P315" s="5">
        <v>3.8</v>
      </c>
      <c r="Q315" s="3">
        <f t="shared" si="9"/>
        <v>-6.4</v>
      </c>
    </row>
    <row r="316" spans="1:17">
      <c r="A316" s="1">
        <v>4606867155596</v>
      </c>
      <c r="B316" s="1" t="s">
        <v>19</v>
      </c>
      <c r="C316" s="2">
        <v>20210201</v>
      </c>
      <c r="D316" s="2">
        <v>610538201209</v>
      </c>
      <c r="E316" s="2" t="s">
        <v>19</v>
      </c>
      <c r="F316" s="2">
        <v>20210211</v>
      </c>
      <c r="G316" s="2" t="s">
        <v>20</v>
      </c>
      <c r="H316" s="2" t="s">
        <v>35</v>
      </c>
      <c r="I316" s="2" t="s">
        <v>61</v>
      </c>
      <c r="J316" s="2">
        <v>7.6</v>
      </c>
      <c r="K316" s="2" t="s">
        <v>23</v>
      </c>
      <c r="L316">
        <f t="shared" si="8"/>
        <v>8</v>
      </c>
      <c r="M316">
        <f>MATCH(H:H,[1]价格表!$B$4:$B$35,0)</f>
        <v>11</v>
      </c>
      <c r="N316" s="4">
        <f>IF(J316&lt;=0.3,INDEX([1]价格表!$B$4:$I$31,M316,2),IF(AND(J316&gt;0.3,J316&lt;=1),INDEX([1]价格表!$B$4:$I$31,M316,3),IF(AND(J316&gt;1,J316&lt;=2.2),INDEX([1]价格表!$B$4:$I$31,M316,4),IF(AND(J316&gt;2.2,J316&lt;=3.3),INDEX([1]价格表!$B$4:$I$31,M316,5),IF(AND(J316&gt;3.3,J316&lt;=4),INDEX([1]价格表!$B$4:$I$31,M316,6),IF(AND(J316&gt;4,J316&lt;=5.5),INDEX([1]价格表!$B$4:$I$31,M316,7),IF(J316&gt;5.5,2.6+INDEX([1]价格表!$B$4:$I$31,M316,8)*L316)))))))</f>
        <v>10.2</v>
      </c>
      <c r="O316" s="3"/>
      <c r="P316" s="3"/>
      <c r="Q316" s="3">
        <f t="shared" si="9"/>
        <v>0</v>
      </c>
    </row>
    <row r="317" spans="1:17">
      <c r="A317" s="1">
        <v>4606876752802</v>
      </c>
      <c r="B317" s="1" t="s">
        <v>19</v>
      </c>
      <c r="C317" s="2">
        <v>20210201</v>
      </c>
      <c r="D317" s="2">
        <v>610538201209</v>
      </c>
      <c r="E317" s="2" t="s">
        <v>19</v>
      </c>
      <c r="F317" s="2">
        <v>20210211</v>
      </c>
      <c r="G317" s="2" t="s">
        <v>20</v>
      </c>
      <c r="H317" s="2" t="s">
        <v>33</v>
      </c>
      <c r="I317" s="2" t="s">
        <v>69</v>
      </c>
      <c r="J317" s="2">
        <v>7.6</v>
      </c>
      <c r="K317" s="2" t="s">
        <v>23</v>
      </c>
      <c r="L317">
        <f t="shared" si="8"/>
        <v>8</v>
      </c>
      <c r="M317">
        <f>MATCH(H:H,[1]价格表!$B$4:$B$35,0)</f>
        <v>7</v>
      </c>
      <c r="N317" s="4">
        <f>IF(J317&lt;=0.3,INDEX([1]价格表!$B$4:$I$31,M317,2),IF(AND(J317&gt;0.3,J317&lt;=1),INDEX([1]价格表!$B$4:$I$31,M317,3),IF(AND(J317&gt;1,J317&lt;=2.2),INDEX([1]价格表!$B$4:$I$31,M317,4),IF(AND(J317&gt;2.2,J317&lt;=3.3),INDEX([1]价格表!$B$4:$I$31,M317,5),IF(AND(J317&gt;3.3,J317&lt;=4),INDEX([1]价格表!$B$4:$I$31,M317,6),IF(AND(J317&gt;4,J317&lt;=5.5),INDEX([1]价格表!$B$4:$I$31,M317,7),IF(J317&gt;5.5,2.6+INDEX([1]价格表!$B$4:$I$31,M317,8)*L317)))))))</f>
        <v>10.2</v>
      </c>
      <c r="O317" s="3"/>
      <c r="P317" s="3"/>
      <c r="Q317" s="3">
        <f t="shared" si="9"/>
        <v>0</v>
      </c>
    </row>
    <row r="318" spans="1:17">
      <c r="A318" s="1">
        <v>4606876754246</v>
      </c>
      <c r="B318" s="1" t="s">
        <v>19</v>
      </c>
      <c r="C318" s="2">
        <v>20210201</v>
      </c>
      <c r="D318" s="2">
        <v>610538201209</v>
      </c>
      <c r="E318" s="2" t="s">
        <v>19</v>
      </c>
      <c r="F318" s="2">
        <v>20210211</v>
      </c>
      <c r="G318" s="2" t="s">
        <v>20</v>
      </c>
      <c r="H318" s="2" t="s">
        <v>33</v>
      </c>
      <c r="I318" s="2" t="s">
        <v>69</v>
      </c>
      <c r="J318" s="2">
        <v>7.59</v>
      </c>
      <c r="K318" s="2" t="s">
        <v>23</v>
      </c>
      <c r="L318">
        <f t="shared" si="8"/>
        <v>8</v>
      </c>
      <c r="M318">
        <f>MATCH(H:H,[1]价格表!$B$4:$B$35,0)</f>
        <v>7</v>
      </c>
      <c r="N318" s="4">
        <f>IF(J318&lt;=0.3,INDEX([1]价格表!$B$4:$I$31,M318,2),IF(AND(J318&gt;0.3,J318&lt;=1),INDEX([1]价格表!$B$4:$I$31,M318,3),IF(AND(J318&gt;1,J318&lt;=2.2),INDEX([1]价格表!$B$4:$I$31,M318,4),IF(AND(J318&gt;2.2,J318&lt;=3.3),INDEX([1]价格表!$B$4:$I$31,M318,5),IF(AND(J318&gt;3.3,J318&lt;=4),INDEX([1]价格表!$B$4:$I$31,M318,6),IF(AND(J318&gt;4,J318&lt;=5.5),INDEX([1]价格表!$B$4:$I$31,M318,7),IF(J318&gt;5.5,2.6+INDEX([1]价格表!$B$4:$I$31,M318,8)*L318)))))))</f>
        <v>10.2</v>
      </c>
      <c r="O318" s="3"/>
      <c r="P318" s="3"/>
      <c r="Q318" s="3">
        <f t="shared" si="9"/>
        <v>0</v>
      </c>
    </row>
    <row r="319" spans="1:17">
      <c r="A319" s="1">
        <v>4606865837141</v>
      </c>
      <c r="B319" s="1" t="s">
        <v>19</v>
      </c>
      <c r="C319" s="2">
        <v>20210201</v>
      </c>
      <c r="D319" s="2">
        <v>610538201209</v>
      </c>
      <c r="E319" s="2" t="s">
        <v>19</v>
      </c>
      <c r="F319" s="2">
        <v>20210211</v>
      </c>
      <c r="G319" s="2" t="s">
        <v>20</v>
      </c>
      <c r="H319" s="2" t="s">
        <v>129</v>
      </c>
      <c r="I319" s="2" t="s">
        <v>130</v>
      </c>
      <c r="J319" s="2">
        <v>7.61</v>
      </c>
      <c r="K319" s="2" t="s">
        <v>23</v>
      </c>
      <c r="L319">
        <f t="shared" si="8"/>
        <v>8</v>
      </c>
      <c r="M319">
        <f>MATCH(H:H,[1]价格表!$B$4:$B$35,0)</f>
        <v>18</v>
      </c>
      <c r="N319" s="4">
        <f>IF(J319&lt;=0.3,INDEX([1]价格表!$B$4:$I$31,M319,2),IF(AND(J319&gt;0.3,J319&lt;=1),INDEX([1]价格表!$B$4:$I$31,M319,3),IF(AND(J319&gt;1,J319&lt;=2.2),INDEX([1]价格表!$B$4:$I$31,M319,4),IF(AND(J319&gt;2.2,J319&lt;=3.3),INDEX([1]价格表!$B$4:$I$31,M319,5),IF(AND(J319&gt;3.3,J319&lt;=4),INDEX([1]价格表!$B$4:$I$31,M319,6),IF(AND(J319&gt;4,J319&lt;=5.5),INDEX([1]价格表!$B$4:$I$31,M319,7),IF(J319&gt;5.5,2.6+INDEX([1]价格表!$B$4:$I$31,M319,8)*L319)))))))</f>
        <v>10.2</v>
      </c>
      <c r="O319" s="3"/>
      <c r="P319" s="3"/>
      <c r="Q319" s="3">
        <f t="shared" si="9"/>
        <v>0</v>
      </c>
    </row>
    <row r="320" spans="1:17">
      <c r="A320" s="1">
        <v>4606867155684</v>
      </c>
      <c r="B320" s="1" t="s">
        <v>19</v>
      </c>
      <c r="C320" s="2">
        <v>20210201</v>
      </c>
      <c r="D320" s="2">
        <v>610538201209</v>
      </c>
      <c r="E320" s="2" t="s">
        <v>19</v>
      </c>
      <c r="F320" s="2">
        <v>20210211</v>
      </c>
      <c r="G320" s="2" t="s">
        <v>20</v>
      </c>
      <c r="H320" s="2" t="s">
        <v>35</v>
      </c>
      <c r="I320" s="2" t="s">
        <v>61</v>
      </c>
      <c r="J320" s="2">
        <v>7.66</v>
      </c>
      <c r="K320" s="2" t="s">
        <v>23</v>
      </c>
      <c r="L320">
        <f t="shared" si="8"/>
        <v>8</v>
      </c>
      <c r="M320">
        <f>MATCH(H:H,[1]价格表!$B$4:$B$35,0)</f>
        <v>11</v>
      </c>
      <c r="N320" s="4">
        <f>IF(J320&lt;=0.3,INDEX([1]价格表!$B$4:$I$31,M320,2),IF(AND(J320&gt;0.3,J320&lt;=1),INDEX([1]价格表!$B$4:$I$31,M320,3),IF(AND(J320&gt;1,J320&lt;=2.2),INDEX([1]价格表!$B$4:$I$31,M320,4),IF(AND(J320&gt;2.2,J320&lt;=3.3),INDEX([1]价格表!$B$4:$I$31,M320,5),IF(AND(J320&gt;3.3,J320&lt;=4),INDEX([1]价格表!$B$4:$I$31,M320,6),IF(AND(J320&gt;4,J320&lt;=5.5),INDEX([1]价格表!$B$4:$I$31,M320,7),IF(J320&gt;5.5,2.6+INDEX([1]价格表!$B$4:$I$31,M320,8)*L320)))))))</f>
        <v>10.2</v>
      </c>
      <c r="O320" s="3"/>
      <c r="P320" s="3"/>
      <c r="Q320" s="3">
        <f t="shared" si="9"/>
        <v>0</v>
      </c>
    </row>
    <row r="321" spans="1:17">
      <c r="A321" s="1">
        <v>4606876752992</v>
      </c>
      <c r="B321" s="1" t="s">
        <v>19</v>
      </c>
      <c r="C321" s="2">
        <v>20210201</v>
      </c>
      <c r="D321" s="2">
        <v>610538201209</v>
      </c>
      <c r="E321" s="2" t="s">
        <v>19</v>
      </c>
      <c r="F321" s="2">
        <v>20210211</v>
      </c>
      <c r="G321" s="2" t="s">
        <v>20</v>
      </c>
      <c r="H321" s="2" t="s">
        <v>43</v>
      </c>
      <c r="I321" s="2" t="s">
        <v>44</v>
      </c>
      <c r="J321" s="2">
        <v>7.66</v>
      </c>
      <c r="K321" s="2" t="s">
        <v>23</v>
      </c>
      <c r="L321">
        <f t="shared" si="8"/>
        <v>8</v>
      </c>
      <c r="M321">
        <f>MATCH(H:H,[1]价格表!$B$4:$B$35,0)</f>
        <v>4</v>
      </c>
      <c r="N321" s="4">
        <f>IF(J321&lt;=0.3,INDEX([1]价格表!$B$4:$I$31,M321,2),IF(AND(J321&gt;0.3,J321&lt;=1),INDEX([1]价格表!$B$4:$I$31,M321,3),IF(AND(J321&gt;1,J321&lt;=2.2),INDEX([1]价格表!$B$4:$I$31,M321,4),IF(AND(J321&gt;2.2,J321&lt;=3.3),INDEX([1]价格表!$B$4:$I$31,M321,5),IF(AND(J321&gt;3.3,J321&lt;=4),INDEX([1]价格表!$B$4:$I$31,M321,6),IF(AND(J321&gt;4,J321&lt;=5.5),INDEX([1]价格表!$B$4:$I$31,M321,7),IF(J321&gt;5.5,2.6+INDEX([1]价格表!$B$4:$I$31,M321,8)*L321)))))))</f>
        <v>10.2</v>
      </c>
      <c r="O321" s="3"/>
      <c r="P321" s="3"/>
      <c r="Q321" s="3">
        <f t="shared" si="9"/>
        <v>0</v>
      </c>
    </row>
    <row r="322" spans="1:17">
      <c r="A322" s="1">
        <v>4606876754490</v>
      </c>
      <c r="B322" s="1" t="s">
        <v>19</v>
      </c>
      <c r="C322" s="2">
        <v>20210201</v>
      </c>
      <c r="D322" s="2">
        <v>610538201209</v>
      </c>
      <c r="E322" s="2" t="s">
        <v>19</v>
      </c>
      <c r="F322" s="2">
        <v>20210211</v>
      </c>
      <c r="G322" s="2" t="s">
        <v>20</v>
      </c>
      <c r="H322" s="2" t="s">
        <v>35</v>
      </c>
      <c r="I322" s="2" t="s">
        <v>147</v>
      </c>
      <c r="J322" s="2">
        <v>7.67</v>
      </c>
      <c r="K322" s="2" t="s">
        <v>23</v>
      </c>
      <c r="L322">
        <f t="shared" si="8"/>
        <v>8</v>
      </c>
      <c r="M322">
        <f>MATCH(H:H,[1]价格表!$B$4:$B$35,0)</f>
        <v>11</v>
      </c>
      <c r="N322" s="4">
        <f>IF(J322&lt;=0.3,INDEX([1]价格表!$B$4:$I$31,M322,2),IF(AND(J322&gt;0.3,J322&lt;=1),INDEX([1]价格表!$B$4:$I$31,M322,3),IF(AND(J322&gt;1,J322&lt;=2.2),INDEX([1]价格表!$B$4:$I$31,M322,4),IF(AND(J322&gt;2.2,J322&lt;=3.3),INDEX([1]价格表!$B$4:$I$31,M322,5),IF(AND(J322&gt;3.3,J322&lt;=4),INDEX([1]价格表!$B$4:$I$31,M322,6),IF(AND(J322&gt;4,J322&lt;=5.5),INDEX([1]价格表!$B$4:$I$31,M322,7),IF(J322&gt;5.5,2.6+INDEX([1]价格表!$B$4:$I$31,M322,8)*L322)))))))</f>
        <v>10.2</v>
      </c>
      <c r="O322" s="3"/>
      <c r="P322" s="3"/>
      <c r="Q322" s="3">
        <f t="shared" si="9"/>
        <v>0</v>
      </c>
    </row>
    <row r="323" spans="1:17">
      <c r="A323" s="1">
        <v>4606866564962</v>
      </c>
      <c r="B323" s="1" t="s">
        <v>19</v>
      </c>
      <c r="C323" s="2">
        <v>20210201</v>
      </c>
      <c r="D323" s="2">
        <v>610538201209</v>
      </c>
      <c r="E323" s="2" t="s">
        <v>19</v>
      </c>
      <c r="F323" s="2">
        <v>20210211</v>
      </c>
      <c r="G323" s="2" t="s">
        <v>20</v>
      </c>
      <c r="H323" s="2" t="s">
        <v>129</v>
      </c>
      <c r="I323" s="2" t="s">
        <v>130</v>
      </c>
      <c r="J323" s="2">
        <v>8.2</v>
      </c>
      <c r="K323" s="2" t="s">
        <v>23</v>
      </c>
      <c r="L323">
        <f t="shared" si="8"/>
        <v>9</v>
      </c>
      <c r="M323">
        <f>MATCH(H:H,[1]价格表!$B$4:$B$35,0)</f>
        <v>18</v>
      </c>
      <c r="N323" s="4">
        <f>IF(J323&lt;=0.3,INDEX([1]价格表!$B$4:$I$31,M323,2),IF(AND(J323&gt;0.3,J323&lt;=1),INDEX([1]价格表!$B$4:$I$31,M323,3),IF(AND(J323&gt;1,J323&lt;=2.2),INDEX([1]价格表!$B$4:$I$31,M323,4),IF(AND(J323&gt;2.2,J323&lt;=3.3),INDEX([1]价格表!$B$4:$I$31,M323,5),IF(AND(J323&gt;3.3,J323&lt;=4),INDEX([1]价格表!$B$4:$I$31,M323,6),IF(AND(J323&gt;4,J323&lt;=5.5),INDEX([1]价格表!$B$4:$I$31,M323,7),IF(J323&gt;5.5,2.6+INDEX([1]价格表!$B$4:$I$31,M323,8)*L323)))))))</f>
        <v>11.15</v>
      </c>
      <c r="O323" s="3"/>
      <c r="P323" s="3"/>
      <c r="Q323" s="3">
        <f t="shared" si="9"/>
        <v>0</v>
      </c>
    </row>
    <row r="324" spans="1:17">
      <c r="A324" s="1">
        <v>4606866565076</v>
      </c>
      <c r="B324" s="1" t="s">
        <v>19</v>
      </c>
      <c r="C324" s="2">
        <v>20210201</v>
      </c>
      <c r="D324" s="2">
        <v>610538201209</v>
      </c>
      <c r="E324" s="2" t="s">
        <v>19</v>
      </c>
      <c r="F324" s="2">
        <v>20210211</v>
      </c>
      <c r="G324" s="2" t="s">
        <v>20</v>
      </c>
      <c r="H324" s="2" t="s">
        <v>129</v>
      </c>
      <c r="I324" s="2" t="s">
        <v>130</v>
      </c>
      <c r="J324" s="2">
        <v>8.2</v>
      </c>
      <c r="K324" s="2" t="s">
        <v>23</v>
      </c>
      <c r="L324">
        <f t="shared" ref="L324:L387" si="10">ROUNDUP(J324,0)</f>
        <v>9</v>
      </c>
      <c r="M324">
        <f>MATCH(H:H,[1]价格表!$B$4:$B$35,0)</f>
        <v>18</v>
      </c>
      <c r="N324" s="4">
        <f>IF(J324&lt;=0.3,INDEX([1]价格表!$B$4:$I$31,M324,2),IF(AND(J324&gt;0.3,J324&lt;=1),INDEX([1]价格表!$B$4:$I$31,M324,3),IF(AND(J324&gt;1,J324&lt;=2.2),INDEX([1]价格表!$B$4:$I$31,M324,4),IF(AND(J324&gt;2.2,J324&lt;=3.3),INDEX([1]价格表!$B$4:$I$31,M324,5),IF(AND(J324&gt;3.3,J324&lt;=4),INDEX([1]价格表!$B$4:$I$31,M324,6),IF(AND(J324&gt;4,J324&lt;=5.5),INDEX([1]价格表!$B$4:$I$31,M324,7),IF(J324&gt;5.5,2.6+INDEX([1]价格表!$B$4:$I$31,M324,8)*L324)))))))</f>
        <v>11.15</v>
      </c>
      <c r="O324" s="3"/>
      <c r="P324" s="3"/>
      <c r="Q324" s="3">
        <f t="shared" ref="Q324:Q387" si="11">IF(P324&gt;0,P324-N324,0)</f>
        <v>0</v>
      </c>
    </row>
    <row r="325" spans="1:17">
      <c r="A325" s="1">
        <v>4606877413202</v>
      </c>
      <c r="B325" s="1" t="s">
        <v>19</v>
      </c>
      <c r="C325" s="2">
        <v>20210201</v>
      </c>
      <c r="D325" s="2">
        <v>610538201209</v>
      </c>
      <c r="E325" s="2" t="s">
        <v>19</v>
      </c>
      <c r="F325" s="2">
        <v>20210211</v>
      </c>
      <c r="G325" s="2" t="s">
        <v>20</v>
      </c>
      <c r="H325" s="2" t="s">
        <v>43</v>
      </c>
      <c r="I325" s="2" t="s">
        <v>83</v>
      </c>
      <c r="J325" s="2">
        <v>8.36</v>
      </c>
      <c r="K325" s="2" t="s">
        <v>23</v>
      </c>
      <c r="L325">
        <f t="shared" si="10"/>
        <v>9</v>
      </c>
      <c r="M325">
        <f>MATCH(H:H,[1]价格表!$B$4:$B$35,0)</f>
        <v>4</v>
      </c>
      <c r="N325" s="4">
        <f>IF(J325&lt;=0.3,INDEX([1]价格表!$B$4:$I$31,M325,2),IF(AND(J325&gt;0.3,J325&lt;=1),INDEX([1]价格表!$B$4:$I$31,M325,3),IF(AND(J325&gt;1,J325&lt;=2.2),INDEX([1]价格表!$B$4:$I$31,M325,4),IF(AND(J325&gt;2.2,J325&lt;=3.3),INDEX([1]价格表!$B$4:$I$31,M325,5),IF(AND(J325&gt;3.3,J325&lt;=4),INDEX([1]价格表!$B$4:$I$31,M325,6),IF(AND(J325&gt;4,J325&lt;=5.5),INDEX([1]价格表!$B$4:$I$31,M325,7),IF(J325&gt;5.5,2.6+INDEX([1]价格表!$B$4:$I$31,M325,8)*L325)))))))</f>
        <v>11.15</v>
      </c>
      <c r="O325" s="3"/>
      <c r="P325" s="3"/>
      <c r="Q325" s="3">
        <f t="shared" si="11"/>
        <v>0</v>
      </c>
    </row>
    <row r="326" spans="1:17">
      <c r="A326" s="1">
        <v>4606877625909</v>
      </c>
      <c r="B326" s="1" t="s">
        <v>19</v>
      </c>
      <c r="C326" s="2">
        <v>20210201</v>
      </c>
      <c r="D326" s="2">
        <v>610538201209</v>
      </c>
      <c r="E326" s="2" t="s">
        <v>19</v>
      </c>
      <c r="F326" s="2">
        <v>20210211</v>
      </c>
      <c r="G326" s="2" t="s">
        <v>20</v>
      </c>
      <c r="H326" s="2" t="s">
        <v>54</v>
      </c>
      <c r="I326" s="2" t="s">
        <v>106</v>
      </c>
      <c r="J326" s="2">
        <v>9.39</v>
      </c>
      <c r="K326" s="2" t="s">
        <v>23</v>
      </c>
      <c r="L326">
        <f t="shared" si="10"/>
        <v>10</v>
      </c>
      <c r="M326">
        <f>MATCH(H:H,[1]价格表!$B$4:$B$35,0)</f>
        <v>10</v>
      </c>
      <c r="N326" s="4">
        <f>IF(J326&lt;=0.3,INDEX([1]价格表!$B$4:$I$31,M326,2),IF(AND(J326&gt;0.3,J326&lt;=1),INDEX([1]价格表!$B$4:$I$31,M326,3),IF(AND(J326&gt;1,J326&lt;=2.2),INDEX([1]价格表!$B$4:$I$31,M326,4),IF(AND(J326&gt;2.2,J326&lt;=3.3),INDEX([1]价格表!$B$4:$I$31,M326,5),IF(AND(J326&gt;3.3,J326&lt;=4),INDEX([1]价格表!$B$4:$I$31,M326,6),IF(AND(J326&gt;4,J326&lt;=5.5),INDEX([1]价格表!$B$4:$I$31,M326,7),IF(J326&gt;5.5,2.6+INDEX([1]价格表!$B$4:$I$31,M326,8)*L326)))))))</f>
        <v>12.1</v>
      </c>
      <c r="O326" s="3"/>
      <c r="P326" s="3"/>
      <c r="Q326" s="3">
        <f t="shared" si="11"/>
        <v>0</v>
      </c>
    </row>
    <row r="327" spans="1:17">
      <c r="A327" s="1">
        <v>4606877624153</v>
      </c>
      <c r="B327" s="1" t="s">
        <v>19</v>
      </c>
      <c r="C327" s="2">
        <v>20210201</v>
      </c>
      <c r="D327" s="2">
        <v>610538201209</v>
      </c>
      <c r="E327" s="2" t="s">
        <v>19</v>
      </c>
      <c r="F327" s="2">
        <v>20210211</v>
      </c>
      <c r="G327" s="2" t="s">
        <v>20</v>
      </c>
      <c r="H327" s="2" t="s">
        <v>47</v>
      </c>
      <c r="I327" s="2" t="s">
        <v>95</v>
      </c>
      <c r="J327" s="2">
        <v>9.42</v>
      </c>
      <c r="K327" s="2" t="s">
        <v>23</v>
      </c>
      <c r="L327">
        <f t="shared" si="10"/>
        <v>10</v>
      </c>
      <c r="M327">
        <f>MATCH(H:H,[1]价格表!$B$4:$B$35,0)</f>
        <v>12</v>
      </c>
      <c r="N327" s="4">
        <f>IF(J327&lt;=0.3,INDEX([1]价格表!$B$4:$I$31,M327,2),IF(AND(J327&gt;0.3,J327&lt;=1),INDEX([1]价格表!$B$4:$I$31,M327,3),IF(AND(J327&gt;1,J327&lt;=2.2),INDEX([1]价格表!$B$4:$I$31,M327,4),IF(AND(J327&gt;2.2,J327&lt;=3.3),INDEX([1]价格表!$B$4:$I$31,M327,5),IF(AND(J327&gt;3.3,J327&lt;=4),INDEX([1]价格表!$B$4:$I$31,M327,6),IF(AND(J327&gt;4,J327&lt;=5.5),INDEX([1]价格表!$B$4:$I$31,M327,7),IF(J327&gt;5.5,2.6+INDEX([1]价格表!$B$4:$I$31,M327,8)*L327)))))))</f>
        <v>12.1</v>
      </c>
      <c r="O327" s="3"/>
      <c r="P327" s="3"/>
      <c r="Q327" s="3">
        <f t="shared" si="11"/>
        <v>0</v>
      </c>
    </row>
    <row r="328" spans="1:17">
      <c r="A328" s="1">
        <v>4606877672969</v>
      </c>
      <c r="B328" s="1" t="s">
        <v>19</v>
      </c>
      <c r="C328" s="2">
        <v>20210201</v>
      </c>
      <c r="D328" s="2">
        <v>610538201209</v>
      </c>
      <c r="E328" s="2" t="s">
        <v>19</v>
      </c>
      <c r="F328" s="2">
        <v>20210211</v>
      </c>
      <c r="G328" s="2" t="s">
        <v>20</v>
      </c>
      <c r="H328" s="2" t="s">
        <v>31</v>
      </c>
      <c r="I328" s="2" t="s">
        <v>183</v>
      </c>
      <c r="J328" s="2">
        <v>9.72</v>
      </c>
      <c r="K328" s="2" t="s">
        <v>23</v>
      </c>
      <c r="L328">
        <f t="shared" si="10"/>
        <v>10</v>
      </c>
      <c r="M328">
        <f>MATCH(H:H,[1]价格表!$B$4:$B$35,0)</f>
        <v>17</v>
      </c>
      <c r="N328" s="4">
        <f>IF(J328&lt;=0.3,INDEX([1]价格表!$B$4:$I$31,M328,2),IF(AND(J328&gt;0.3,J328&lt;=1),INDEX([1]价格表!$B$4:$I$31,M328,3),IF(AND(J328&gt;1,J328&lt;=2.2),INDEX([1]价格表!$B$4:$I$31,M328,4),IF(AND(J328&gt;2.2,J328&lt;=3.3),INDEX([1]价格表!$B$4:$I$31,M328,5),IF(AND(J328&gt;3.3,J328&lt;=4),INDEX([1]价格表!$B$4:$I$31,M328,6),IF(AND(J328&gt;4,J328&lt;=5.5),INDEX([1]价格表!$B$4:$I$31,M328,7),IF(J328&gt;5.5,2.6+INDEX([1]价格表!$B$4:$I$31,M328,8)*L328)))))))</f>
        <v>12.1</v>
      </c>
      <c r="O328" s="3"/>
      <c r="P328" s="3"/>
      <c r="Q328" s="3">
        <f t="shared" si="11"/>
        <v>0</v>
      </c>
    </row>
    <row r="329" spans="1:17">
      <c r="A329" s="1">
        <v>4312224799497</v>
      </c>
      <c r="B329" s="1" t="s">
        <v>19</v>
      </c>
      <c r="C329" s="2">
        <v>20210201</v>
      </c>
      <c r="D329" s="2">
        <v>610538201209</v>
      </c>
      <c r="E329" s="2" t="s">
        <v>19</v>
      </c>
      <c r="F329" s="2">
        <v>20210211</v>
      </c>
      <c r="G329" s="2" t="s">
        <v>20</v>
      </c>
      <c r="H329" s="2" t="s">
        <v>29</v>
      </c>
      <c r="I329" s="2" t="s">
        <v>131</v>
      </c>
      <c r="J329" s="2">
        <v>9.76</v>
      </c>
      <c r="K329" s="2" t="s">
        <v>23</v>
      </c>
      <c r="L329">
        <f t="shared" si="10"/>
        <v>10</v>
      </c>
      <c r="M329">
        <f>MATCH(H:H,[1]价格表!$B$4:$B$35,0)</f>
        <v>3</v>
      </c>
      <c r="N329" s="4">
        <f>IF(J329&lt;=0.3,INDEX([1]价格表!$B$4:$I$31,M329,2),IF(AND(J329&gt;0.3,J329&lt;=1),INDEX([1]价格表!$B$4:$I$31,M329,3),IF(AND(J329&gt;1,J329&lt;=2.2),INDEX([1]价格表!$B$4:$I$31,M329,4),IF(AND(J329&gt;2.2,J329&lt;=3.3),INDEX([1]价格表!$B$4:$I$31,M329,5),IF(AND(J329&gt;3.3,J329&lt;=4),INDEX([1]价格表!$B$4:$I$31,M329,6),IF(AND(J329&gt;4,J329&lt;=5.5),INDEX([1]价格表!$B$4:$I$31,M329,7),IF(J329&gt;5.5,2.6+INDEX([1]价格表!$B$4:$I$31,M329,8)*L329)))))))</f>
        <v>12.1</v>
      </c>
      <c r="O329" s="3"/>
      <c r="P329" s="3"/>
      <c r="Q329" s="3">
        <f t="shared" si="11"/>
        <v>0</v>
      </c>
    </row>
    <row r="330" spans="1:17">
      <c r="A330" s="1">
        <v>4312224799498</v>
      </c>
      <c r="B330" s="1" t="s">
        <v>19</v>
      </c>
      <c r="C330" s="2">
        <v>20210201</v>
      </c>
      <c r="D330" s="2">
        <v>610538201209</v>
      </c>
      <c r="E330" s="2" t="s">
        <v>19</v>
      </c>
      <c r="F330" s="2">
        <v>20210211</v>
      </c>
      <c r="G330" s="2" t="s">
        <v>20</v>
      </c>
      <c r="H330" s="2" t="s">
        <v>43</v>
      </c>
      <c r="I330" s="2" t="s">
        <v>83</v>
      </c>
      <c r="J330" s="2">
        <v>9.76</v>
      </c>
      <c r="K330" s="2" t="s">
        <v>23</v>
      </c>
      <c r="L330">
        <f t="shared" si="10"/>
        <v>10</v>
      </c>
      <c r="M330">
        <f>MATCH(H:H,[1]价格表!$B$4:$B$35,0)</f>
        <v>4</v>
      </c>
      <c r="N330" s="4">
        <f>IF(J330&lt;=0.3,INDEX([1]价格表!$B$4:$I$31,M330,2),IF(AND(J330&gt;0.3,J330&lt;=1),INDEX([1]价格表!$B$4:$I$31,M330,3),IF(AND(J330&gt;1,J330&lt;=2.2),INDEX([1]价格表!$B$4:$I$31,M330,4),IF(AND(J330&gt;2.2,J330&lt;=3.3),INDEX([1]价格表!$B$4:$I$31,M330,5),IF(AND(J330&gt;3.3,J330&lt;=4),INDEX([1]价格表!$B$4:$I$31,M330,6),IF(AND(J330&gt;4,J330&lt;=5.5),INDEX([1]价格表!$B$4:$I$31,M330,7),IF(J330&gt;5.5,2.6+INDEX([1]价格表!$B$4:$I$31,M330,8)*L330)))))))</f>
        <v>12.1</v>
      </c>
      <c r="O330" s="3"/>
      <c r="P330" s="3"/>
      <c r="Q330" s="3">
        <f t="shared" si="11"/>
        <v>0</v>
      </c>
    </row>
    <row r="331" spans="1:17">
      <c r="A331" s="1">
        <v>4606877534448</v>
      </c>
      <c r="B331" s="1" t="s">
        <v>19</v>
      </c>
      <c r="C331" s="2">
        <v>20210201</v>
      </c>
      <c r="D331" s="2">
        <v>610538201209</v>
      </c>
      <c r="E331" s="2" t="s">
        <v>19</v>
      </c>
      <c r="F331" s="2">
        <v>20210211</v>
      </c>
      <c r="G331" s="2" t="s">
        <v>20</v>
      </c>
      <c r="H331" s="2" t="s">
        <v>33</v>
      </c>
      <c r="I331" s="2" t="s">
        <v>69</v>
      </c>
      <c r="J331" s="2">
        <v>9.76</v>
      </c>
      <c r="K331" s="2" t="s">
        <v>23</v>
      </c>
      <c r="L331">
        <f t="shared" si="10"/>
        <v>10</v>
      </c>
      <c r="M331">
        <f>MATCH(H:H,[1]价格表!$B$4:$B$35,0)</f>
        <v>7</v>
      </c>
      <c r="N331" s="4">
        <f>IF(J331&lt;=0.3,INDEX([1]价格表!$B$4:$I$31,M331,2),IF(AND(J331&gt;0.3,J331&lt;=1),INDEX([1]价格表!$B$4:$I$31,M331,3),IF(AND(J331&gt;1,J331&lt;=2.2),INDEX([1]价格表!$B$4:$I$31,M331,4),IF(AND(J331&gt;2.2,J331&lt;=3.3),INDEX([1]价格表!$B$4:$I$31,M331,5),IF(AND(J331&gt;3.3,J331&lt;=4),INDEX([1]价格表!$B$4:$I$31,M331,6),IF(AND(J331&gt;4,J331&lt;=5.5),INDEX([1]价格表!$B$4:$I$31,M331,7),IF(J331&gt;5.5,2.6+INDEX([1]价格表!$B$4:$I$31,M331,8)*L331)))))))</f>
        <v>12.1</v>
      </c>
      <c r="O331" s="3"/>
      <c r="P331" s="3"/>
      <c r="Q331" s="3">
        <f t="shared" si="11"/>
        <v>0</v>
      </c>
    </row>
    <row r="332" spans="1:17">
      <c r="A332" s="1">
        <v>4312224799496</v>
      </c>
      <c r="B332" s="1" t="s">
        <v>19</v>
      </c>
      <c r="C332" s="2">
        <v>20210201</v>
      </c>
      <c r="D332" s="2">
        <v>610538201209</v>
      </c>
      <c r="E332" s="2" t="s">
        <v>19</v>
      </c>
      <c r="F332" s="2">
        <v>20210211</v>
      </c>
      <c r="G332" s="2" t="s">
        <v>20</v>
      </c>
      <c r="H332" s="2" t="s">
        <v>119</v>
      </c>
      <c r="I332" s="2" t="s">
        <v>120</v>
      </c>
      <c r="J332" s="2">
        <v>9.79</v>
      </c>
      <c r="K332" s="2" t="s">
        <v>23</v>
      </c>
      <c r="L332">
        <f t="shared" si="10"/>
        <v>10</v>
      </c>
      <c r="M332">
        <f>MATCH(H:H,[1]价格表!$B$4:$B$35,0)</f>
        <v>6</v>
      </c>
      <c r="N332" s="4">
        <f>IF(J332&lt;=0.3,INDEX([1]价格表!$B$4:$I$31,M332,2),IF(AND(J332&gt;0.3,J332&lt;=1),INDEX([1]价格表!$B$4:$I$31,M332,3),IF(AND(J332&gt;1,J332&lt;=2.2),INDEX([1]价格表!$B$4:$I$31,M332,4),IF(AND(J332&gt;2.2,J332&lt;=3.3),INDEX([1]价格表!$B$4:$I$31,M332,5),IF(AND(J332&gt;3.3,J332&lt;=4),INDEX([1]价格表!$B$4:$I$31,M332,6),IF(AND(J332&gt;4,J332&lt;=5.5),INDEX([1]价格表!$B$4:$I$31,M332,7),IF(J332&gt;5.5,2.6+INDEX([1]价格表!$B$4:$I$31,M332,8)*L332)))))))</f>
        <v>12.1</v>
      </c>
      <c r="O332" s="3"/>
      <c r="P332" s="3"/>
      <c r="Q332" s="3">
        <f t="shared" si="11"/>
        <v>0</v>
      </c>
    </row>
    <row r="333" spans="1:17">
      <c r="A333" s="1">
        <v>4606877365844</v>
      </c>
      <c r="B333" s="1" t="s">
        <v>19</v>
      </c>
      <c r="C333" s="2">
        <v>20210201</v>
      </c>
      <c r="D333" s="2">
        <v>610538201209</v>
      </c>
      <c r="E333" s="2" t="s">
        <v>19</v>
      </c>
      <c r="F333" s="2">
        <v>20210211</v>
      </c>
      <c r="G333" s="2" t="s">
        <v>20</v>
      </c>
      <c r="H333" s="2" t="s">
        <v>38</v>
      </c>
      <c r="I333" s="2" t="s">
        <v>184</v>
      </c>
      <c r="J333" s="2">
        <v>10.74</v>
      </c>
      <c r="K333" s="2" t="s">
        <v>23</v>
      </c>
      <c r="L333">
        <f t="shared" si="10"/>
        <v>11</v>
      </c>
      <c r="M333">
        <f>MATCH(H:H,[1]价格表!$B$4:$B$35,0)</f>
        <v>5</v>
      </c>
      <c r="N333" s="4">
        <f>IF(J333&lt;=0.3,INDEX([1]价格表!$B$4:$I$31,M333,2),IF(AND(J333&gt;0.3,J333&lt;=1),INDEX([1]价格表!$B$4:$I$31,M333,3),IF(AND(J333&gt;1,J333&lt;=2.2),INDEX([1]价格表!$B$4:$I$31,M333,4),IF(AND(J333&gt;2.2,J333&lt;=3.3),INDEX([1]价格表!$B$4:$I$31,M333,5),IF(AND(J333&gt;3.3,J333&lt;=4),INDEX([1]价格表!$B$4:$I$31,M333,6),IF(AND(J333&gt;4,J333&lt;=5.5),INDEX([1]价格表!$B$4:$I$31,M333,7),IF(J333&gt;5.5,2.6+INDEX([1]价格表!$B$4:$I$31,M333,8)*L333)))))))</f>
        <v>13.05</v>
      </c>
      <c r="O333" s="3"/>
      <c r="P333" s="3"/>
      <c r="Q333" s="3">
        <f t="shared" si="11"/>
        <v>0</v>
      </c>
    </row>
    <row r="334" spans="1:17">
      <c r="A334" s="1">
        <v>4606877365760</v>
      </c>
      <c r="B334" s="1" t="s">
        <v>19</v>
      </c>
      <c r="C334" s="2">
        <v>20210201</v>
      </c>
      <c r="D334" s="2">
        <v>610538201209</v>
      </c>
      <c r="E334" s="2" t="s">
        <v>19</v>
      </c>
      <c r="F334" s="2">
        <v>20210211</v>
      </c>
      <c r="G334" s="2" t="s">
        <v>20</v>
      </c>
      <c r="H334" s="2" t="s">
        <v>27</v>
      </c>
      <c r="I334" s="2" t="s">
        <v>117</v>
      </c>
      <c r="J334" s="2">
        <v>10.75</v>
      </c>
      <c r="K334" s="2" t="s">
        <v>23</v>
      </c>
      <c r="L334">
        <f t="shared" si="10"/>
        <v>11</v>
      </c>
      <c r="M334">
        <f>MATCH(H:H,[1]价格表!$B$4:$B$35,0)</f>
        <v>14</v>
      </c>
      <c r="N334" s="4">
        <f>IF(J334&lt;=0.3,INDEX([1]价格表!$B$4:$I$31,M334,2),IF(AND(J334&gt;0.3,J334&lt;=1),INDEX([1]价格表!$B$4:$I$31,M334,3),IF(AND(J334&gt;1,J334&lt;=2.2),INDEX([1]价格表!$B$4:$I$31,M334,4),IF(AND(J334&gt;2.2,J334&lt;=3.3),INDEX([1]价格表!$B$4:$I$31,M334,5),IF(AND(J334&gt;3.3,J334&lt;=4),INDEX([1]价格表!$B$4:$I$31,M334,6),IF(AND(J334&gt;4,J334&lt;=5.5),INDEX([1]价格表!$B$4:$I$31,M334,7),IF(J334&gt;5.5,2.6+INDEX([1]价格表!$B$4:$I$31,M334,8)*L334)))))))</f>
        <v>13.05</v>
      </c>
      <c r="O334" s="3"/>
      <c r="P334" s="3"/>
      <c r="Q334" s="3">
        <f t="shared" si="11"/>
        <v>0</v>
      </c>
    </row>
    <row r="335" spans="1:17">
      <c r="A335" s="1">
        <v>4606867119321</v>
      </c>
      <c r="B335" s="1" t="s">
        <v>19</v>
      </c>
      <c r="C335" s="2">
        <v>20210201</v>
      </c>
      <c r="D335" s="2">
        <v>610538201209</v>
      </c>
      <c r="E335" s="2" t="s">
        <v>19</v>
      </c>
      <c r="F335" s="2">
        <v>20210211</v>
      </c>
      <c r="G335" s="2" t="s">
        <v>20</v>
      </c>
      <c r="H335" s="2" t="s">
        <v>21</v>
      </c>
      <c r="I335" s="2" t="s">
        <v>37</v>
      </c>
      <c r="J335" s="2">
        <v>10.86</v>
      </c>
      <c r="K335" s="2" t="s">
        <v>23</v>
      </c>
      <c r="L335">
        <f t="shared" si="10"/>
        <v>11</v>
      </c>
      <c r="M335">
        <f>MATCH(H:H,[1]价格表!$B$4:$B$35,0)</f>
        <v>15</v>
      </c>
      <c r="N335" s="4">
        <f>IF(J335&lt;=0.3,INDEX([1]价格表!$B$4:$I$31,M335,2),IF(AND(J335&gt;0.3,J335&lt;=1),INDEX([1]价格表!$B$4:$I$31,M335,3),IF(AND(J335&gt;1,J335&lt;=2.2),INDEX([1]价格表!$B$4:$I$31,M335,4),IF(AND(J335&gt;2.2,J335&lt;=3.3),INDEX([1]价格表!$B$4:$I$31,M335,5),IF(AND(J335&gt;3.3,J335&lt;=4),INDEX([1]价格表!$B$4:$I$31,M335,6),IF(AND(J335&gt;4,J335&lt;=5.5),INDEX([1]价格表!$B$4:$I$31,M335,7),IF(J335&gt;5.5,2.6+INDEX([1]价格表!$B$4:$I$31,M335,8)*L335)))))))</f>
        <v>13.05</v>
      </c>
      <c r="O335" s="3"/>
      <c r="P335" s="3"/>
      <c r="Q335" s="3">
        <f t="shared" si="11"/>
        <v>0</v>
      </c>
    </row>
    <row r="336" spans="1:17">
      <c r="A336" s="1">
        <v>4606877467812</v>
      </c>
      <c r="B336" s="1" t="s">
        <v>19</v>
      </c>
      <c r="C336" s="2">
        <v>20210201</v>
      </c>
      <c r="D336" s="2">
        <v>610538201209</v>
      </c>
      <c r="E336" s="2" t="s">
        <v>19</v>
      </c>
      <c r="F336" s="2">
        <v>20210211</v>
      </c>
      <c r="G336" s="2" t="s">
        <v>20</v>
      </c>
      <c r="H336" s="2" t="s">
        <v>43</v>
      </c>
      <c r="I336" s="2" t="s">
        <v>185</v>
      </c>
      <c r="J336" s="2">
        <v>10.88</v>
      </c>
      <c r="K336" s="2" t="s">
        <v>23</v>
      </c>
      <c r="L336">
        <f t="shared" si="10"/>
        <v>11</v>
      </c>
      <c r="M336">
        <f>MATCH(H:H,[1]价格表!$B$4:$B$35,0)</f>
        <v>4</v>
      </c>
      <c r="N336" s="4">
        <f>IF(J336&lt;=0.3,INDEX([1]价格表!$B$4:$I$31,M336,2),IF(AND(J336&gt;0.3,J336&lt;=1),INDEX([1]价格表!$B$4:$I$31,M336,3),IF(AND(J336&gt;1,J336&lt;=2.2),INDEX([1]价格表!$B$4:$I$31,M336,4),IF(AND(J336&gt;2.2,J336&lt;=3.3),INDEX([1]价格表!$B$4:$I$31,M336,5),IF(AND(J336&gt;3.3,J336&lt;=4),INDEX([1]价格表!$B$4:$I$31,M336,6),IF(AND(J336&gt;4,J336&lt;=5.5),INDEX([1]价格表!$B$4:$I$31,M336,7),IF(J336&gt;5.5,2.6+INDEX([1]价格表!$B$4:$I$31,M336,8)*L336)))))))</f>
        <v>13.05</v>
      </c>
      <c r="O336" s="3"/>
      <c r="P336" s="3"/>
      <c r="Q336" s="3">
        <f t="shared" si="11"/>
        <v>0</v>
      </c>
    </row>
    <row r="337" spans="1:17">
      <c r="A337" s="1">
        <v>4606877466887</v>
      </c>
      <c r="B337" s="1" t="s">
        <v>19</v>
      </c>
      <c r="C337" s="2">
        <v>20210201</v>
      </c>
      <c r="D337" s="2">
        <v>610538201209</v>
      </c>
      <c r="E337" s="2" t="s">
        <v>19</v>
      </c>
      <c r="F337" s="2">
        <v>20210211</v>
      </c>
      <c r="G337" s="2" t="s">
        <v>20</v>
      </c>
      <c r="H337" s="2" t="s">
        <v>47</v>
      </c>
      <c r="I337" s="2" t="s">
        <v>58</v>
      </c>
      <c r="J337" s="2">
        <v>10.89</v>
      </c>
      <c r="K337" s="2" t="s">
        <v>23</v>
      </c>
      <c r="L337">
        <f t="shared" si="10"/>
        <v>11</v>
      </c>
      <c r="M337">
        <f>MATCH(H:H,[1]价格表!$B$4:$B$35,0)</f>
        <v>12</v>
      </c>
      <c r="N337" s="4">
        <f>IF(J337&lt;=0.3,INDEX([1]价格表!$B$4:$I$31,M337,2),IF(AND(J337&gt;0.3,J337&lt;=1),INDEX([1]价格表!$B$4:$I$31,M337,3),IF(AND(J337&gt;1,J337&lt;=2.2),INDEX([1]价格表!$B$4:$I$31,M337,4),IF(AND(J337&gt;2.2,J337&lt;=3.3),INDEX([1]价格表!$B$4:$I$31,M337,5),IF(AND(J337&gt;3.3,J337&lt;=4),INDEX([1]价格表!$B$4:$I$31,M337,6),IF(AND(J337&gt;4,J337&lt;=5.5),INDEX([1]价格表!$B$4:$I$31,M337,7),IF(J337&gt;5.5,2.6+INDEX([1]价格表!$B$4:$I$31,M337,8)*L337)))))))</f>
        <v>13.05</v>
      </c>
      <c r="O337" s="3"/>
      <c r="P337" s="3"/>
      <c r="Q337" s="3">
        <f t="shared" si="11"/>
        <v>0</v>
      </c>
    </row>
    <row r="338" spans="1:17">
      <c r="A338" s="1">
        <v>4606877365694</v>
      </c>
      <c r="B338" s="1" t="s">
        <v>19</v>
      </c>
      <c r="C338" s="2">
        <v>20210201</v>
      </c>
      <c r="D338" s="2">
        <v>610538201209</v>
      </c>
      <c r="E338" s="2" t="s">
        <v>19</v>
      </c>
      <c r="F338" s="2">
        <v>20210211</v>
      </c>
      <c r="G338" s="2" t="s">
        <v>20</v>
      </c>
      <c r="H338" s="2" t="s">
        <v>38</v>
      </c>
      <c r="I338" s="2" t="s">
        <v>184</v>
      </c>
      <c r="J338" s="2">
        <v>11.01</v>
      </c>
      <c r="K338" s="2" t="s">
        <v>23</v>
      </c>
      <c r="L338">
        <f t="shared" si="10"/>
        <v>12</v>
      </c>
      <c r="M338">
        <f>MATCH(H:H,[1]价格表!$B$4:$B$35,0)</f>
        <v>5</v>
      </c>
      <c r="N338" s="4">
        <f>IF(J338&lt;=0.3,INDEX([1]价格表!$B$4:$I$31,M338,2),IF(AND(J338&gt;0.3,J338&lt;=1),INDEX([1]价格表!$B$4:$I$31,M338,3),IF(AND(J338&gt;1,J338&lt;=2.2),INDEX([1]价格表!$B$4:$I$31,M338,4),IF(AND(J338&gt;2.2,J338&lt;=3.3),INDEX([1]价格表!$B$4:$I$31,M338,5),IF(AND(J338&gt;3.3,J338&lt;=4),INDEX([1]价格表!$B$4:$I$31,M338,6),IF(AND(J338&gt;4,J338&lt;=5.5),INDEX([1]价格表!$B$4:$I$31,M338,7),IF(J338&gt;5.5,2.6+INDEX([1]价格表!$B$4:$I$31,M338,8)*L338)))))))</f>
        <v>14</v>
      </c>
      <c r="O338" s="5">
        <v>10.7</v>
      </c>
      <c r="P338" s="5">
        <v>13.05</v>
      </c>
      <c r="Q338" s="3">
        <f t="shared" si="11"/>
        <v>-0.949999999999999</v>
      </c>
    </row>
    <row r="339" spans="1:17">
      <c r="A339" s="1">
        <v>4606877414420</v>
      </c>
      <c r="B339" s="1" t="s">
        <v>19</v>
      </c>
      <c r="C339" s="2">
        <v>20210201</v>
      </c>
      <c r="D339" s="2">
        <v>610538201209</v>
      </c>
      <c r="E339" s="2" t="s">
        <v>19</v>
      </c>
      <c r="F339" s="2">
        <v>20210211</v>
      </c>
      <c r="G339" s="2" t="s">
        <v>20</v>
      </c>
      <c r="H339" s="2" t="s">
        <v>119</v>
      </c>
      <c r="I339" s="2" t="s">
        <v>120</v>
      </c>
      <c r="J339" s="2">
        <v>11.12</v>
      </c>
      <c r="K339" s="2" t="s">
        <v>23</v>
      </c>
      <c r="L339">
        <f t="shared" si="10"/>
        <v>12</v>
      </c>
      <c r="M339">
        <f>MATCH(H:H,[1]价格表!$B$4:$B$35,0)</f>
        <v>6</v>
      </c>
      <c r="N339" s="4">
        <f>IF(J339&lt;=0.3,INDEX([1]价格表!$B$4:$I$31,M339,2),IF(AND(J339&gt;0.3,J339&lt;=1),INDEX([1]价格表!$B$4:$I$31,M339,3),IF(AND(J339&gt;1,J339&lt;=2.2),INDEX([1]价格表!$B$4:$I$31,M339,4),IF(AND(J339&gt;2.2,J339&lt;=3.3),INDEX([1]价格表!$B$4:$I$31,M339,5),IF(AND(J339&gt;3.3,J339&lt;=4),INDEX([1]价格表!$B$4:$I$31,M339,6),IF(AND(J339&gt;4,J339&lt;=5.5),INDEX([1]价格表!$B$4:$I$31,M339,7),IF(J339&gt;5.5,2.6+INDEX([1]价格表!$B$4:$I$31,M339,8)*L339)))))))</f>
        <v>14</v>
      </c>
      <c r="O339" s="3"/>
      <c r="P339" s="3"/>
      <c r="Q339" s="3">
        <f t="shared" si="11"/>
        <v>0</v>
      </c>
    </row>
    <row r="340" spans="1:17">
      <c r="A340" s="1">
        <v>4606869806892</v>
      </c>
      <c r="B340" s="1" t="s">
        <v>19</v>
      </c>
      <c r="C340" s="2">
        <v>20210201</v>
      </c>
      <c r="D340" s="2">
        <v>610538201209</v>
      </c>
      <c r="E340" s="2" t="s">
        <v>19</v>
      </c>
      <c r="F340" s="2">
        <v>20210211</v>
      </c>
      <c r="G340" s="2" t="s">
        <v>20</v>
      </c>
      <c r="H340" s="2" t="s">
        <v>21</v>
      </c>
      <c r="I340" s="2" t="s">
        <v>76</v>
      </c>
      <c r="J340" s="2">
        <v>11.5</v>
      </c>
      <c r="K340" s="2" t="s">
        <v>23</v>
      </c>
      <c r="L340">
        <f t="shared" si="10"/>
        <v>12</v>
      </c>
      <c r="M340">
        <f>MATCH(H:H,[1]价格表!$B$4:$B$35,0)</f>
        <v>15</v>
      </c>
      <c r="N340" s="4">
        <f>IF(J340&lt;=0.3,INDEX([1]价格表!$B$4:$I$31,M340,2),IF(AND(J340&gt;0.3,J340&lt;=1),INDEX([1]价格表!$B$4:$I$31,M340,3),IF(AND(J340&gt;1,J340&lt;=2.2),INDEX([1]价格表!$B$4:$I$31,M340,4),IF(AND(J340&gt;2.2,J340&lt;=3.3),INDEX([1]价格表!$B$4:$I$31,M340,5),IF(AND(J340&gt;3.3,J340&lt;=4),INDEX([1]价格表!$B$4:$I$31,M340,6),IF(AND(J340&gt;4,J340&lt;=5.5),INDEX([1]价格表!$B$4:$I$31,M340,7),IF(J340&gt;5.5,2.6+INDEX([1]价格表!$B$4:$I$31,M340,8)*L340)))))))</f>
        <v>14</v>
      </c>
      <c r="O340" s="3"/>
      <c r="P340" s="3"/>
      <c r="Q340" s="3">
        <f t="shared" si="11"/>
        <v>0</v>
      </c>
    </row>
    <row r="341" spans="1:17">
      <c r="A341" s="1">
        <v>4606877671479</v>
      </c>
      <c r="B341" s="1" t="s">
        <v>19</v>
      </c>
      <c r="C341" s="2">
        <v>20210201</v>
      </c>
      <c r="D341" s="2">
        <v>610538201209</v>
      </c>
      <c r="E341" s="2" t="s">
        <v>19</v>
      </c>
      <c r="F341" s="2">
        <v>20210211</v>
      </c>
      <c r="G341" s="2" t="s">
        <v>20</v>
      </c>
      <c r="H341" s="2" t="s">
        <v>47</v>
      </c>
      <c r="I341" s="2" t="s">
        <v>58</v>
      </c>
      <c r="J341" s="2">
        <v>11.51</v>
      </c>
      <c r="K341" s="2" t="s">
        <v>23</v>
      </c>
      <c r="L341">
        <f t="shared" si="10"/>
        <v>12</v>
      </c>
      <c r="M341">
        <f>MATCH(H:H,[1]价格表!$B$4:$B$35,0)</f>
        <v>12</v>
      </c>
      <c r="N341" s="4">
        <f>IF(J341&lt;=0.3,INDEX([1]价格表!$B$4:$I$31,M341,2),IF(AND(J341&gt;0.3,J341&lt;=1),INDEX([1]价格表!$B$4:$I$31,M341,3),IF(AND(J341&gt;1,J341&lt;=2.2),INDEX([1]价格表!$B$4:$I$31,M341,4),IF(AND(J341&gt;2.2,J341&lt;=3.3),INDEX([1]价格表!$B$4:$I$31,M341,5),IF(AND(J341&gt;3.3,J341&lt;=4),INDEX([1]价格表!$B$4:$I$31,M341,6),IF(AND(J341&gt;4,J341&lt;=5.5),INDEX([1]价格表!$B$4:$I$31,M341,7),IF(J341&gt;5.5,2.6+INDEX([1]价格表!$B$4:$I$31,M341,8)*L341)))))))</f>
        <v>14</v>
      </c>
      <c r="O341" s="3"/>
      <c r="P341" s="3"/>
      <c r="Q341" s="3">
        <f t="shared" si="11"/>
        <v>0</v>
      </c>
    </row>
    <row r="342" spans="1:17">
      <c r="A342" s="1">
        <v>4606867119232</v>
      </c>
      <c r="B342" s="1" t="s">
        <v>19</v>
      </c>
      <c r="C342" s="2">
        <v>20210201</v>
      </c>
      <c r="D342" s="2">
        <v>610538201209</v>
      </c>
      <c r="E342" s="2" t="s">
        <v>19</v>
      </c>
      <c r="F342" s="2">
        <v>20210211</v>
      </c>
      <c r="G342" s="2" t="s">
        <v>20</v>
      </c>
      <c r="H342" s="2" t="s">
        <v>138</v>
      </c>
      <c r="I342" s="2" t="s">
        <v>186</v>
      </c>
      <c r="J342" s="2">
        <v>6.28</v>
      </c>
      <c r="K342" s="2" t="s">
        <v>23</v>
      </c>
      <c r="L342">
        <f t="shared" si="10"/>
        <v>7</v>
      </c>
      <c r="M342">
        <f>MATCH(H:H,[1]价格表!$B$4:$B$35,0)</f>
        <v>23</v>
      </c>
      <c r="N342" s="4">
        <f>IF(J342&lt;=0.3,INDEX([1]价格表!$B$4:$I$31,M342,2),IF(AND(J342&gt;0.3,J342&lt;=1),INDEX([1]价格表!$B$4:$I$31,M342,3),IF(AND(J342&gt;1,J342&lt;=2.2),INDEX([1]价格表!$B$4:$I$31,M342,4),IF(AND(J342&gt;2.2,J342&lt;=3.3),INDEX([1]价格表!$B$4:$I$31,M342,5),IF(AND(J342&gt;3.3,J342&lt;=4),INDEX([1]价格表!$B$4:$I$31,M342,6),IF(AND(J342&gt;4,J342&lt;=5.5),INDEX([1]价格表!$B$4:$I$31,M342,7),IF(J342&gt;5.5,2.6+INDEX([1]价格表!$B$4:$I$31,M342,8)*L342)))))))</f>
        <v>19.4</v>
      </c>
      <c r="O342" s="3"/>
      <c r="P342" s="3"/>
      <c r="Q342" s="3">
        <f t="shared" si="11"/>
        <v>0</v>
      </c>
    </row>
    <row r="343" spans="1:17">
      <c r="A343" s="1">
        <v>4312224723869</v>
      </c>
      <c r="B343" s="1" t="s">
        <v>19</v>
      </c>
      <c r="C343" s="2">
        <v>20210201</v>
      </c>
      <c r="D343" s="2">
        <v>610538201209</v>
      </c>
      <c r="E343" s="2" t="s">
        <v>19</v>
      </c>
      <c r="F343" s="2">
        <v>20210211</v>
      </c>
      <c r="G343" s="2" t="s">
        <v>20</v>
      </c>
      <c r="H343" s="2" t="s">
        <v>119</v>
      </c>
      <c r="I343" s="2" t="s">
        <v>120</v>
      </c>
      <c r="J343" s="2">
        <v>13.82</v>
      </c>
      <c r="K343" s="2" t="s">
        <v>23</v>
      </c>
      <c r="L343">
        <f t="shared" si="10"/>
        <v>14</v>
      </c>
      <c r="M343">
        <f>MATCH(H:H,[1]价格表!$B$4:$B$35,0)</f>
        <v>6</v>
      </c>
      <c r="N343" s="4">
        <f>IF(J343&lt;=0.3,INDEX([1]价格表!$B$4:$I$31,M343,2),IF(AND(J343&gt;0.3,J343&lt;=1),INDEX([1]价格表!$B$4:$I$31,M343,3),IF(AND(J343&gt;1,J343&lt;=2.2),INDEX([1]价格表!$B$4:$I$31,M343,4),IF(AND(J343&gt;2.2,J343&lt;=3.3),INDEX([1]价格表!$B$4:$I$31,M343,5),IF(AND(J343&gt;3.3,J343&lt;=4),INDEX([1]价格表!$B$4:$I$31,M343,6),IF(AND(J343&gt;4,J343&lt;=5.5),INDEX([1]价格表!$B$4:$I$31,M343,7),IF(J343&gt;5.5,2.6+INDEX([1]价格表!$B$4:$I$31,M343,8)*L343)))))))</f>
        <v>15.9</v>
      </c>
      <c r="O343" s="3"/>
      <c r="P343" s="3"/>
      <c r="Q343" s="3">
        <f t="shared" si="11"/>
        <v>0</v>
      </c>
    </row>
    <row r="344" spans="1:17">
      <c r="A344" s="1">
        <v>4312224723870</v>
      </c>
      <c r="B344" s="1" t="s">
        <v>19</v>
      </c>
      <c r="C344" s="2">
        <v>20210201</v>
      </c>
      <c r="D344" s="2">
        <v>610538201209</v>
      </c>
      <c r="E344" s="2" t="s">
        <v>19</v>
      </c>
      <c r="F344" s="2">
        <v>20210211</v>
      </c>
      <c r="G344" s="2" t="s">
        <v>20</v>
      </c>
      <c r="H344" s="2" t="s">
        <v>40</v>
      </c>
      <c r="I344" s="2" t="s">
        <v>118</v>
      </c>
      <c r="J344" s="2">
        <v>13.82</v>
      </c>
      <c r="K344" s="2" t="s">
        <v>23</v>
      </c>
      <c r="L344">
        <f t="shared" si="10"/>
        <v>14</v>
      </c>
      <c r="M344">
        <f>MATCH(H:H,[1]价格表!$B$4:$B$35,0)</f>
        <v>9</v>
      </c>
      <c r="N344" s="4">
        <f>IF(J344&lt;=0.3,INDEX([1]价格表!$B$4:$I$31,M344,2),IF(AND(J344&gt;0.3,J344&lt;=1),INDEX([1]价格表!$B$4:$I$31,M344,3),IF(AND(J344&gt;1,J344&lt;=2.2),INDEX([1]价格表!$B$4:$I$31,M344,4),IF(AND(J344&gt;2.2,J344&lt;=3.3),INDEX([1]价格表!$B$4:$I$31,M344,5),IF(AND(J344&gt;3.3,J344&lt;=4),INDEX([1]价格表!$B$4:$I$31,M344,6),IF(AND(J344&gt;4,J344&lt;=5.5),INDEX([1]价格表!$B$4:$I$31,M344,7),IF(J344&gt;5.5,2.6+INDEX([1]价格表!$B$4:$I$31,M344,8)*L344)))))))</f>
        <v>15.9</v>
      </c>
      <c r="O344" s="3"/>
      <c r="P344" s="3"/>
      <c r="Q344" s="3">
        <f t="shared" si="11"/>
        <v>0</v>
      </c>
    </row>
    <row r="345" spans="1:17">
      <c r="A345" s="1">
        <v>4312224723877</v>
      </c>
      <c r="B345" s="1" t="s">
        <v>19</v>
      </c>
      <c r="C345" s="2">
        <v>20210201</v>
      </c>
      <c r="D345" s="2">
        <v>610538201209</v>
      </c>
      <c r="E345" s="2" t="s">
        <v>19</v>
      </c>
      <c r="F345" s="2">
        <v>20210211</v>
      </c>
      <c r="G345" s="2" t="s">
        <v>20</v>
      </c>
      <c r="H345" s="2" t="s">
        <v>40</v>
      </c>
      <c r="I345" s="2" t="s">
        <v>98</v>
      </c>
      <c r="J345" s="2">
        <v>13.82</v>
      </c>
      <c r="K345" s="2" t="s">
        <v>23</v>
      </c>
      <c r="L345">
        <f t="shared" si="10"/>
        <v>14</v>
      </c>
      <c r="M345">
        <f>MATCH(H:H,[1]价格表!$B$4:$B$35,0)</f>
        <v>9</v>
      </c>
      <c r="N345" s="4">
        <f>IF(J345&lt;=0.3,INDEX([1]价格表!$B$4:$I$31,M345,2),IF(AND(J345&gt;0.3,J345&lt;=1),INDEX([1]价格表!$B$4:$I$31,M345,3),IF(AND(J345&gt;1,J345&lt;=2.2),INDEX([1]价格表!$B$4:$I$31,M345,4),IF(AND(J345&gt;2.2,J345&lt;=3.3),INDEX([1]价格表!$B$4:$I$31,M345,5),IF(AND(J345&gt;3.3,J345&lt;=4),INDEX([1]价格表!$B$4:$I$31,M345,6),IF(AND(J345&gt;4,J345&lt;=5.5),INDEX([1]价格表!$B$4:$I$31,M345,7),IF(J345&gt;5.5,2.6+INDEX([1]价格表!$B$4:$I$31,M345,8)*L345)))))))</f>
        <v>15.9</v>
      </c>
      <c r="O345" s="3"/>
      <c r="P345" s="3"/>
      <c r="Q345" s="3">
        <f t="shared" si="11"/>
        <v>0</v>
      </c>
    </row>
    <row r="346" spans="1:17">
      <c r="A346" s="1">
        <v>4312224723878</v>
      </c>
      <c r="B346" s="1" t="s">
        <v>19</v>
      </c>
      <c r="C346" s="2">
        <v>20210201</v>
      </c>
      <c r="D346" s="2">
        <v>610538201209</v>
      </c>
      <c r="E346" s="2" t="s">
        <v>19</v>
      </c>
      <c r="F346" s="2">
        <v>20210211</v>
      </c>
      <c r="G346" s="2" t="s">
        <v>20</v>
      </c>
      <c r="H346" s="2" t="s">
        <v>40</v>
      </c>
      <c r="I346" s="2" t="s">
        <v>118</v>
      </c>
      <c r="J346" s="2">
        <v>13.82</v>
      </c>
      <c r="K346" s="2" t="s">
        <v>23</v>
      </c>
      <c r="L346">
        <f t="shared" si="10"/>
        <v>14</v>
      </c>
      <c r="M346">
        <f>MATCH(H:H,[1]价格表!$B$4:$B$35,0)</f>
        <v>9</v>
      </c>
      <c r="N346" s="4">
        <f>IF(J346&lt;=0.3,INDEX([1]价格表!$B$4:$I$31,M346,2),IF(AND(J346&gt;0.3,J346&lt;=1),INDEX([1]价格表!$B$4:$I$31,M346,3),IF(AND(J346&gt;1,J346&lt;=2.2),INDEX([1]价格表!$B$4:$I$31,M346,4),IF(AND(J346&gt;2.2,J346&lt;=3.3),INDEX([1]价格表!$B$4:$I$31,M346,5),IF(AND(J346&gt;3.3,J346&lt;=4),INDEX([1]价格表!$B$4:$I$31,M346,6),IF(AND(J346&gt;4,J346&lt;=5.5),INDEX([1]价格表!$B$4:$I$31,M346,7),IF(J346&gt;5.5,2.6+INDEX([1]价格表!$B$4:$I$31,M346,8)*L346)))))))</f>
        <v>15.9</v>
      </c>
      <c r="O346" s="3"/>
      <c r="P346" s="3"/>
      <c r="Q346" s="3">
        <f t="shared" si="11"/>
        <v>0</v>
      </c>
    </row>
    <row r="347" spans="1:17">
      <c r="A347" s="1">
        <v>4312224754762</v>
      </c>
      <c r="B347" s="1" t="s">
        <v>19</v>
      </c>
      <c r="C347" s="2">
        <v>20210201</v>
      </c>
      <c r="D347" s="2">
        <v>610538201209</v>
      </c>
      <c r="E347" s="2" t="s">
        <v>19</v>
      </c>
      <c r="F347" s="2">
        <v>20210211</v>
      </c>
      <c r="G347" s="2" t="s">
        <v>20</v>
      </c>
      <c r="H347" s="2" t="s">
        <v>43</v>
      </c>
      <c r="I347" s="2" t="s">
        <v>187</v>
      </c>
      <c r="J347" s="2">
        <v>13.82</v>
      </c>
      <c r="K347" s="2" t="s">
        <v>23</v>
      </c>
      <c r="L347">
        <f t="shared" si="10"/>
        <v>14</v>
      </c>
      <c r="M347">
        <f>MATCH(H:H,[1]价格表!$B$4:$B$35,0)</f>
        <v>4</v>
      </c>
      <c r="N347" s="4">
        <f>IF(J347&lt;=0.3,INDEX([1]价格表!$B$4:$I$31,M347,2),IF(AND(J347&gt;0.3,J347&lt;=1),INDEX([1]价格表!$B$4:$I$31,M347,3),IF(AND(J347&gt;1,J347&lt;=2.2),INDEX([1]价格表!$B$4:$I$31,M347,4),IF(AND(J347&gt;2.2,J347&lt;=3.3),INDEX([1]价格表!$B$4:$I$31,M347,5),IF(AND(J347&gt;3.3,J347&lt;=4),INDEX([1]价格表!$B$4:$I$31,M347,6),IF(AND(J347&gt;4,J347&lt;=5.5),INDEX([1]价格表!$B$4:$I$31,M347,7),IF(J347&gt;5.5,2.6+INDEX([1]价格表!$B$4:$I$31,M347,8)*L347)))))))</f>
        <v>15.9</v>
      </c>
      <c r="O347" s="3"/>
      <c r="P347" s="3"/>
      <c r="Q347" s="3">
        <f t="shared" si="11"/>
        <v>0</v>
      </c>
    </row>
    <row r="348" spans="1:17">
      <c r="A348" s="1">
        <v>4312224754763</v>
      </c>
      <c r="B348" s="1" t="s">
        <v>19</v>
      </c>
      <c r="C348" s="2">
        <v>20210201</v>
      </c>
      <c r="D348" s="2">
        <v>610538201209</v>
      </c>
      <c r="E348" s="2" t="s">
        <v>19</v>
      </c>
      <c r="F348" s="2">
        <v>20210211</v>
      </c>
      <c r="G348" s="2" t="s">
        <v>20</v>
      </c>
      <c r="H348" s="2" t="s">
        <v>119</v>
      </c>
      <c r="I348" s="2" t="s">
        <v>120</v>
      </c>
      <c r="J348" s="2">
        <v>13.82</v>
      </c>
      <c r="K348" s="2" t="s">
        <v>23</v>
      </c>
      <c r="L348">
        <f t="shared" si="10"/>
        <v>14</v>
      </c>
      <c r="M348">
        <f>MATCH(H:H,[1]价格表!$B$4:$B$35,0)</f>
        <v>6</v>
      </c>
      <c r="N348" s="4">
        <f>IF(J348&lt;=0.3,INDEX([1]价格表!$B$4:$I$31,M348,2),IF(AND(J348&gt;0.3,J348&lt;=1),INDEX([1]价格表!$B$4:$I$31,M348,3),IF(AND(J348&gt;1,J348&lt;=2.2),INDEX([1]价格表!$B$4:$I$31,M348,4),IF(AND(J348&gt;2.2,J348&lt;=3.3),INDEX([1]价格表!$B$4:$I$31,M348,5),IF(AND(J348&gt;3.3,J348&lt;=4),INDEX([1]价格表!$B$4:$I$31,M348,6),IF(AND(J348&gt;4,J348&lt;=5.5),INDEX([1]价格表!$B$4:$I$31,M348,7),IF(J348&gt;5.5,2.6+INDEX([1]价格表!$B$4:$I$31,M348,8)*L348)))))))</f>
        <v>15.9</v>
      </c>
      <c r="O348" s="3"/>
      <c r="P348" s="3"/>
      <c r="Q348" s="3">
        <f t="shared" si="11"/>
        <v>0</v>
      </c>
    </row>
    <row r="349" spans="1:17">
      <c r="A349" s="1">
        <v>4312224754764</v>
      </c>
      <c r="B349" s="1" t="s">
        <v>19</v>
      </c>
      <c r="C349" s="2">
        <v>20210201</v>
      </c>
      <c r="D349" s="2">
        <v>610538201209</v>
      </c>
      <c r="E349" s="2" t="s">
        <v>19</v>
      </c>
      <c r="F349" s="2">
        <v>20210211</v>
      </c>
      <c r="G349" s="2" t="s">
        <v>20</v>
      </c>
      <c r="H349" s="2" t="s">
        <v>119</v>
      </c>
      <c r="I349" s="2" t="s">
        <v>120</v>
      </c>
      <c r="J349" s="2">
        <v>13.82</v>
      </c>
      <c r="K349" s="2" t="s">
        <v>23</v>
      </c>
      <c r="L349">
        <f t="shared" si="10"/>
        <v>14</v>
      </c>
      <c r="M349">
        <f>MATCH(H:H,[1]价格表!$B$4:$B$35,0)</f>
        <v>6</v>
      </c>
      <c r="N349" s="4">
        <f>IF(J349&lt;=0.3,INDEX([1]价格表!$B$4:$I$31,M349,2),IF(AND(J349&gt;0.3,J349&lt;=1),INDEX([1]价格表!$B$4:$I$31,M349,3),IF(AND(J349&gt;1,J349&lt;=2.2),INDEX([1]价格表!$B$4:$I$31,M349,4),IF(AND(J349&gt;2.2,J349&lt;=3.3),INDEX([1]价格表!$B$4:$I$31,M349,5),IF(AND(J349&gt;3.3,J349&lt;=4),INDEX([1]价格表!$B$4:$I$31,M349,6),IF(AND(J349&gt;4,J349&lt;=5.5),INDEX([1]价格表!$B$4:$I$31,M349,7),IF(J349&gt;5.5,2.6+INDEX([1]价格表!$B$4:$I$31,M349,8)*L349)))))))</f>
        <v>15.9</v>
      </c>
      <c r="O349" s="3"/>
      <c r="P349" s="3"/>
      <c r="Q349" s="3">
        <f t="shared" si="11"/>
        <v>0</v>
      </c>
    </row>
    <row r="350" spans="1:17">
      <c r="A350" s="1">
        <v>4312224754765</v>
      </c>
      <c r="B350" s="1" t="s">
        <v>19</v>
      </c>
      <c r="C350" s="2">
        <v>20210201</v>
      </c>
      <c r="D350" s="2">
        <v>610538201209</v>
      </c>
      <c r="E350" s="2" t="s">
        <v>19</v>
      </c>
      <c r="F350" s="2">
        <v>20210211</v>
      </c>
      <c r="G350" s="2" t="s">
        <v>20</v>
      </c>
      <c r="H350" s="2" t="s">
        <v>29</v>
      </c>
      <c r="I350" s="2" t="s">
        <v>49</v>
      </c>
      <c r="J350" s="2">
        <v>13.82</v>
      </c>
      <c r="K350" s="2" t="s">
        <v>23</v>
      </c>
      <c r="L350">
        <f t="shared" si="10"/>
        <v>14</v>
      </c>
      <c r="M350">
        <f>MATCH(H:H,[1]价格表!$B$4:$B$35,0)</f>
        <v>3</v>
      </c>
      <c r="N350" s="4">
        <f>IF(J350&lt;=0.3,INDEX([1]价格表!$B$4:$I$31,M350,2),IF(AND(J350&gt;0.3,J350&lt;=1),INDEX([1]价格表!$B$4:$I$31,M350,3),IF(AND(J350&gt;1,J350&lt;=2.2),INDEX([1]价格表!$B$4:$I$31,M350,4),IF(AND(J350&gt;2.2,J350&lt;=3.3),INDEX([1]价格表!$B$4:$I$31,M350,5),IF(AND(J350&gt;3.3,J350&lt;=4),INDEX([1]价格表!$B$4:$I$31,M350,6),IF(AND(J350&gt;4,J350&lt;=5.5),INDEX([1]价格表!$B$4:$I$31,M350,7),IF(J350&gt;5.5,2.6+INDEX([1]价格表!$B$4:$I$31,M350,8)*L350)))))))</f>
        <v>15.9</v>
      </c>
      <c r="O350" s="3"/>
      <c r="P350" s="3"/>
      <c r="Q350" s="3">
        <f t="shared" si="11"/>
        <v>0</v>
      </c>
    </row>
    <row r="351" spans="1:17">
      <c r="A351" s="1">
        <v>4312224754768</v>
      </c>
      <c r="B351" s="1" t="s">
        <v>19</v>
      </c>
      <c r="C351" s="2">
        <v>20210201</v>
      </c>
      <c r="D351" s="2">
        <v>610538201209</v>
      </c>
      <c r="E351" s="2" t="s">
        <v>19</v>
      </c>
      <c r="F351" s="2">
        <v>20210211</v>
      </c>
      <c r="G351" s="2" t="s">
        <v>20</v>
      </c>
      <c r="H351" s="2" t="s">
        <v>119</v>
      </c>
      <c r="I351" s="2" t="s">
        <v>120</v>
      </c>
      <c r="J351" s="2">
        <v>13.82</v>
      </c>
      <c r="K351" s="2" t="s">
        <v>23</v>
      </c>
      <c r="L351">
        <f t="shared" si="10"/>
        <v>14</v>
      </c>
      <c r="M351">
        <f>MATCH(H:H,[1]价格表!$B$4:$B$35,0)</f>
        <v>6</v>
      </c>
      <c r="N351" s="4">
        <f>IF(J351&lt;=0.3,INDEX([1]价格表!$B$4:$I$31,M351,2),IF(AND(J351&gt;0.3,J351&lt;=1),INDEX([1]价格表!$B$4:$I$31,M351,3),IF(AND(J351&gt;1,J351&lt;=2.2),INDEX([1]价格表!$B$4:$I$31,M351,4),IF(AND(J351&gt;2.2,J351&lt;=3.3),INDEX([1]价格表!$B$4:$I$31,M351,5),IF(AND(J351&gt;3.3,J351&lt;=4),INDEX([1]价格表!$B$4:$I$31,M351,6),IF(AND(J351&gt;4,J351&lt;=5.5),INDEX([1]价格表!$B$4:$I$31,M351,7),IF(J351&gt;5.5,2.6+INDEX([1]价格表!$B$4:$I$31,M351,8)*L351)))))))</f>
        <v>15.9</v>
      </c>
      <c r="O351" s="3"/>
      <c r="P351" s="3"/>
      <c r="Q351" s="3">
        <f t="shared" si="11"/>
        <v>0</v>
      </c>
    </row>
    <row r="352" spans="1:17">
      <c r="A352" s="1">
        <v>4312224754769</v>
      </c>
      <c r="B352" s="1" t="s">
        <v>19</v>
      </c>
      <c r="C352" s="2">
        <v>20210201</v>
      </c>
      <c r="D352" s="2">
        <v>610538201209</v>
      </c>
      <c r="E352" s="2" t="s">
        <v>19</v>
      </c>
      <c r="F352" s="2">
        <v>20210211</v>
      </c>
      <c r="G352" s="2" t="s">
        <v>20</v>
      </c>
      <c r="H352" s="2" t="s">
        <v>29</v>
      </c>
      <c r="I352" s="2" t="s">
        <v>49</v>
      </c>
      <c r="J352" s="2">
        <v>13.82</v>
      </c>
      <c r="K352" s="2" t="s">
        <v>23</v>
      </c>
      <c r="L352">
        <f t="shared" si="10"/>
        <v>14</v>
      </c>
      <c r="M352">
        <f>MATCH(H:H,[1]价格表!$B$4:$B$35,0)</f>
        <v>3</v>
      </c>
      <c r="N352" s="4">
        <f>IF(J352&lt;=0.3,INDEX([1]价格表!$B$4:$I$31,M352,2),IF(AND(J352&gt;0.3,J352&lt;=1),INDEX([1]价格表!$B$4:$I$31,M352,3),IF(AND(J352&gt;1,J352&lt;=2.2),INDEX([1]价格表!$B$4:$I$31,M352,4),IF(AND(J352&gt;2.2,J352&lt;=3.3),INDEX([1]价格表!$B$4:$I$31,M352,5),IF(AND(J352&gt;3.3,J352&lt;=4),INDEX([1]价格表!$B$4:$I$31,M352,6),IF(AND(J352&gt;4,J352&lt;=5.5),INDEX([1]价格表!$B$4:$I$31,M352,7),IF(J352&gt;5.5,2.6+INDEX([1]价格表!$B$4:$I$31,M352,8)*L352)))))))</f>
        <v>15.9</v>
      </c>
      <c r="O352" s="3"/>
      <c r="P352" s="3"/>
      <c r="Q352" s="3">
        <f t="shared" si="11"/>
        <v>0</v>
      </c>
    </row>
    <row r="353" spans="1:17">
      <c r="A353" s="1">
        <v>4312224754781</v>
      </c>
      <c r="B353" s="1" t="s">
        <v>19</v>
      </c>
      <c r="C353" s="2">
        <v>20210201</v>
      </c>
      <c r="D353" s="2">
        <v>610538201209</v>
      </c>
      <c r="E353" s="2" t="s">
        <v>19</v>
      </c>
      <c r="F353" s="2">
        <v>20210211</v>
      </c>
      <c r="G353" s="2" t="s">
        <v>20</v>
      </c>
      <c r="H353" s="2" t="s">
        <v>119</v>
      </c>
      <c r="I353" s="2" t="s">
        <v>120</v>
      </c>
      <c r="J353" s="2">
        <v>13.82</v>
      </c>
      <c r="K353" s="2" t="s">
        <v>23</v>
      </c>
      <c r="L353">
        <f t="shared" si="10"/>
        <v>14</v>
      </c>
      <c r="M353">
        <f>MATCH(H:H,[1]价格表!$B$4:$B$35,0)</f>
        <v>6</v>
      </c>
      <c r="N353" s="4">
        <f>IF(J353&lt;=0.3,INDEX([1]价格表!$B$4:$I$31,M353,2),IF(AND(J353&gt;0.3,J353&lt;=1),INDEX([1]价格表!$B$4:$I$31,M353,3),IF(AND(J353&gt;1,J353&lt;=2.2),INDEX([1]价格表!$B$4:$I$31,M353,4),IF(AND(J353&gt;2.2,J353&lt;=3.3),INDEX([1]价格表!$B$4:$I$31,M353,5),IF(AND(J353&gt;3.3,J353&lt;=4),INDEX([1]价格表!$B$4:$I$31,M353,6),IF(AND(J353&gt;4,J353&lt;=5.5),INDEX([1]价格表!$B$4:$I$31,M353,7),IF(J353&gt;5.5,2.6+INDEX([1]价格表!$B$4:$I$31,M353,8)*L353)))))))</f>
        <v>15.9</v>
      </c>
      <c r="O353" s="3"/>
      <c r="P353" s="3"/>
      <c r="Q353" s="3">
        <f t="shared" si="11"/>
        <v>0</v>
      </c>
    </row>
    <row r="354" spans="1:17">
      <c r="A354" s="1">
        <v>4312224754782</v>
      </c>
      <c r="B354" s="1" t="s">
        <v>19</v>
      </c>
      <c r="C354" s="2">
        <v>20210201</v>
      </c>
      <c r="D354" s="2">
        <v>610538201209</v>
      </c>
      <c r="E354" s="2" t="s">
        <v>19</v>
      </c>
      <c r="F354" s="2">
        <v>20210211</v>
      </c>
      <c r="G354" s="2" t="s">
        <v>20</v>
      </c>
      <c r="H354" s="2" t="s">
        <v>119</v>
      </c>
      <c r="I354" s="2" t="s">
        <v>120</v>
      </c>
      <c r="J354" s="2">
        <v>13.82</v>
      </c>
      <c r="K354" s="2" t="s">
        <v>23</v>
      </c>
      <c r="L354">
        <f t="shared" si="10"/>
        <v>14</v>
      </c>
      <c r="M354">
        <f>MATCH(H:H,[1]价格表!$B$4:$B$35,0)</f>
        <v>6</v>
      </c>
      <c r="N354" s="4">
        <f>IF(J354&lt;=0.3,INDEX([1]价格表!$B$4:$I$31,M354,2),IF(AND(J354&gt;0.3,J354&lt;=1),INDEX([1]价格表!$B$4:$I$31,M354,3),IF(AND(J354&gt;1,J354&lt;=2.2),INDEX([1]价格表!$B$4:$I$31,M354,4),IF(AND(J354&gt;2.2,J354&lt;=3.3),INDEX([1]价格表!$B$4:$I$31,M354,5),IF(AND(J354&gt;3.3,J354&lt;=4),INDEX([1]价格表!$B$4:$I$31,M354,6),IF(AND(J354&gt;4,J354&lt;=5.5),INDEX([1]价格表!$B$4:$I$31,M354,7),IF(J354&gt;5.5,2.6+INDEX([1]价格表!$B$4:$I$31,M354,8)*L354)))))))</f>
        <v>15.9</v>
      </c>
      <c r="O354" s="3"/>
      <c r="P354" s="3"/>
      <c r="Q354" s="3">
        <f t="shared" si="11"/>
        <v>0</v>
      </c>
    </row>
    <row r="355" spans="1:17">
      <c r="A355" s="1">
        <v>4312224754783</v>
      </c>
      <c r="B355" s="1" t="s">
        <v>19</v>
      </c>
      <c r="C355" s="2">
        <v>20210201</v>
      </c>
      <c r="D355" s="2">
        <v>610538201209</v>
      </c>
      <c r="E355" s="2" t="s">
        <v>19</v>
      </c>
      <c r="F355" s="2">
        <v>20210211</v>
      </c>
      <c r="G355" s="2" t="s">
        <v>20</v>
      </c>
      <c r="H355" s="2" t="s">
        <v>119</v>
      </c>
      <c r="I355" s="2" t="s">
        <v>120</v>
      </c>
      <c r="J355" s="2">
        <v>13.82</v>
      </c>
      <c r="K355" s="2" t="s">
        <v>23</v>
      </c>
      <c r="L355">
        <f t="shared" si="10"/>
        <v>14</v>
      </c>
      <c r="M355">
        <f>MATCH(H:H,[1]价格表!$B$4:$B$35,0)</f>
        <v>6</v>
      </c>
      <c r="N355" s="4">
        <f>IF(J355&lt;=0.3,INDEX([1]价格表!$B$4:$I$31,M355,2),IF(AND(J355&gt;0.3,J355&lt;=1),INDEX([1]价格表!$B$4:$I$31,M355,3),IF(AND(J355&gt;1,J355&lt;=2.2),INDEX([1]价格表!$B$4:$I$31,M355,4),IF(AND(J355&gt;2.2,J355&lt;=3.3),INDEX([1]价格表!$B$4:$I$31,M355,5),IF(AND(J355&gt;3.3,J355&lt;=4),INDEX([1]价格表!$B$4:$I$31,M355,6),IF(AND(J355&gt;4,J355&lt;=5.5),INDEX([1]价格表!$B$4:$I$31,M355,7),IF(J355&gt;5.5,2.6+INDEX([1]价格表!$B$4:$I$31,M355,8)*L355)))))))</f>
        <v>15.9</v>
      </c>
      <c r="O355" s="3"/>
      <c r="P355" s="3"/>
      <c r="Q355" s="3">
        <f t="shared" si="11"/>
        <v>0</v>
      </c>
    </row>
    <row r="356" spans="1:17">
      <c r="A356" s="1">
        <v>4312224754784</v>
      </c>
      <c r="B356" s="1" t="s">
        <v>19</v>
      </c>
      <c r="C356" s="2">
        <v>20210201</v>
      </c>
      <c r="D356" s="2">
        <v>610538201209</v>
      </c>
      <c r="E356" s="2" t="s">
        <v>19</v>
      </c>
      <c r="F356" s="2">
        <v>20210211</v>
      </c>
      <c r="G356" s="2" t="s">
        <v>20</v>
      </c>
      <c r="H356" s="2" t="s">
        <v>119</v>
      </c>
      <c r="I356" s="2" t="s">
        <v>120</v>
      </c>
      <c r="J356" s="2">
        <v>13.82</v>
      </c>
      <c r="K356" s="2" t="s">
        <v>23</v>
      </c>
      <c r="L356">
        <f t="shared" si="10"/>
        <v>14</v>
      </c>
      <c r="M356">
        <f>MATCH(H:H,[1]价格表!$B$4:$B$35,0)</f>
        <v>6</v>
      </c>
      <c r="N356" s="4">
        <f>IF(J356&lt;=0.3,INDEX([1]价格表!$B$4:$I$31,M356,2),IF(AND(J356&gt;0.3,J356&lt;=1),INDEX([1]价格表!$B$4:$I$31,M356,3),IF(AND(J356&gt;1,J356&lt;=2.2),INDEX([1]价格表!$B$4:$I$31,M356,4),IF(AND(J356&gt;2.2,J356&lt;=3.3),INDEX([1]价格表!$B$4:$I$31,M356,5),IF(AND(J356&gt;3.3,J356&lt;=4),INDEX([1]价格表!$B$4:$I$31,M356,6),IF(AND(J356&gt;4,J356&lt;=5.5),INDEX([1]价格表!$B$4:$I$31,M356,7),IF(J356&gt;5.5,2.6+INDEX([1]价格表!$B$4:$I$31,M356,8)*L356)))))))</f>
        <v>15.9</v>
      </c>
      <c r="O356" s="3"/>
      <c r="P356" s="3"/>
      <c r="Q356" s="3">
        <f t="shared" si="11"/>
        <v>0</v>
      </c>
    </row>
    <row r="357" spans="1:17">
      <c r="A357" s="1">
        <v>4312224754785</v>
      </c>
      <c r="B357" s="1" t="s">
        <v>19</v>
      </c>
      <c r="C357" s="2">
        <v>20210201</v>
      </c>
      <c r="D357" s="2">
        <v>610538201209</v>
      </c>
      <c r="E357" s="2" t="s">
        <v>19</v>
      </c>
      <c r="F357" s="2">
        <v>20210211</v>
      </c>
      <c r="G357" s="2" t="s">
        <v>20</v>
      </c>
      <c r="H357" s="2" t="s">
        <v>119</v>
      </c>
      <c r="I357" s="2" t="s">
        <v>120</v>
      </c>
      <c r="J357" s="2">
        <v>13.82</v>
      </c>
      <c r="K357" s="2" t="s">
        <v>23</v>
      </c>
      <c r="L357">
        <f t="shared" si="10"/>
        <v>14</v>
      </c>
      <c r="M357">
        <f>MATCH(H:H,[1]价格表!$B$4:$B$35,0)</f>
        <v>6</v>
      </c>
      <c r="N357" s="4">
        <f>IF(J357&lt;=0.3,INDEX([1]价格表!$B$4:$I$31,M357,2),IF(AND(J357&gt;0.3,J357&lt;=1),INDEX([1]价格表!$B$4:$I$31,M357,3),IF(AND(J357&gt;1,J357&lt;=2.2),INDEX([1]价格表!$B$4:$I$31,M357,4),IF(AND(J357&gt;2.2,J357&lt;=3.3),INDEX([1]价格表!$B$4:$I$31,M357,5),IF(AND(J357&gt;3.3,J357&lt;=4),INDEX([1]价格表!$B$4:$I$31,M357,6),IF(AND(J357&gt;4,J357&lt;=5.5),INDEX([1]价格表!$B$4:$I$31,M357,7),IF(J357&gt;5.5,2.6+INDEX([1]价格表!$B$4:$I$31,M357,8)*L357)))))))</f>
        <v>15.9</v>
      </c>
      <c r="O357" s="3"/>
      <c r="P357" s="3"/>
      <c r="Q357" s="3">
        <f t="shared" si="11"/>
        <v>0</v>
      </c>
    </row>
    <row r="358" spans="1:17">
      <c r="A358" s="1">
        <v>4312224754786</v>
      </c>
      <c r="B358" s="1" t="s">
        <v>19</v>
      </c>
      <c r="C358" s="2">
        <v>20210201</v>
      </c>
      <c r="D358" s="2">
        <v>610538201209</v>
      </c>
      <c r="E358" s="2" t="s">
        <v>19</v>
      </c>
      <c r="F358" s="2">
        <v>20210211</v>
      </c>
      <c r="G358" s="2" t="s">
        <v>20</v>
      </c>
      <c r="H358" s="2" t="s">
        <v>119</v>
      </c>
      <c r="I358" s="2" t="s">
        <v>120</v>
      </c>
      <c r="J358" s="2">
        <v>13.82</v>
      </c>
      <c r="K358" s="2" t="s">
        <v>23</v>
      </c>
      <c r="L358">
        <f t="shared" si="10"/>
        <v>14</v>
      </c>
      <c r="M358">
        <f>MATCH(H:H,[1]价格表!$B$4:$B$35,0)</f>
        <v>6</v>
      </c>
      <c r="N358" s="4">
        <f>IF(J358&lt;=0.3,INDEX([1]价格表!$B$4:$I$31,M358,2),IF(AND(J358&gt;0.3,J358&lt;=1),INDEX([1]价格表!$B$4:$I$31,M358,3),IF(AND(J358&gt;1,J358&lt;=2.2),INDEX([1]价格表!$B$4:$I$31,M358,4),IF(AND(J358&gt;2.2,J358&lt;=3.3),INDEX([1]价格表!$B$4:$I$31,M358,5),IF(AND(J358&gt;3.3,J358&lt;=4),INDEX([1]价格表!$B$4:$I$31,M358,6),IF(AND(J358&gt;4,J358&lt;=5.5),INDEX([1]价格表!$B$4:$I$31,M358,7),IF(J358&gt;5.5,2.6+INDEX([1]价格表!$B$4:$I$31,M358,8)*L358)))))))</f>
        <v>15.9</v>
      </c>
      <c r="O358" s="3"/>
      <c r="P358" s="3"/>
      <c r="Q358" s="3">
        <f t="shared" si="11"/>
        <v>0</v>
      </c>
    </row>
    <row r="359" spans="1:17">
      <c r="A359" s="1">
        <v>4312224774292</v>
      </c>
      <c r="B359" s="1" t="s">
        <v>19</v>
      </c>
      <c r="C359" s="2">
        <v>20210201</v>
      </c>
      <c r="D359" s="2">
        <v>610538201209</v>
      </c>
      <c r="E359" s="2" t="s">
        <v>19</v>
      </c>
      <c r="F359" s="2">
        <v>20210211</v>
      </c>
      <c r="G359" s="2" t="s">
        <v>20</v>
      </c>
      <c r="H359" s="2" t="s">
        <v>40</v>
      </c>
      <c r="I359" s="2" t="s">
        <v>118</v>
      </c>
      <c r="J359" s="2">
        <v>13.82</v>
      </c>
      <c r="K359" s="2" t="s">
        <v>23</v>
      </c>
      <c r="L359">
        <f t="shared" si="10"/>
        <v>14</v>
      </c>
      <c r="M359">
        <f>MATCH(H:H,[1]价格表!$B$4:$B$35,0)</f>
        <v>9</v>
      </c>
      <c r="N359" s="4">
        <f>IF(J359&lt;=0.3,INDEX([1]价格表!$B$4:$I$31,M359,2),IF(AND(J359&gt;0.3,J359&lt;=1),INDEX([1]价格表!$B$4:$I$31,M359,3),IF(AND(J359&gt;1,J359&lt;=2.2),INDEX([1]价格表!$B$4:$I$31,M359,4),IF(AND(J359&gt;2.2,J359&lt;=3.3),INDEX([1]价格表!$B$4:$I$31,M359,5),IF(AND(J359&gt;3.3,J359&lt;=4),INDEX([1]价格表!$B$4:$I$31,M359,6),IF(AND(J359&gt;4,J359&lt;=5.5),INDEX([1]价格表!$B$4:$I$31,M359,7),IF(J359&gt;5.5,2.6+INDEX([1]价格表!$B$4:$I$31,M359,8)*L359)))))))</f>
        <v>15.9</v>
      </c>
      <c r="O359" s="3"/>
      <c r="P359" s="3"/>
      <c r="Q359" s="3">
        <f t="shared" si="11"/>
        <v>0</v>
      </c>
    </row>
    <row r="360" spans="1:17">
      <c r="A360" s="1">
        <v>4312224774297</v>
      </c>
      <c r="B360" s="1" t="s">
        <v>19</v>
      </c>
      <c r="C360" s="2">
        <v>20210201</v>
      </c>
      <c r="D360" s="2">
        <v>610538201209</v>
      </c>
      <c r="E360" s="2" t="s">
        <v>19</v>
      </c>
      <c r="F360" s="2">
        <v>20210211</v>
      </c>
      <c r="G360" s="2" t="s">
        <v>20</v>
      </c>
      <c r="H360" s="2" t="s">
        <v>119</v>
      </c>
      <c r="I360" s="2" t="s">
        <v>120</v>
      </c>
      <c r="J360" s="2">
        <v>13.82</v>
      </c>
      <c r="K360" s="2" t="s">
        <v>23</v>
      </c>
      <c r="L360">
        <f t="shared" si="10"/>
        <v>14</v>
      </c>
      <c r="M360">
        <f>MATCH(H:H,[1]价格表!$B$4:$B$35,0)</f>
        <v>6</v>
      </c>
      <c r="N360" s="4">
        <f>IF(J360&lt;=0.3,INDEX([1]价格表!$B$4:$I$31,M360,2),IF(AND(J360&gt;0.3,J360&lt;=1),INDEX([1]价格表!$B$4:$I$31,M360,3),IF(AND(J360&gt;1,J360&lt;=2.2),INDEX([1]价格表!$B$4:$I$31,M360,4),IF(AND(J360&gt;2.2,J360&lt;=3.3),INDEX([1]价格表!$B$4:$I$31,M360,5),IF(AND(J360&gt;3.3,J360&lt;=4),INDEX([1]价格表!$B$4:$I$31,M360,6),IF(AND(J360&gt;4,J360&lt;=5.5),INDEX([1]价格表!$B$4:$I$31,M360,7),IF(J360&gt;5.5,2.6+INDEX([1]价格表!$B$4:$I$31,M360,8)*L360)))))))</f>
        <v>15.9</v>
      </c>
      <c r="O360" s="3"/>
      <c r="P360" s="3"/>
      <c r="Q360" s="3">
        <f t="shared" si="11"/>
        <v>0</v>
      </c>
    </row>
    <row r="361" spans="1:17">
      <c r="A361" s="1">
        <v>4312224774298</v>
      </c>
      <c r="B361" s="1" t="s">
        <v>19</v>
      </c>
      <c r="C361" s="2">
        <v>20210201</v>
      </c>
      <c r="D361" s="2">
        <v>610538201209</v>
      </c>
      <c r="E361" s="2" t="s">
        <v>19</v>
      </c>
      <c r="F361" s="2">
        <v>20210211</v>
      </c>
      <c r="G361" s="2" t="s">
        <v>20</v>
      </c>
      <c r="H361" s="2" t="s">
        <v>29</v>
      </c>
      <c r="I361" s="2" t="s">
        <v>49</v>
      </c>
      <c r="J361" s="2">
        <v>13.82</v>
      </c>
      <c r="K361" s="2" t="s">
        <v>23</v>
      </c>
      <c r="L361">
        <f t="shared" si="10"/>
        <v>14</v>
      </c>
      <c r="M361">
        <f>MATCH(H:H,[1]价格表!$B$4:$B$35,0)</f>
        <v>3</v>
      </c>
      <c r="N361" s="4">
        <f>IF(J361&lt;=0.3,INDEX([1]价格表!$B$4:$I$31,M361,2),IF(AND(J361&gt;0.3,J361&lt;=1),INDEX([1]价格表!$B$4:$I$31,M361,3),IF(AND(J361&gt;1,J361&lt;=2.2),INDEX([1]价格表!$B$4:$I$31,M361,4),IF(AND(J361&gt;2.2,J361&lt;=3.3),INDEX([1]价格表!$B$4:$I$31,M361,5),IF(AND(J361&gt;3.3,J361&lt;=4),INDEX([1]价格表!$B$4:$I$31,M361,6),IF(AND(J361&gt;4,J361&lt;=5.5),INDEX([1]价格表!$B$4:$I$31,M361,7),IF(J361&gt;5.5,2.6+INDEX([1]价格表!$B$4:$I$31,M361,8)*L361)))))))</f>
        <v>15.9</v>
      </c>
      <c r="O361" s="3"/>
      <c r="P361" s="3"/>
      <c r="Q361" s="3">
        <f t="shared" si="11"/>
        <v>0</v>
      </c>
    </row>
    <row r="362" spans="1:17">
      <c r="A362" s="1">
        <v>4312224774299</v>
      </c>
      <c r="B362" s="1" t="s">
        <v>19</v>
      </c>
      <c r="C362" s="2">
        <v>20210201</v>
      </c>
      <c r="D362" s="2">
        <v>610538201209</v>
      </c>
      <c r="E362" s="2" t="s">
        <v>19</v>
      </c>
      <c r="F362" s="2">
        <v>20210211</v>
      </c>
      <c r="G362" s="2" t="s">
        <v>20</v>
      </c>
      <c r="H362" s="2" t="s">
        <v>119</v>
      </c>
      <c r="I362" s="2" t="s">
        <v>120</v>
      </c>
      <c r="J362" s="2">
        <v>13.82</v>
      </c>
      <c r="K362" s="2" t="s">
        <v>23</v>
      </c>
      <c r="L362">
        <f t="shared" si="10"/>
        <v>14</v>
      </c>
      <c r="M362">
        <f>MATCH(H:H,[1]价格表!$B$4:$B$35,0)</f>
        <v>6</v>
      </c>
      <c r="N362" s="4">
        <f>IF(J362&lt;=0.3,INDEX([1]价格表!$B$4:$I$31,M362,2),IF(AND(J362&gt;0.3,J362&lt;=1),INDEX([1]价格表!$B$4:$I$31,M362,3),IF(AND(J362&gt;1,J362&lt;=2.2),INDEX([1]价格表!$B$4:$I$31,M362,4),IF(AND(J362&gt;2.2,J362&lt;=3.3),INDEX([1]价格表!$B$4:$I$31,M362,5),IF(AND(J362&gt;3.3,J362&lt;=4),INDEX([1]价格表!$B$4:$I$31,M362,6),IF(AND(J362&gt;4,J362&lt;=5.5),INDEX([1]价格表!$B$4:$I$31,M362,7),IF(J362&gt;5.5,2.6+INDEX([1]价格表!$B$4:$I$31,M362,8)*L362)))))))</f>
        <v>15.9</v>
      </c>
      <c r="O362" s="3"/>
      <c r="P362" s="3"/>
      <c r="Q362" s="3">
        <f t="shared" si="11"/>
        <v>0</v>
      </c>
    </row>
    <row r="363" spans="1:17">
      <c r="A363" s="1">
        <v>4312224774300</v>
      </c>
      <c r="B363" s="1" t="s">
        <v>19</v>
      </c>
      <c r="C363" s="2">
        <v>20210201</v>
      </c>
      <c r="D363" s="2">
        <v>610538201209</v>
      </c>
      <c r="E363" s="2" t="s">
        <v>19</v>
      </c>
      <c r="F363" s="2">
        <v>20210211</v>
      </c>
      <c r="G363" s="2" t="s">
        <v>20</v>
      </c>
      <c r="H363" s="2" t="s">
        <v>43</v>
      </c>
      <c r="I363" s="2" t="s">
        <v>187</v>
      </c>
      <c r="J363" s="2">
        <v>13.82</v>
      </c>
      <c r="K363" s="2" t="s">
        <v>23</v>
      </c>
      <c r="L363">
        <f t="shared" si="10"/>
        <v>14</v>
      </c>
      <c r="M363">
        <f>MATCH(H:H,[1]价格表!$B$4:$B$35,0)</f>
        <v>4</v>
      </c>
      <c r="N363" s="4">
        <f>IF(J363&lt;=0.3,INDEX([1]价格表!$B$4:$I$31,M363,2),IF(AND(J363&gt;0.3,J363&lt;=1),INDEX([1]价格表!$B$4:$I$31,M363,3),IF(AND(J363&gt;1,J363&lt;=2.2),INDEX([1]价格表!$B$4:$I$31,M363,4),IF(AND(J363&gt;2.2,J363&lt;=3.3),INDEX([1]价格表!$B$4:$I$31,M363,5),IF(AND(J363&gt;3.3,J363&lt;=4),INDEX([1]价格表!$B$4:$I$31,M363,6),IF(AND(J363&gt;4,J363&lt;=5.5),INDEX([1]价格表!$B$4:$I$31,M363,7),IF(J363&gt;5.5,2.6+INDEX([1]价格表!$B$4:$I$31,M363,8)*L363)))))))</f>
        <v>15.9</v>
      </c>
      <c r="O363" s="3"/>
      <c r="P363" s="3"/>
      <c r="Q363" s="3">
        <f t="shared" si="11"/>
        <v>0</v>
      </c>
    </row>
    <row r="364" spans="1:17">
      <c r="A364" s="1">
        <v>4312224774301</v>
      </c>
      <c r="B364" s="1" t="s">
        <v>19</v>
      </c>
      <c r="C364" s="2">
        <v>20210201</v>
      </c>
      <c r="D364" s="2">
        <v>610538201209</v>
      </c>
      <c r="E364" s="2" t="s">
        <v>19</v>
      </c>
      <c r="F364" s="2">
        <v>20210211</v>
      </c>
      <c r="G364" s="2" t="s">
        <v>20</v>
      </c>
      <c r="H364" s="2" t="s">
        <v>43</v>
      </c>
      <c r="I364" s="2" t="s">
        <v>187</v>
      </c>
      <c r="J364" s="2">
        <v>13.82</v>
      </c>
      <c r="K364" s="2" t="s">
        <v>23</v>
      </c>
      <c r="L364">
        <f t="shared" si="10"/>
        <v>14</v>
      </c>
      <c r="M364">
        <f>MATCH(H:H,[1]价格表!$B$4:$B$35,0)</f>
        <v>4</v>
      </c>
      <c r="N364" s="4">
        <f>IF(J364&lt;=0.3,INDEX([1]价格表!$B$4:$I$31,M364,2),IF(AND(J364&gt;0.3,J364&lt;=1),INDEX([1]价格表!$B$4:$I$31,M364,3),IF(AND(J364&gt;1,J364&lt;=2.2),INDEX([1]价格表!$B$4:$I$31,M364,4),IF(AND(J364&gt;2.2,J364&lt;=3.3),INDEX([1]价格表!$B$4:$I$31,M364,5),IF(AND(J364&gt;3.3,J364&lt;=4),INDEX([1]价格表!$B$4:$I$31,M364,6),IF(AND(J364&gt;4,J364&lt;=5.5),INDEX([1]价格表!$B$4:$I$31,M364,7),IF(J364&gt;5.5,2.6+INDEX([1]价格表!$B$4:$I$31,M364,8)*L364)))))))</f>
        <v>15.9</v>
      </c>
      <c r="O364" s="3"/>
      <c r="P364" s="3"/>
      <c r="Q364" s="3">
        <f t="shared" si="11"/>
        <v>0</v>
      </c>
    </row>
    <row r="365" spans="1:17">
      <c r="A365" s="1">
        <v>4606867259557</v>
      </c>
      <c r="B365" s="1" t="s">
        <v>19</v>
      </c>
      <c r="C365" s="2">
        <v>20210201</v>
      </c>
      <c r="D365" s="2">
        <v>610538201209</v>
      </c>
      <c r="E365" s="2" t="s">
        <v>19</v>
      </c>
      <c r="F365" s="2">
        <v>20210211</v>
      </c>
      <c r="G365" s="2" t="s">
        <v>20</v>
      </c>
      <c r="H365" s="2" t="s">
        <v>119</v>
      </c>
      <c r="I365" s="2" t="s">
        <v>120</v>
      </c>
      <c r="J365" s="2">
        <v>13.82</v>
      </c>
      <c r="K365" s="2" t="s">
        <v>23</v>
      </c>
      <c r="L365">
        <f t="shared" si="10"/>
        <v>14</v>
      </c>
      <c r="M365">
        <f>MATCH(H:H,[1]价格表!$B$4:$B$35,0)</f>
        <v>6</v>
      </c>
      <c r="N365" s="4">
        <f>IF(J365&lt;=0.3,INDEX([1]价格表!$B$4:$I$31,M365,2),IF(AND(J365&gt;0.3,J365&lt;=1),INDEX([1]价格表!$B$4:$I$31,M365,3),IF(AND(J365&gt;1,J365&lt;=2.2),INDEX([1]价格表!$B$4:$I$31,M365,4),IF(AND(J365&gt;2.2,J365&lt;=3.3),INDEX([1]价格表!$B$4:$I$31,M365,5),IF(AND(J365&gt;3.3,J365&lt;=4),INDEX([1]价格表!$B$4:$I$31,M365,6),IF(AND(J365&gt;4,J365&lt;=5.5),INDEX([1]价格表!$B$4:$I$31,M365,7),IF(J365&gt;5.5,2.6+INDEX([1]价格表!$B$4:$I$31,M365,8)*L365)))))))</f>
        <v>15.9</v>
      </c>
      <c r="O365" s="3"/>
      <c r="P365" s="3"/>
      <c r="Q365" s="3">
        <f t="shared" si="11"/>
        <v>0</v>
      </c>
    </row>
    <row r="366" spans="1:17">
      <c r="A366" s="1">
        <v>4606867259908</v>
      </c>
      <c r="B366" s="1" t="s">
        <v>19</v>
      </c>
      <c r="C366" s="2">
        <v>20210201</v>
      </c>
      <c r="D366" s="2">
        <v>610538201209</v>
      </c>
      <c r="E366" s="2" t="s">
        <v>19</v>
      </c>
      <c r="F366" s="2">
        <v>20210211</v>
      </c>
      <c r="G366" s="2" t="s">
        <v>20</v>
      </c>
      <c r="H366" s="2" t="s">
        <v>119</v>
      </c>
      <c r="I366" s="2" t="s">
        <v>120</v>
      </c>
      <c r="J366" s="2">
        <v>13.82</v>
      </c>
      <c r="K366" s="2" t="s">
        <v>23</v>
      </c>
      <c r="L366">
        <f t="shared" si="10"/>
        <v>14</v>
      </c>
      <c r="M366">
        <f>MATCH(H:H,[1]价格表!$B$4:$B$35,0)</f>
        <v>6</v>
      </c>
      <c r="N366" s="4">
        <f>IF(J366&lt;=0.3,INDEX([1]价格表!$B$4:$I$31,M366,2),IF(AND(J366&gt;0.3,J366&lt;=1),INDEX([1]价格表!$B$4:$I$31,M366,3),IF(AND(J366&gt;1,J366&lt;=2.2),INDEX([1]价格表!$B$4:$I$31,M366,4),IF(AND(J366&gt;2.2,J366&lt;=3.3),INDEX([1]价格表!$B$4:$I$31,M366,5),IF(AND(J366&gt;3.3,J366&lt;=4),INDEX([1]价格表!$B$4:$I$31,M366,6),IF(AND(J366&gt;4,J366&lt;=5.5),INDEX([1]价格表!$B$4:$I$31,M366,7),IF(J366&gt;5.5,2.6+INDEX([1]价格表!$B$4:$I$31,M366,8)*L366)))))))</f>
        <v>15.9</v>
      </c>
      <c r="O366" s="3"/>
      <c r="P366" s="3"/>
      <c r="Q366" s="3">
        <f t="shared" si="11"/>
        <v>0</v>
      </c>
    </row>
    <row r="367" spans="1:17">
      <c r="A367" s="1">
        <v>4606877521600</v>
      </c>
      <c r="B367" s="1" t="s">
        <v>19</v>
      </c>
      <c r="C367" s="2">
        <v>20210201</v>
      </c>
      <c r="D367" s="2">
        <v>610538201209</v>
      </c>
      <c r="E367" s="2" t="s">
        <v>19</v>
      </c>
      <c r="F367" s="2">
        <v>20210211</v>
      </c>
      <c r="G367" s="2" t="s">
        <v>20</v>
      </c>
      <c r="H367" s="2" t="s">
        <v>119</v>
      </c>
      <c r="I367" s="2" t="s">
        <v>120</v>
      </c>
      <c r="J367" s="2">
        <v>13.82</v>
      </c>
      <c r="K367" s="2" t="s">
        <v>23</v>
      </c>
      <c r="L367">
        <f t="shared" si="10"/>
        <v>14</v>
      </c>
      <c r="M367">
        <f>MATCH(H:H,[1]价格表!$B$4:$B$35,0)</f>
        <v>6</v>
      </c>
      <c r="N367" s="4">
        <f>IF(J367&lt;=0.3,INDEX([1]价格表!$B$4:$I$31,M367,2),IF(AND(J367&gt;0.3,J367&lt;=1),INDEX([1]价格表!$B$4:$I$31,M367,3),IF(AND(J367&gt;1,J367&lt;=2.2),INDEX([1]价格表!$B$4:$I$31,M367,4),IF(AND(J367&gt;2.2,J367&lt;=3.3),INDEX([1]价格表!$B$4:$I$31,M367,5),IF(AND(J367&gt;3.3,J367&lt;=4),INDEX([1]价格表!$B$4:$I$31,M367,6),IF(AND(J367&gt;4,J367&lt;=5.5),INDEX([1]价格表!$B$4:$I$31,M367,7),IF(J367&gt;5.5,2.6+INDEX([1]价格表!$B$4:$I$31,M367,8)*L367)))))))</f>
        <v>15.9</v>
      </c>
      <c r="O367" s="3"/>
      <c r="P367" s="3"/>
      <c r="Q367" s="3">
        <f t="shared" si="11"/>
        <v>0</v>
      </c>
    </row>
    <row r="368" spans="1:17">
      <c r="A368" s="1">
        <v>4606877522049</v>
      </c>
      <c r="B368" s="1" t="s">
        <v>19</v>
      </c>
      <c r="C368" s="2">
        <v>20210201</v>
      </c>
      <c r="D368" s="2">
        <v>610538201209</v>
      </c>
      <c r="E368" s="2" t="s">
        <v>19</v>
      </c>
      <c r="F368" s="2">
        <v>20210211</v>
      </c>
      <c r="G368" s="2" t="s">
        <v>20</v>
      </c>
      <c r="H368" s="2" t="s">
        <v>47</v>
      </c>
      <c r="I368" s="2" t="s">
        <v>58</v>
      </c>
      <c r="J368" s="2">
        <v>13.82</v>
      </c>
      <c r="K368" s="2" t="s">
        <v>23</v>
      </c>
      <c r="L368">
        <f t="shared" si="10"/>
        <v>14</v>
      </c>
      <c r="M368">
        <f>MATCH(H:H,[1]价格表!$B$4:$B$35,0)</f>
        <v>12</v>
      </c>
      <c r="N368" s="4">
        <f>IF(J368&lt;=0.3,INDEX([1]价格表!$B$4:$I$31,M368,2),IF(AND(J368&gt;0.3,J368&lt;=1),INDEX([1]价格表!$B$4:$I$31,M368,3),IF(AND(J368&gt;1,J368&lt;=2.2),INDEX([1]价格表!$B$4:$I$31,M368,4),IF(AND(J368&gt;2.2,J368&lt;=3.3),INDEX([1]价格表!$B$4:$I$31,M368,5),IF(AND(J368&gt;3.3,J368&lt;=4),INDEX([1]价格表!$B$4:$I$31,M368,6),IF(AND(J368&gt;4,J368&lt;=5.5),INDEX([1]价格表!$B$4:$I$31,M368,7),IF(J368&gt;5.5,2.6+INDEX([1]价格表!$B$4:$I$31,M368,8)*L368)))))))</f>
        <v>15.9</v>
      </c>
      <c r="O368" s="3"/>
      <c r="P368" s="3"/>
      <c r="Q368" s="3">
        <f t="shared" si="11"/>
        <v>0</v>
      </c>
    </row>
    <row r="369" spans="1:17">
      <c r="A369" s="1">
        <v>4606877533901</v>
      </c>
      <c r="B369" s="1" t="s">
        <v>19</v>
      </c>
      <c r="C369" s="2">
        <v>20210201</v>
      </c>
      <c r="D369" s="2">
        <v>610538201209</v>
      </c>
      <c r="E369" s="2" t="s">
        <v>19</v>
      </c>
      <c r="F369" s="2">
        <v>20210211</v>
      </c>
      <c r="G369" s="2" t="s">
        <v>20</v>
      </c>
      <c r="H369" s="2" t="s">
        <v>40</v>
      </c>
      <c r="I369" s="2" t="s">
        <v>188</v>
      </c>
      <c r="J369" s="2">
        <v>13.82</v>
      </c>
      <c r="K369" s="2" t="s">
        <v>23</v>
      </c>
      <c r="L369">
        <f t="shared" si="10"/>
        <v>14</v>
      </c>
      <c r="M369">
        <f>MATCH(H:H,[1]价格表!$B$4:$B$35,0)</f>
        <v>9</v>
      </c>
      <c r="N369" s="4">
        <f>IF(J369&lt;=0.3,INDEX([1]价格表!$B$4:$I$31,M369,2),IF(AND(J369&gt;0.3,J369&lt;=1),INDEX([1]价格表!$B$4:$I$31,M369,3),IF(AND(J369&gt;1,J369&lt;=2.2),INDEX([1]价格表!$B$4:$I$31,M369,4),IF(AND(J369&gt;2.2,J369&lt;=3.3),INDEX([1]价格表!$B$4:$I$31,M369,5),IF(AND(J369&gt;3.3,J369&lt;=4),INDEX([1]价格表!$B$4:$I$31,M369,6),IF(AND(J369&gt;4,J369&lt;=5.5),INDEX([1]价格表!$B$4:$I$31,M369,7),IF(J369&gt;5.5,2.6+INDEX([1]价格表!$B$4:$I$31,M369,8)*L369)))))))</f>
        <v>15.9</v>
      </c>
      <c r="O369" s="3"/>
      <c r="P369" s="3"/>
      <c r="Q369" s="3">
        <f t="shared" si="11"/>
        <v>0</v>
      </c>
    </row>
    <row r="370" spans="1:17">
      <c r="A370" s="1">
        <v>4606877534972</v>
      </c>
      <c r="B370" s="1" t="s">
        <v>19</v>
      </c>
      <c r="C370" s="2">
        <v>20210201</v>
      </c>
      <c r="D370" s="2">
        <v>610538201209</v>
      </c>
      <c r="E370" s="2" t="s">
        <v>19</v>
      </c>
      <c r="F370" s="2">
        <v>20210211</v>
      </c>
      <c r="G370" s="2" t="s">
        <v>20</v>
      </c>
      <c r="H370" s="2" t="s">
        <v>40</v>
      </c>
      <c r="I370" s="2" t="s">
        <v>189</v>
      </c>
      <c r="J370" s="2">
        <v>13.82</v>
      </c>
      <c r="K370" s="2" t="s">
        <v>23</v>
      </c>
      <c r="L370">
        <f t="shared" si="10"/>
        <v>14</v>
      </c>
      <c r="M370">
        <f>MATCH(H:H,[1]价格表!$B$4:$B$35,0)</f>
        <v>9</v>
      </c>
      <c r="N370" s="4">
        <f>IF(J370&lt;=0.3,INDEX([1]价格表!$B$4:$I$31,M370,2),IF(AND(J370&gt;0.3,J370&lt;=1),INDEX([1]价格表!$B$4:$I$31,M370,3),IF(AND(J370&gt;1,J370&lt;=2.2),INDEX([1]价格表!$B$4:$I$31,M370,4),IF(AND(J370&gt;2.2,J370&lt;=3.3),INDEX([1]价格表!$B$4:$I$31,M370,5),IF(AND(J370&gt;3.3,J370&lt;=4),INDEX([1]价格表!$B$4:$I$31,M370,6),IF(AND(J370&gt;4,J370&lt;=5.5),INDEX([1]价格表!$B$4:$I$31,M370,7),IF(J370&gt;5.5,2.6+INDEX([1]价格表!$B$4:$I$31,M370,8)*L370)))))))</f>
        <v>15.9</v>
      </c>
      <c r="O370" s="3"/>
      <c r="P370" s="3"/>
      <c r="Q370" s="3">
        <f t="shared" si="11"/>
        <v>0</v>
      </c>
    </row>
    <row r="371" spans="1:17">
      <c r="A371" s="1">
        <v>4606877536411</v>
      </c>
      <c r="B371" s="1" t="s">
        <v>19</v>
      </c>
      <c r="C371" s="2">
        <v>20210201</v>
      </c>
      <c r="D371" s="2">
        <v>610538201209</v>
      </c>
      <c r="E371" s="2" t="s">
        <v>19</v>
      </c>
      <c r="F371" s="2">
        <v>20210211</v>
      </c>
      <c r="G371" s="2" t="s">
        <v>20</v>
      </c>
      <c r="H371" s="2" t="s">
        <v>47</v>
      </c>
      <c r="I371" s="2" t="s">
        <v>58</v>
      </c>
      <c r="J371" s="2">
        <v>13.82</v>
      </c>
      <c r="K371" s="2" t="s">
        <v>23</v>
      </c>
      <c r="L371">
        <f t="shared" si="10"/>
        <v>14</v>
      </c>
      <c r="M371">
        <f>MATCH(H:H,[1]价格表!$B$4:$B$35,0)</f>
        <v>12</v>
      </c>
      <c r="N371" s="4">
        <f>IF(J371&lt;=0.3,INDEX([1]价格表!$B$4:$I$31,M371,2),IF(AND(J371&gt;0.3,J371&lt;=1),INDEX([1]价格表!$B$4:$I$31,M371,3),IF(AND(J371&gt;1,J371&lt;=2.2),INDEX([1]价格表!$B$4:$I$31,M371,4),IF(AND(J371&gt;2.2,J371&lt;=3.3),INDEX([1]价格表!$B$4:$I$31,M371,5),IF(AND(J371&gt;3.3,J371&lt;=4),INDEX([1]价格表!$B$4:$I$31,M371,6),IF(AND(J371&gt;4,J371&lt;=5.5),INDEX([1]价格表!$B$4:$I$31,M371,7),IF(J371&gt;5.5,2.6+INDEX([1]价格表!$B$4:$I$31,M371,8)*L371)))))))</f>
        <v>15.9</v>
      </c>
      <c r="O371" s="3"/>
      <c r="P371" s="3"/>
      <c r="Q371" s="3">
        <f t="shared" si="11"/>
        <v>0</v>
      </c>
    </row>
    <row r="372" spans="1:17">
      <c r="A372" s="1">
        <v>4312224723871</v>
      </c>
      <c r="B372" s="1" t="s">
        <v>19</v>
      </c>
      <c r="C372" s="2">
        <v>20210201</v>
      </c>
      <c r="D372" s="2">
        <v>610538201209</v>
      </c>
      <c r="E372" s="2" t="s">
        <v>19</v>
      </c>
      <c r="F372" s="2">
        <v>20210211</v>
      </c>
      <c r="G372" s="2" t="s">
        <v>20</v>
      </c>
      <c r="H372" s="2" t="s">
        <v>40</v>
      </c>
      <c r="I372" s="2" t="s">
        <v>118</v>
      </c>
      <c r="J372" s="2">
        <v>13.84</v>
      </c>
      <c r="K372" s="2" t="s">
        <v>23</v>
      </c>
      <c r="L372">
        <f t="shared" si="10"/>
        <v>14</v>
      </c>
      <c r="M372">
        <f>MATCH(H:H,[1]价格表!$B$4:$B$35,0)</f>
        <v>9</v>
      </c>
      <c r="N372" s="4">
        <f>IF(J372&lt;=0.3,INDEX([1]价格表!$B$4:$I$31,M372,2),IF(AND(J372&gt;0.3,J372&lt;=1),INDEX([1]价格表!$B$4:$I$31,M372,3),IF(AND(J372&gt;1,J372&lt;=2.2),INDEX([1]价格表!$B$4:$I$31,M372,4),IF(AND(J372&gt;2.2,J372&lt;=3.3),INDEX([1]价格表!$B$4:$I$31,M372,5),IF(AND(J372&gt;3.3,J372&lt;=4),INDEX([1]价格表!$B$4:$I$31,M372,6),IF(AND(J372&gt;4,J372&lt;=5.5),INDEX([1]价格表!$B$4:$I$31,M372,7),IF(J372&gt;5.5,2.6+INDEX([1]价格表!$B$4:$I$31,M372,8)*L372)))))))</f>
        <v>15.9</v>
      </c>
      <c r="O372" s="3"/>
      <c r="P372" s="3"/>
      <c r="Q372" s="3">
        <f t="shared" si="11"/>
        <v>0</v>
      </c>
    </row>
    <row r="373" spans="1:17">
      <c r="A373" s="1">
        <v>4312224723874</v>
      </c>
      <c r="B373" s="1" t="s">
        <v>19</v>
      </c>
      <c r="C373" s="2">
        <v>20210201</v>
      </c>
      <c r="D373" s="2">
        <v>610538201209</v>
      </c>
      <c r="E373" s="2" t="s">
        <v>19</v>
      </c>
      <c r="F373" s="2">
        <v>20210211</v>
      </c>
      <c r="G373" s="2" t="s">
        <v>20</v>
      </c>
      <c r="H373" s="2" t="s">
        <v>40</v>
      </c>
      <c r="I373" s="2" t="s">
        <v>98</v>
      </c>
      <c r="J373" s="2">
        <v>13.84</v>
      </c>
      <c r="K373" s="2" t="s">
        <v>23</v>
      </c>
      <c r="L373">
        <f t="shared" si="10"/>
        <v>14</v>
      </c>
      <c r="M373">
        <f>MATCH(H:H,[1]价格表!$B$4:$B$35,0)</f>
        <v>9</v>
      </c>
      <c r="N373" s="4">
        <f>IF(J373&lt;=0.3,INDEX([1]价格表!$B$4:$I$31,M373,2),IF(AND(J373&gt;0.3,J373&lt;=1),INDEX([1]价格表!$B$4:$I$31,M373,3),IF(AND(J373&gt;1,J373&lt;=2.2),INDEX([1]价格表!$B$4:$I$31,M373,4),IF(AND(J373&gt;2.2,J373&lt;=3.3),INDEX([1]价格表!$B$4:$I$31,M373,5),IF(AND(J373&gt;3.3,J373&lt;=4),INDEX([1]价格表!$B$4:$I$31,M373,6),IF(AND(J373&gt;4,J373&lt;=5.5),INDEX([1]价格表!$B$4:$I$31,M373,7),IF(J373&gt;5.5,2.6+INDEX([1]价格表!$B$4:$I$31,M373,8)*L373)))))))</f>
        <v>15.9</v>
      </c>
      <c r="O373" s="3"/>
      <c r="P373" s="3"/>
      <c r="Q373" s="3">
        <f t="shared" si="11"/>
        <v>0</v>
      </c>
    </row>
    <row r="374" spans="1:17">
      <c r="A374" s="1">
        <v>4312224723875</v>
      </c>
      <c r="B374" s="1" t="s">
        <v>19</v>
      </c>
      <c r="C374" s="2">
        <v>20210201</v>
      </c>
      <c r="D374" s="2">
        <v>610538201209</v>
      </c>
      <c r="E374" s="2" t="s">
        <v>19</v>
      </c>
      <c r="F374" s="2">
        <v>20210211</v>
      </c>
      <c r="G374" s="2" t="s">
        <v>20</v>
      </c>
      <c r="H374" s="2" t="s">
        <v>40</v>
      </c>
      <c r="I374" s="2" t="s">
        <v>98</v>
      </c>
      <c r="J374" s="2">
        <v>13.84</v>
      </c>
      <c r="K374" s="2" t="s">
        <v>23</v>
      </c>
      <c r="L374">
        <f t="shared" si="10"/>
        <v>14</v>
      </c>
      <c r="M374">
        <f>MATCH(H:H,[1]价格表!$B$4:$B$35,0)</f>
        <v>9</v>
      </c>
      <c r="N374" s="4">
        <f>IF(J374&lt;=0.3,INDEX([1]价格表!$B$4:$I$31,M374,2),IF(AND(J374&gt;0.3,J374&lt;=1),INDEX([1]价格表!$B$4:$I$31,M374,3),IF(AND(J374&gt;1,J374&lt;=2.2),INDEX([1]价格表!$B$4:$I$31,M374,4),IF(AND(J374&gt;2.2,J374&lt;=3.3),INDEX([1]价格表!$B$4:$I$31,M374,5),IF(AND(J374&gt;3.3,J374&lt;=4),INDEX([1]价格表!$B$4:$I$31,M374,6),IF(AND(J374&gt;4,J374&lt;=5.5),INDEX([1]价格表!$B$4:$I$31,M374,7),IF(J374&gt;5.5,2.6+INDEX([1]价格表!$B$4:$I$31,M374,8)*L374)))))))</f>
        <v>15.9</v>
      </c>
      <c r="O374" s="3"/>
      <c r="P374" s="3"/>
      <c r="Q374" s="3">
        <f t="shared" si="11"/>
        <v>0</v>
      </c>
    </row>
    <row r="375" spans="1:17">
      <c r="A375" s="1">
        <v>4312224754771</v>
      </c>
      <c r="B375" s="1" t="s">
        <v>19</v>
      </c>
      <c r="C375" s="2">
        <v>20210201</v>
      </c>
      <c r="D375" s="2">
        <v>610538201209</v>
      </c>
      <c r="E375" s="2" t="s">
        <v>19</v>
      </c>
      <c r="F375" s="2">
        <v>20210211</v>
      </c>
      <c r="G375" s="2" t="s">
        <v>20</v>
      </c>
      <c r="H375" s="2" t="s">
        <v>119</v>
      </c>
      <c r="I375" s="2" t="s">
        <v>120</v>
      </c>
      <c r="J375" s="2">
        <v>13.83</v>
      </c>
      <c r="K375" s="2" t="s">
        <v>23</v>
      </c>
      <c r="L375">
        <f t="shared" si="10"/>
        <v>14</v>
      </c>
      <c r="M375">
        <f>MATCH(H:H,[1]价格表!$B$4:$B$35,0)</f>
        <v>6</v>
      </c>
      <c r="N375" s="4">
        <f>IF(J375&lt;=0.3,INDEX([1]价格表!$B$4:$I$31,M375,2),IF(AND(J375&gt;0.3,J375&lt;=1),INDEX([1]价格表!$B$4:$I$31,M375,3),IF(AND(J375&gt;1,J375&lt;=2.2),INDEX([1]价格表!$B$4:$I$31,M375,4),IF(AND(J375&gt;2.2,J375&lt;=3.3),INDEX([1]价格表!$B$4:$I$31,M375,5),IF(AND(J375&gt;3.3,J375&lt;=4),INDEX([1]价格表!$B$4:$I$31,M375,6),IF(AND(J375&gt;4,J375&lt;=5.5),INDEX([1]价格表!$B$4:$I$31,M375,7),IF(J375&gt;5.5,2.6+INDEX([1]价格表!$B$4:$I$31,M375,8)*L375)))))))</f>
        <v>15.9</v>
      </c>
      <c r="O375" s="3"/>
      <c r="P375" s="3"/>
      <c r="Q375" s="3">
        <f t="shared" si="11"/>
        <v>0</v>
      </c>
    </row>
    <row r="376" spans="1:17">
      <c r="A376" s="1">
        <v>4606877522047</v>
      </c>
      <c r="B376" s="1" t="s">
        <v>19</v>
      </c>
      <c r="C376" s="2">
        <v>20210201</v>
      </c>
      <c r="D376" s="2">
        <v>610538201209</v>
      </c>
      <c r="E376" s="2" t="s">
        <v>19</v>
      </c>
      <c r="F376" s="2">
        <v>20210211</v>
      </c>
      <c r="G376" s="2" t="s">
        <v>20</v>
      </c>
      <c r="H376" s="2" t="s">
        <v>119</v>
      </c>
      <c r="I376" s="2" t="s">
        <v>120</v>
      </c>
      <c r="J376" s="2">
        <v>13.84</v>
      </c>
      <c r="K376" s="2" t="s">
        <v>23</v>
      </c>
      <c r="L376">
        <f t="shared" si="10"/>
        <v>14</v>
      </c>
      <c r="M376">
        <f>MATCH(H:H,[1]价格表!$B$4:$B$35,0)</f>
        <v>6</v>
      </c>
      <c r="N376" s="4">
        <f>IF(J376&lt;=0.3,INDEX([1]价格表!$B$4:$I$31,M376,2),IF(AND(J376&gt;0.3,J376&lt;=1),INDEX([1]价格表!$B$4:$I$31,M376,3),IF(AND(J376&gt;1,J376&lt;=2.2),INDEX([1]价格表!$B$4:$I$31,M376,4),IF(AND(J376&gt;2.2,J376&lt;=3.3),INDEX([1]价格表!$B$4:$I$31,M376,5),IF(AND(J376&gt;3.3,J376&lt;=4),INDEX([1]价格表!$B$4:$I$31,M376,6),IF(AND(J376&gt;4,J376&lt;=5.5),INDEX([1]价格表!$B$4:$I$31,M376,7),IF(J376&gt;5.5,2.6+INDEX([1]价格表!$B$4:$I$31,M376,8)*L376)))))))</f>
        <v>15.9</v>
      </c>
      <c r="O376" s="3"/>
      <c r="P376" s="3"/>
      <c r="Q376" s="3">
        <f t="shared" si="11"/>
        <v>0</v>
      </c>
    </row>
    <row r="377" spans="1:17">
      <c r="A377" s="1">
        <v>4606877536303</v>
      </c>
      <c r="B377" s="1" t="s">
        <v>19</v>
      </c>
      <c r="C377" s="2">
        <v>20210201</v>
      </c>
      <c r="D377" s="2">
        <v>610538201209</v>
      </c>
      <c r="E377" s="2" t="s">
        <v>19</v>
      </c>
      <c r="F377" s="2">
        <v>20210211</v>
      </c>
      <c r="G377" s="2" t="s">
        <v>20</v>
      </c>
      <c r="H377" s="2" t="s">
        <v>47</v>
      </c>
      <c r="I377" s="2" t="s">
        <v>58</v>
      </c>
      <c r="J377" s="2">
        <v>13.84</v>
      </c>
      <c r="K377" s="2" t="s">
        <v>23</v>
      </c>
      <c r="L377">
        <f t="shared" si="10"/>
        <v>14</v>
      </c>
      <c r="M377">
        <f>MATCH(H:H,[1]价格表!$B$4:$B$35,0)</f>
        <v>12</v>
      </c>
      <c r="N377" s="4">
        <f>IF(J377&lt;=0.3,INDEX([1]价格表!$B$4:$I$31,M377,2),IF(AND(J377&gt;0.3,J377&lt;=1),INDEX([1]价格表!$B$4:$I$31,M377,3),IF(AND(J377&gt;1,J377&lt;=2.2),INDEX([1]价格表!$B$4:$I$31,M377,4),IF(AND(J377&gt;2.2,J377&lt;=3.3),INDEX([1]价格表!$B$4:$I$31,M377,5),IF(AND(J377&gt;3.3,J377&lt;=4),INDEX([1]价格表!$B$4:$I$31,M377,6),IF(AND(J377&gt;4,J377&lt;=5.5),INDEX([1]价格表!$B$4:$I$31,M377,7),IF(J377&gt;5.5,2.6+INDEX([1]价格表!$B$4:$I$31,M377,8)*L377)))))))</f>
        <v>15.9</v>
      </c>
      <c r="O377" s="3"/>
      <c r="P377" s="3"/>
      <c r="Q377" s="3">
        <f t="shared" si="11"/>
        <v>0</v>
      </c>
    </row>
    <row r="378" spans="1:17">
      <c r="A378" s="1">
        <v>4606877536875</v>
      </c>
      <c r="B378" s="1" t="s">
        <v>19</v>
      </c>
      <c r="C378" s="2">
        <v>20210201</v>
      </c>
      <c r="D378" s="2">
        <v>610538201209</v>
      </c>
      <c r="E378" s="2" t="s">
        <v>19</v>
      </c>
      <c r="F378" s="2">
        <v>20210211</v>
      </c>
      <c r="G378" s="2" t="s">
        <v>20</v>
      </c>
      <c r="H378" s="2" t="s">
        <v>119</v>
      </c>
      <c r="I378" s="2" t="s">
        <v>120</v>
      </c>
      <c r="J378" s="2">
        <v>13.84</v>
      </c>
      <c r="K378" s="2" t="s">
        <v>23</v>
      </c>
      <c r="L378">
        <f t="shared" si="10"/>
        <v>14</v>
      </c>
      <c r="M378">
        <f>MATCH(H:H,[1]价格表!$B$4:$B$35,0)</f>
        <v>6</v>
      </c>
      <c r="N378" s="4">
        <f>IF(J378&lt;=0.3,INDEX([1]价格表!$B$4:$I$31,M378,2),IF(AND(J378&gt;0.3,J378&lt;=1),INDEX([1]价格表!$B$4:$I$31,M378,3),IF(AND(J378&gt;1,J378&lt;=2.2),INDEX([1]价格表!$B$4:$I$31,M378,4),IF(AND(J378&gt;2.2,J378&lt;=3.3),INDEX([1]价格表!$B$4:$I$31,M378,5),IF(AND(J378&gt;3.3,J378&lt;=4),INDEX([1]价格表!$B$4:$I$31,M378,6),IF(AND(J378&gt;4,J378&lt;=5.5),INDEX([1]价格表!$B$4:$I$31,M378,7),IF(J378&gt;5.5,2.6+INDEX([1]价格表!$B$4:$I$31,M378,8)*L378)))))))</f>
        <v>15.9</v>
      </c>
      <c r="O378" s="3"/>
      <c r="P378" s="3"/>
      <c r="Q378" s="3">
        <f t="shared" si="11"/>
        <v>0</v>
      </c>
    </row>
    <row r="379" spans="1:17">
      <c r="A379" s="1">
        <v>4606877537505</v>
      </c>
      <c r="B379" s="1" t="s">
        <v>19</v>
      </c>
      <c r="C379" s="2">
        <v>20210201</v>
      </c>
      <c r="D379" s="2">
        <v>610538201209</v>
      </c>
      <c r="E379" s="2" t="s">
        <v>19</v>
      </c>
      <c r="F379" s="2">
        <v>20210211</v>
      </c>
      <c r="G379" s="2" t="s">
        <v>20</v>
      </c>
      <c r="H379" s="2" t="s">
        <v>47</v>
      </c>
      <c r="I379" s="2" t="s">
        <v>58</v>
      </c>
      <c r="J379" s="2">
        <v>13.84</v>
      </c>
      <c r="K379" s="2" t="s">
        <v>23</v>
      </c>
      <c r="L379">
        <f t="shared" si="10"/>
        <v>14</v>
      </c>
      <c r="M379">
        <f>MATCH(H:H,[1]价格表!$B$4:$B$35,0)</f>
        <v>12</v>
      </c>
      <c r="N379" s="4">
        <f>IF(J379&lt;=0.3,INDEX([1]价格表!$B$4:$I$31,M379,2),IF(AND(J379&gt;0.3,J379&lt;=1),INDEX([1]价格表!$B$4:$I$31,M379,3),IF(AND(J379&gt;1,J379&lt;=2.2),INDEX([1]价格表!$B$4:$I$31,M379,4),IF(AND(J379&gt;2.2,J379&lt;=3.3),INDEX([1]价格表!$B$4:$I$31,M379,5),IF(AND(J379&gt;3.3,J379&lt;=4),INDEX([1]价格表!$B$4:$I$31,M379,6),IF(AND(J379&gt;4,J379&lt;=5.5),INDEX([1]价格表!$B$4:$I$31,M379,7),IF(J379&gt;5.5,2.6+INDEX([1]价格表!$B$4:$I$31,M379,8)*L379)))))))</f>
        <v>15.9</v>
      </c>
      <c r="O379" s="3"/>
      <c r="P379" s="3"/>
      <c r="Q379" s="3">
        <f t="shared" si="11"/>
        <v>0</v>
      </c>
    </row>
    <row r="380" spans="1:17">
      <c r="A380" s="1">
        <v>4606877534372</v>
      </c>
      <c r="B380" s="1" t="s">
        <v>19</v>
      </c>
      <c r="C380" s="2">
        <v>20210201</v>
      </c>
      <c r="D380" s="2">
        <v>610538201209</v>
      </c>
      <c r="E380" s="2" t="s">
        <v>19</v>
      </c>
      <c r="F380" s="2">
        <v>20210211</v>
      </c>
      <c r="G380" s="2" t="s">
        <v>20</v>
      </c>
      <c r="H380" s="2" t="s">
        <v>31</v>
      </c>
      <c r="I380" s="2" t="s">
        <v>77</v>
      </c>
      <c r="J380" s="2">
        <v>13.85</v>
      </c>
      <c r="K380" s="2" t="s">
        <v>23</v>
      </c>
      <c r="L380">
        <f t="shared" si="10"/>
        <v>14</v>
      </c>
      <c r="M380">
        <f>MATCH(H:H,[1]价格表!$B$4:$B$35,0)</f>
        <v>17</v>
      </c>
      <c r="N380" s="4">
        <f>IF(J380&lt;=0.3,INDEX([1]价格表!$B$4:$I$31,M380,2),IF(AND(J380&gt;0.3,J380&lt;=1),INDEX([1]价格表!$B$4:$I$31,M380,3),IF(AND(J380&gt;1,J380&lt;=2.2),INDEX([1]价格表!$B$4:$I$31,M380,4),IF(AND(J380&gt;2.2,J380&lt;=3.3),INDEX([1]价格表!$B$4:$I$31,M380,5),IF(AND(J380&gt;3.3,J380&lt;=4),INDEX([1]价格表!$B$4:$I$31,M380,6),IF(AND(J380&gt;4,J380&lt;=5.5),INDEX([1]价格表!$B$4:$I$31,M380,7),IF(J380&gt;5.5,2.6+INDEX([1]价格表!$B$4:$I$31,M380,8)*L380)))))))</f>
        <v>15.9</v>
      </c>
      <c r="O380" s="3"/>
      <c r="P380" s="3"/>
      <c r="Q380" s="3">
        <f t="shared" si="11"/>
        <v>0</v>
      </c>
    </row>
    <row r="381" spans="1:17">
      <c r="A381" s="1">
        <v>4606877536721</v>
      </c>
      <c r="B381" s="1" t="s">
        <v>19</v>
      </c>
      <c r="C381" s="2">
        <v>20210201</v>
      </c>
      <c r="D381" s="2">
        <v>610538201209</v>
      </c>
      <c r="E381" s="2" t="s">
        <v>19</v>
      </c>
      <c r="F381" s="2">
        <v>20210211</v>
      </c>
      <c r="G381" s="2" t="s">
        <v>20</v>
      </c>
      <c r="H381" s="2" t="s">
        <v>40</v>
      </c>
      <c r="I381" s="2" t="s">
        <v>189</v>
      </c>
      <c r="J381" s="2">
        <v>13.85</v>
      </c>
      <c r="K381" s="2" t="s">
        <v>23</v>
      </c>
      <c r="L381">
        <f t="shared" si="10"/>
        <v>14</v>
      </c>
      <c r="M381">
        <f>MATCH(H:H,[1]价格表!$B$4:$B$35,0)</f>
        <v>9</v>
      </c>
      <c r="N381" s="4">
        <f>IF(J381&lt;=0.3,INDEX([1]价格表!$B$4:$I$31,M381,2),IF(AND(J381&gt;0.3,J381&lt;=1),INDEX([1]价格表!$B$4:$I$31,M381,3),IF(AND(J381&gt;1,J381&lt;=2.2),INDEX([1]价格表!$B$4:$I$31,M381,4),IF(AND(J381&gt;2.2,J381&lt;=3.3),INDEX([1]价格表!$B$4:$I$31,M381,5),IF(AND(J381&gt;3.3,J381&lt;=4),INDEX([1]价格表!$B$4:$I$31,M381,6),IF(AND(J381&gt;4,J381&lt;=5.5),INDEX([1]价格表!$B$4:$I$31,M381,7),IF(J381&gt;5.5,2.6+INDEX([1]价格表!$B$4:$I$31,M381,8)*L381)))))))</f>
        <v>15.9</v>
      </c>
      <c r="O381" s="3"/>
      <c r="P381" s="3"/>
      <c r="Q381" s="3">
        <f t="shared" si="11"/>
        <v>0</v>
      </c>
    </row>
    <row r="382" spans="1:17">
      <c r="A382" s="1">
        <v>4312224723872</v>
      </c>
      <c r="B382" s="1" t="s">
        <v>19</v>
      </c>
      <c r="C382" s="2">
        <v>20210201</v>
      </c>
      <c r="D382" s="2">
        <v>610538201209</v>
      </c>
      <c r="E382" s="2" t="s">
        <v>19</v>
      </c>
      <c r="F382" s="2">
        <v>20210211</v>
      </c>
      <c r="G382" s="2" t="s">
        <v>20</v>
      </c>
      <c r="H382" s="2" t="s">
        <v>40</v>
      </c>
      <c r="I382" s="2" t="s">
        <v>98</v>
      </c>
      <c r="J382" s="2">
        <v>13.88</v>
      </c>
      <c r="K382" s="2" t="s">
        <v>23</v>
      </c>
      <c r="L382">
        <f t="shared" si="10"/>
        <v>14</v>
      </c>
      <c r="M382">
        <f>MATCH(H:H,[1]价格表!$B$4:$B$35,0)</f>
        <v>9</v>
      </c>
      <c r="N382" s="4">
        <f>IF(J382&lt;=0.3,INDEX([1]价格表!$B$4:$I$31,M382,2),IF(AND(J382&gt;0.3,J382&lt;=1),INDEX([1]价格表!$B$4:$I$31,M382,3),IF(AND(J382&gt;1,J382&lt;=2.2),INDEX([1]价格表!$B$4:$I$31,M382,4),IF(AND(J382&gt;2.2,J382&lt;=3.3),INDEX([1]价格表!$B$4:$I$31,M382,5),IF(AND(J382&gt;3.3,J382&lt;=4),INDEX([1]价格表!$B$4:$I$31,M382,6),IF(AND(J382&gt;4,J382&lt;=5.5),INDEX([1]价格表!$B$4:$I$31,M382,7),IF(J382&gt;5.5,2.6+INDEX([1]价格表!$B$4:$I$31,M382,8)*L382)))))))</f>
        <v>15.9</v>
      </c>
      <c r="O382" s="3"/>
      <c r="P382" s="3"/>
      <c r="Q382" s="3">
        <f t="shared" si="11"/>
        <v>0</v>
      </c>
    </row>
    <row r="383" spans="1:17">
      <c r="A383" s="1">
        <v>4312224754766</v>
      </c>
      <c r="B383" s="1" t="s">
        <v>19</v>
      </c>
      <c r="C383" s="2">
        <v>20210201</v>
      </c>
      <c r="D383" s="2">
        <v>610538201209</v>
      </c>
      <c r="E383" s="2" t="s">
        <v>19</v>
      </c>
      <c r="F383" s="2">
        <v>20210211</v>
      </c>
      <c r="G383" s="2" t="s">
        <v>20</v>
      </c>
      <c r="H383" s="2" t="s">
        <v>43</v>
      </c>
      <c r="I383" s="2" t="s">
        <v>187</v>
      </c>
      <c r="J383" s="2">
        <v>13.87</v>
      </c>
      <c r="K383" s="2" t="s">
        <v>23</v>
      </c>
      <c r="L383">
        <f t="shared" si="10"/>
        <v>14</v>
      </c>
      <c r="M383">
        <f>MATCH(H:H,[1]价格表!$B$4:$B$35,0)</f>
        <v>4</v>
      </c>
      <c r="N383" s="4">
        <f>IF(J383&lt;=0.3,INDEX([1]价格表!$B$4:$I$31,M383,2),IF(AND(J383&gt;0.3,J383&lt;=1),INDEX([1]价格表!$B$4:$I$31,M383,3),IF(AND(J383&gt;1,J383&lt;=2.2),INDEX([1]价格表!$B$4:$I$31,M383,4),IF(AND(J383&gt;2.2,J383&lt;=3.3),INDEX([1]价格表!$B$4:$I$31,M383,5),IF(AND(J383&gt;3.3,J383&lt;=4),INDEX([1]价格表!$B$4:$I$31,M383,6),IF(AND(J383&gt;4,J383&lt;=5.5),INDEX([1]价格表!$B$4:$I$31,M383,7),IF(J383&gt;5.5,2.6+INDEX([1]价格表!$B$4:$I$31,M383,8)*L383)))))))</f>
        <v>15.9</v>
      </c>
      <c r="O383" s="3"/>
      <c r="P383" s="3"/>
      <c r="Q383" s="3">
        <f t="shared" si="11"/>
        <v>0</v>
      </c>
    </row>
    <row r="384" spans="1:17">
      <c r="A384" s="1">
        <v>4312224774294</v>
      </c>
      <c r="B384" s="1" t="s">
        <v>19</v>
      </c>
      <c r="C384" s="2">
        <v>20210201</v>
      </c>
      <c r="D384" s="2">
        <v>610538201209</v>
      </c>
      <c r="E384" s="2" t="s">
        <v>19</v>
      </c>
      <c r="F384" s="2">
        <v>20210211</v>
      </c>
      <c r="G384" s="2" t="s">
        <v>20</v>
      </c>
      <c r="H384" s="2" t="s">
        <v>40</v>
      </c>
      <c r="I384" s="2" t="s">
        <v>118</v>
      </c>
      <c r="J384" s="2">
        <v>13.88</v>
      </c>
      <c r="K384" s="2" t="s">
        <v>23</v>
      </c>
      <c r="L384">
        <f t="shared" si="10"/>
        <v>14</v>
      </c>
      <c r="M384">
        <f>MATCH(H:H,[1]价格表!$B$4:$B$35,0)</f>
        <v>9</v>
      </c>
      <c r="N384" s="4">
        <f>IF(J384&lt;=0.3,INDEX([1]价格表!$B$4:$I$31,M384,2),IF(AND(J384&gt;0.3,J384&lt;=1),INDEX([1]价格表!$B$4:$I$31,M384,3),IF(AND(J384&gt;1,J384&lt;=2.2),INDEX([1]价格表!$B$4:$I$31,M384,4),IF(AND(J384&gt;2.2,J384&lt;=3.3),INDEX([1]价格表!$B$4:$I$31,M384,5),IF(AND(J384&gt;3.3,J384&lt;=4),INDEX([1]价格表!$B$4:$I$31,M384,6),IF(AND(J384&gt;4,J384&lt;=5.5),INDEX([1]价格表!$B$4:$I$31,M384,7),IF(J384&gt;5.5,2.6+INDEX([1]价格表!$B$4:$I$31,M384,8)*L384)))))))</f>
        <v>15.9</v>
      </c>
      <c r="O384" s="3"/>
      <c r="P384" s="3"/>
      <c r="Q384" s="3">
        <f t="shared" si="11"/>
        <v>0</v>
      </c>
    </row>
    <row r="385" spans="1:17">
      <c r="A385" s="1">
        <v>4312224723876</v>
      </c>
      <c r="B385" s="1" t="s">
        <v>19</v>
      </c>
      <c r="C385" s="2">
        <v>20210201</v>
      </c>
      <c r="D385" s="2">
        <v>610538201209</v>
      </c>
      <c r="E385" s="2" t="s">
        <v>19</v>
      </c>
      <c r="F385" s="2">
        <v>20210211</v>
      </c>
      <c r="G385" s="2" t="s">
        <v>20</v>
      </c>
      <c r="H385" s="2" t="s">
        <v>40</v>
      </c>
      <c r="I385" s="2" t="s">
        <v>98</v>
      </c>
      <c r="J385" s="2">
        <v>13.91</v>
      </c>
      <c r="K385" s="2" t="s">
        <v>23</v>
      </c>
      <c r="L385">
        <f t="shared" si="10"/>
        <v>14</v>
      </c>
      <c r="M385">
        <f>MATCH(H:H,[1]价格表!$B$4:$B$35,0)</f>
        <v>9</v>
      </c>
      <c r="N385" s="4">
        <f>IF(J385&lt;=0.3,INDEX([1]价格表!$B$4:$I$31,M385,2),IF(AND(J385&gt;0.3,J385&lt;=1),INDEX([1]价格表!$B$4:$I$31,M385,3),IF(AND(J385&gt;1,J385&lt;=2.2),INDEX([1]价格表!$B$4:$I$31,M385,4),IF(AND(J385&gt;2.2,J385&lt;=3.3),INDEX([1]价格表!$B$4:$I$31,M385,5),IF(AND(J385&gt;3.3,J385&lt;=4),INDEX([1]价格表!$B$4:$I$31,M385,6),IF(AND(J385&gt;4,J385&lt;=5.5),INDEX([1]价格表!$B$4:$I$31,M385,7),IF(J385&gt;5.5,2.6+INDEX([1]价格表!$B$4:$I$31,M385,8)*L385)))))))</f>
        <v>15.9</v>
      </c>
      <c r="O385" s="3"/>
      <c r="P385" s="3"/>
      <c r="Q385" s="3">
        <f t="shared" si="11"/>
        <v>0</v>
      </c>
    </row>
    <row r="386" spans="1:17">
      <c r="A386" s="1">
        <v>4312224723873</v>
      </c>
      <c r="B386" s="1" t="s">
        <v>19</v>
      </c>
      <c r="C386" s="2">
        <v>20210201</v>
      </c>
      <c r="D386" s="2">
        <v>610538201209</v>
      </c>
      <c r="E386" s="2" t="s">
        <v>19</v>
      </c>
      <c r="F386" s="2">
        <v>20210211</v>
      </c>
      <c r="G386" s="2" t="s">
        <v>20</v>
      </c>
      <c r="H386" s="2" t="s">
        <v>40</v>
      </c>
      <c r="I386" s="2" t="s">
        <v>98</v>
      </c>
      <c r="J386" s="2">
        <v>13.93</v>
      </c>
      <c r="K386" s="2" t="s">
        <v>23</v>
      </c>
      <c r="L386">
        <f t="shared" si="10"/>
        <v>14</v>
      </c>
      <c r="M386">
        <f>MATCH(H:H,[1]价格表!$B$4:$B$35,0)</f>
        <v>9</v>
      </c>
      <c r="N386" s="4">
        <f>IF(J386&lt;=0.3,INDEX([1]价格表!$B$4:$I$31,M386,2),IF(AND(J386&gt;0.3,J386&lt;=1),INDEX([1]价格表!$B$4:$I$31,M386,3),IF(AND(J386&gt;1,J386&lt;=2.2),INDEX([1]价格表!$B$4:$I$31,M386,4),IF(AND(J386&gt;2.2,J386&lt;=3.3),INDEX([1]价格表!$B$4:$I$31,M386,5),IF(AND(J386&gt;3.3,J386&lt;=4),INDEX([1]价格表!$B$4:$I$31,M386,6),IF(AND(J386&gt;4,J386&lt;=5.5),INDEX([1]价格表!$B$4:$I$31,M386,7),IF(J386&gt;5.5,2.6+INDEX([1]价格表!$B$4:$I$31,M386,8)*L386)))))))</f>
        <v>15.9</v>
      </c>
      <c r="O386" s="3"/>
      <c r="P386" s="3"/>
      <c r="Q386" s="3">
        <f t="shared" si="11"/>
        <v>0</v>
      </c>
    </row>
    <row r="387" spans="1:17">
      <c r="A387" s="1">
        <v>4606877523186</v>
      </c>
      <c r="B387" s="1" t="s">
        <v>19</v>
      </c>
      <c r="C387" s="2">
        <v>20210201</v>
      </c>
      <c r="D387" s="2">
        <v>610538201209</v>
      </c>
      <c r="E387" s="2" t="s">
        <v>19</v>
      </c>
      <c r="F387" s="2">
        <v>20210211</v>
      </c>
      <c r="G387" s="2" t="s">
        <v>20</v>
      </c>
      <c r="H387" s="2" t="s">
        <v>52</v>
      </c>
      <c r="I387" s="2" t="s">
        <v>128</v>
      </c>
      <c r="J387" s="2">
        <v>13.93</v>
      </c>
      <c r="K387" s="2" t="s">
        <v>23</v>
      </c>
      <c r="L387">
        <f t="shared" si="10"/>
        <v>14</v>
      </c>
      <c r="M387">
        <f>MATCH(H:H,[1]价格表!$B$4:$B$35,0)</f>
        <v>21</v>
      </c>
      <c r="N387" s="4">
        <f>IF(J387&lt;=0.3,INDEX([1]价格表!$B$4:$I$31,M387,2),IF(AND(J387&gt;0.3,J387&lt;=1),INDEX([1]价格表!$B$4:$I$31,M387,3),IF(AND(J387&gt;1,J387&lt;=2.2),INDEX([1]价格表!$B$4:$I$31,M387,4),IF(AND(J387&gt;2.2,J387&lt;=3.3),INDEX([1]价格表!$B$4:$I$31,M387,5),IF(AND(J387&gt;3.3,J387&lt;=4),INDEX([1]价格表!$B$4:$I$31,M387,6),IF(AND(J387&gt;4,J387&lt;=5.5),INDEX([1]价格表!$B$4:$I$31,M387,7),IF(J387&gt;5.5,2.6+INDEX([1]价格表!$B$4:$I$31,M387,8)*L387)))))))</f>
        <v>15.9</v>
      </c>
      <c r="O387" s="3"/>
      <c r="P387" s="3"/>
      <c r="Q387" s="3">
        <f t="shared" si="11"/>
        <v>0</v>
      </c>
    </row>
    <row r="388" spans="1:17">
      <c r="A388" s="1">
        <v>4312224774293</v>
      </c>
      <c r="B388" s="1" t="s">
        <v>19</v>
      </c>
      <c r="C388" s="2">
        <v>20210201</v>
      </c>
      <c r="D388" s="2">
        <v>610538201209</v>
      </c>
      <c r="E388" s="2" t="s">
        <v>19</v>
      </c>
      <c r="F388" s="2">
        <v>20210211</v>
      </c>
      <c r="G388" s="2" t="s">
        <v>20</v>
      </c>
      <c r="H388" s="2" t="s">
        <v>40</v>
      </c>
      <c r="I388" s="2" t="s">
        <v>118</v>
      </c>
      <c r="J388" s="2">
        <v>14</v>
      </c>
      <c r="K388" s="2" t="s">
        <v>23</v>
      </c>
      <c r="L388">
        <f t="shared" ref="L388:L451" si="12">ROUNDUP(J388,0)</f>
        <v>14</v>
      </c>
      <c r="M388">
        <f>MATCH(H:H,[1]价格表!$B$4:$B$35,0)</f>
        <v>9</v>
      </c>
      <c r="N388" s="4">
        <f>IF(J388&lt;=0.3,INDEX([1]价格表!$B$4:$I$31,M388,2),IF(AND(J388&gt;0.3,J388&lt;=1),INDEX([1]价格表!$B$4:$I$31,M388,3),IF(AND(J388&gt;1,J388&lt;=2.2),INDEX([1]价格表!$B$4:$I$31,M388,4),IF(AND(J388&gt;2.2,J388&lt;=3.3),INDEX([1]价格表!$B$4:$I$31,M388,5),IF(AND(J388&gt;3.3,J388&lt;=4),INDEX([1]价格表!$B$4:$I$31,M388,6),IF(AND(J388&gt;4,J388&lt;=5.5),INDEX([1]价格表!$B$4:$I$31,M388,7),IF(J388&gt;5.5,2.6+INDEX([1]价格表!$B$4:$I$31,M388,8)*L388)))))))</f>
        <v>15.9</v>
      </c>
      <c r="O388" s="3"/>
      <c r="P388" s="3"/>
      <c r="Q388" s="3">
        <f t="shared" ref="Q388:Q451" si="13">IF(P388&gt;0,P388-N388,0)</f>
        <v>0</v>
      </c>
    </row>
    <row r="389" spans="1:17">
      <c r="A389" s="1">
        <v>4606866564874</v>
      </c>
      <c r="B389" s="1" t="s">
        <v>19</v>
      </c>
      <c r="C389" s="2">
        <v>20210201</v>
      </c>
      <c r="D389" s="2">
        <v>610538201209</v>
      </c>
      <c r="E389" s="2" t="s">
        <v>19</v>
      </c>
      <c r="F389" s="2">
        <v>20210211</v>
      </c>
      <c r="G389" s="2" t="s">
        <v>20</v>
      </c>
      <c r="H389" s="2" t="s">
        <v>161</v>
      </c>
      <c r="I389" s="2" t="s">
        <v>162</v>
      </c>
      <c r="J389" s="2">
        <v>14.06</v>
      </c>
      <c r="K389" s="2" t="s">
        <v>23</v>
      </c>
      <c r="L389">
        <f t="shared" si="12"/>
        <v>15</v>
      </c>
      <c r="M389">
        <f>MATCH(H:H,[1]价格表!$B$4:$B$35,0)</f>
        <v>13</v>
      </c>
      <c r="N389" s="4">
        <f>IF(J389&lt;=0.3,INDEX([1]价格表!$B$4:$I$31,M389,2),IF(AND(J389&gt;0.3,J389&lt;=1),INDEX([1]价格表!$B$4:$I$31,M389,3),IF(AND(J389&gt;1,J389&lt;=2.2),INDEX([1]价格表!$B$4:$I$31,M389,4),IF(AND(J389&gt;2.2,J389&lt;=3.3),INDEX([1]价格表!$B$4:$I$31,M389,5),IF(AND(J389&gt;3.3,J389&lt;=4),INDEX([1]价格表!$B$4:$I$31,M389,6),IF(AND(J389&gt;4,J389&lt;=5.5),INDEX([1]价格表!$B$4:$I$31,M389,7),IF(J389&gt;5.5,2.6+INDEX([1]价格表!$B$4:$I$31,M389,8)*L389)))))))</f>
        <v>16.85</v>
      </c>
      <c r="O389" s="3"/>
      <c r="P389" s="3"/>
      <c r="Q389" s="3">
        <f t="shared" si="13"/>
        <v>0</v>
      </c>
    </row>
    <row r="390" spans="1:17">
      <c r="A390" s="1">
        <v>4606866564953</v>
      </c>
      <c r="B390" s="1" t="s">
        <v>19</v>
      </c>
      <c r="C390" s="2">
        <v>20210201</v>
      </c>
      <c r="D390" s="2">
        <v>610538201209</v>
      </c>
      <c r="E390" s="2" t="s">
        <v>19</v>
      </c>
      <c r="F390" s="2">
        <v>20210211</v>
      </c>
      <c r="G390" s="2" t="s">
        <v>20</v>
      </c>
      <c r="H390" s="2" t="s">
        <v>161</v>
      </c>
      <c r="I390" s="2" t="s">
        <v>162</v>
      </c>
      <c r="J390" s="2">
        <v>14.05</v>
      </c>
      <c r="K390" s="2" t="s">
        <v>23</v>
      </c>
      <c r="L390">
        <f t="shared" si="12"/>
        <v>15</v>
      </c>
      <c r="M390">
        <f>MATCH(H:H,[1]价格表!$B$4:$B$35,0)</f>
        <v>13</v>
      </c>
      <c r="N390" s="4">
        <f>IF(J390&lt;=0.3,INDEX([1]价格表!$B$4:$I$31,M390,2),IF(AND(J390&gt;0.3,J390&lt;=1),INDEX([1]价格表!$B$4:$I$31,M390,3),IF(AND(J390&gt;1,J390&lt;=2.2),INDEX([1]价格表!$B$4:$I$31,M390,4),IF(AND(J390&gt;2.2,J390&lt;=3.3),INDEX([1]价格表!$B$4:$I$31,M390,5),IF(AND(J390&gt;3.3,J390&lt;=4),INDEX([1]价格表!$B$4:$I$31,M390,6),IF(AND(J390&gt;4,J390&lt;=5.5),INDEX([1]价格表!$B$4:$I$31,M390,7),IF(J390&gt;5.5,2.6+INDEX([1]价格表!$B$4:$I$31,M390,8)*L390)))))))</f>
        <v>16.85</v>
      </c>
      <c r="O390" s="3"/>
      <c r="P390" s="3"/>
      <c r="Q390" s="3">
        <f t="shared" si="13"/>
        <v>0</v>
      </c>
    </row>
    <row r="391" spans="1:17">
      <c r="A391" s="1">
        <v>4606877536186</v>
      </c>
      <c r="B391" s="1" t="s">
        <v>19</v>
      </c>
      <c r="C391" s="2">
        <v>20210201</v>
      </c>
      <c r="D391" s="2">
        <v>610538201209</v>
      </c>
      <c r="E391" s="2" t="s">
        <v>19</v>
      </c>
      <c r="F391" s="2">
        <v>20210211</v>
      </c>
      <c r="G391" s="2" t="s">
        <v>20</v>
      </c>
      <c r="H391" s="2" t="s">
        <v>52</v>
      </c>
      <c r="I391" s="2" t="s">
        <v>128</v>
      </c>
      <c r="J391" s="2">
        <v>14.09</v>
      </c>
      <c r="K391" s="2" t="s">
        <v>23</v>
      </c>
      <c r="L391">
        <f t="shared" si="12"/>
        <v>15</v>
      </c>
      <c r="M391">
        <f>MATCH(H:H,[1]价格表!$B$4:$B$35,0)</f>
        <v>21</v>
      </c>
      <c r="N391" s="4">
        <f>IF(J391&lt;=0.3,INDEX([1]价格表!$B$4:$I$31,M391,2),IF(AND(J391&gt;0.3,J391&lt;=1),INDEX([1]价格表!$B$4:$I$31,M391,3),IF(AND(J391&gt;1,J391&lt;=2.2),INDEX([1]价格表!$B$4:$I$31,M391,4),IF(AND(J391&gt;2.2,J391&lt;=3.3),INDEX([1]价格表!$B$4:$I$31,M391,5),IF(AND(J391&gt;3.3,J391&lt;=4),INDEX([1]价格表!$B$4:$I$31,M391,6),IF(AND(J391&gt;4,J391&lt;=5.5),INDEX([1]价格表!$B$4:$I$31,M391,7),IF(J391&gt;5.5,2.6+INDEX([1]价格表!$B$4:$I$31,M391,8)*L391)))))))</f>
        <v>16.85</v>
      </c>
      <c r="O391" s="3"/>
      <c r="P391" s="3"/>
      <c r="Q391" s="3">
        <f t="shared" si="13"/>
        <v>0</v>
      </c>
    </row>
    <row r="392" spans="1:17">
      <c r="A392" s="1">
        <v>4312224754767</v>
      </c>
      <c r="B392" s="1" t="s">
        <v>19</v>
      </c>
      <c r="C392" s="2">
        <v>20210201</v>
      </c>
      <c r="D392" s="2">
        <v>610538201209</v>
      </c>
      <c r="E392" s="2" t="s">
        <v>19</v>
      </c>
      <c r="F392" s="2">
        <v>20210211</v>
      </c>
      <c r="G392" s="2" t="s">
        <v>20</v>
      </c>
      <c r="H392" s="2" t="s">
        <v>29</v>
      </c>
      <c r="I392" s="2" t="s">
        <v>49</v>
      </c>
      <c r="J392" s="2">
        <v>14.18</v>
      </c>
      <c r="K392" s="2" t="s">
        <v>23</v>
      </c>
      <c r="L392">
        <f t="shared" si="12"/>
        <v>15</v>
      </c>
      <c r="M392">
        <f>MATCH(H:H,[1]价格表!$B$4:$B$35,0)</f>
        <v>3</v>
      </c>
      <c r="N392" s="4">
        <f>IF(J392&lt;=0.3,INDEX([1]价格表!$B$4:$I$31,M392,2),IF(AND(J392&gt;0.3,J392&lt;=1),INDEX([1]价格表!$B$4:$I$31,M392,3),IF(AND(J392&gt;1,J392&lt;=2.2),INDEX([1]价格表!$B$4:$I$31,M392,4),IF(AND(J392&gt;2.2,J392&lt;=3.3),INDEX([1]价格表!$B$4:$I$31,M392,5),IF(AND(J392&gt;3.3,J392&lt;=4),INDEX([1]价格表!$B$4:$I$31,M392,6),IF(AND(J392&gt;4,J392&lt;=5.5),INDEX([1]价格表!$B$4:$I$31,M392,7),IF(J392&gt;5.5,2.6+INDEX([1]价格表!$B$4:$I$31,M392,8)*L392)))))))</f>
        <v>16.85</v>
      </c>
      <c r="O392" s="3"/>
      <c r="P392" s="3"/>
      <c r="Q392" s="3">
        <f t="shared" si="13"/>
        <v>0</v>
      </c>
    </row>
    <row r="393" spans="1:17">
      <c r="A393" s="1">
        <v>4312224774296</v>
      </c>
      <c r="B393" s="1" t="s">
        <v>19</v>
      </c>
      <c r="C393" s="2">
        <v>20210201</v>
      </c>
      <c r="D393" s="2">
        <v>610538201209</v>
      </c>
      <c r="E393" s="2" t="s">
        <v>19</v>
      </c>
      <c r="F393" s="2">
        <v>20210211</v>
      </c>
      <c r="G393" s="2" t="s">
        <v>20</v>
      </c>
      <c r="H393" s="2" t="s">
        <v>119</v>
      </c>
      <c r="I393" s="2" t="s">
        <v>120</v>
      </c>
      <c r="J393" s="2">
        <v>14.3</v>
      </c>
      <c r="K393" s="2" t="s">
        <v>23</v>
      </c>
      <c r="L393">
        <f t="shared" si="12"/>
        <v>15</v>
      </c>
      <c r="M393">
        <f>MATCH(H:H,[1]价格表!$B$4:$B$35,0)</f>
        <v>6</v>
      </c>
      <c r="N393" s="4">
        <f>IF(J393&lt;=0.3,INDEX([1]价格表!$B$4:$I$31,M393,2),IF(AND(J393&gt;0.3,J393&lt;=1),INDEX([1]价格表!$B$4:$I$31,M393,3),IF(AND(J393&gt;1,J393&lt;=2.2),INDEX([1]价格表!$B$4:$I$31,M393,4),IF(AND(J393&gt;2.2,J393&lt;=3.3),INDEX([1]价格表!$B$4:$I$31,M393,5),IF(AND(J393&gt;3.3,J393&lt;=4),INDEX([1]价格表!$B$4:$I$31,M393,6),IF(AND(J393&gt;4,J393&lt;=5.5),INDEX([1]价格表!$B$4:$I$31,M393,7),IF(J393&gt;5.5,2.6+INDEX([1]价格表!$B$4:$I$31,M393,8)*L393)))))))</f>
        <v>16.85</v>
      </c>
      <c r="O393" s="3"/>
      <c r="P393" s="3"/>
      <c r="Q393" s="3">
        <f t="shared" si="13"/>
        <v>0</v>
      </c>
    </row>
    <row r="394" spans="1:17">
      <c r="A394" s="1">
        <v>4312224754770</v>
      </c>
      <c r="B394" s="1" t="s">
        <v>19</v>
      </c>
      <c r="C394" s="2">
        <v>20210201</v>
      </c>
      <c r="D394" s="2">
        <v>610538201209</v>
      </c>
      <c r="E394" s="2" t="s">
        <v>19</v>
      </c>
      <c r="F394" s="2">
        <v>20210211</v>
      </c>
      <c r="G394" s="2" t="s">
        <v>20</v>
      </c>
      <c r="H394" s="2" t="s">
        <v>119</v>
      </c>
      <c r="I394" s="2" t="s">
        <v>120</v>
      </c>
      <c r="J394" s="2">
        <v>15.16</v>
      </c>
      <c r="K394" s="2" t="s">
        <v>23</v>
      </c>
      <c r="L394">
        <f t="shared" si="12"/>
        <v>16</v>
      </c>
      <c r="M394">
        <f>MATCH(H:H,[1]价格表!$B$4:$B$35,0)</f>
        <v>6</v>
      </c>
      <c r="N394" s="4">
        <f>IF(J394&lt;=0.3,INDEX([1]价格表!$B$4:$I$31,M394,2),IF(AND(J394&gt;0.3,J394&lt;=1),INDEX([1]价格表!$B$4:$I$31,M394,3),IF(AND(J394&gt;1,J394&lt;=2.2),INDEX([1]价格表!$B$4:$I$31,M394,4),IF(AND(J394&gt;2.2,J394&lt;=3.3),INDEX([1]价格表!$B$4:$I$31,M394,5),IF(AND(J394&gt;3.3,J394&lt;=4),INDEX([1]价格表!$B$4:$I$31,M394,6),IF(AND(J394&gt;4,J394&lt;=5.5),INDEX([1]价格表!$B$4:$I$31,M394,7),IF(J394&gt;5.5,2.6+INDEX([1]价格表!$B$4:$I$31,M394,8)*L394)))))))</f>
        <v>17.8</v>
      </c>
      <c r="O394" s="5">
        <v>14.05</v>
      </c>
      <c r="P394" s="5">
        <v>16.85</v>
      </c>
      <c r="Q394" s="3">
        <f t="shared" si="13"/>
        <v>-0.949999999999999</v>
      </c>
    </row>
    <row r="395" spans="1:17">
      <c r="A395" s="1">
        <v>4312224958513</v>
      </c>
      <c r="B395" s="1" t="s">
        <v>19</v>
      </c>
      <c r="C395" s="2">
        <v>20210201</v>
      </c>
      <c r="D395" s="2">
        <v>610538201209</v>
      </c>
      <c r="E395" s="2" t="s">
        <v>19</v>
      </c>
      <c r="F395" s="2">
        <v>20210211</v>
      </c>
      <c r="G395" s="2" t="s">
        <v>20</v>
      </c>
      <c r="H395" s="2" t="s">
        <v>119</v>
      </c>
      <c r="I395" s="2" t="s">
        <v>120</v>
      </c>
      <c r="J395" s="2">
        <v>16.25</v>
      </c>
      <c r="K395" s="2" t="s">
        <v>23</v>
      </c>
      <c r="L395">
        <f t="shared" si="12"/>
        <v>17</v>
      </c>
      <c r="M395">
        <f>MATCH(H:H,[1]价格表!$B$4:$B$35,0)</f>
        <v>6</v>
      </c>
      <c r="N395" s="4">
        <f>IF(J395&lt;=0.3,INDEX([1]价格表!$B$4:$I$31,M395,2),IF(AND(J395&gt;0.3,J395&lt;=1),INDEX([1]价格表!$B$4:$I$31,M395,3),IF(AND(J395&gt;1,J395&lt;=2.2),INDEX([1]价格表!$B$4:$I$31,M395,4),IF(AND(J395&gt;2.2,J395&lt;=3.3),INDEX([1]价格表!$B$4:$I$31,M395,5),IF(AND(J395&gt;3.3,J395&lt;=4),INDEX([1]价格表!$B$4:$I$31,M395,6),IF(AND(J395&gt;4,J395&lt;=5.5),INDEX([1]价格表!$B$4:$I$31,M395,7),IF(J395&gt;5.5,2.6+INDEX([1]价格表!$B$4:$I$31,M395,8)*L395)))))))</f>
        <v>18.75</v>
      </c>
      <c r="O395" s="3"/>
      <c r="P395" s="3"/>
      <c r="Q395" s="3">
        <f t="shared" si="13"/>
        <v>0</v>
      </c>
    </row>
    <row r="396" spans="1:17">
      <c r="A396" s="1">
        <v>4312224958514</v>
      </c>
      <c r="B396" s="1" t="s">
        <v>19</v>
      </c>
      <c r="C396" s="2">
        <v>20210201</v>
      </c>
      <c r="D396" s="2">
        <v>610538201209</v>
      </c>
      <c r="E396" s="2" t="s">
        <v>19</v>
      </c>
      <c r="F396" s="2">
        <v>20210211</v>
      </c>
      <c r="G396" s="2" t="s">
        <v>20</v>
      </c>
      <c r="H396" s="2" t="s">
        <v>119</v>
      </c>
      <c r="I396" s="2" t="s">
        <v>120</v>
      </c>
      <c r="J396" s="2">
        <v>16.26</v>
      </c>
      <c r="K396" s="2" t="s">
        <v>23</v>
      </c>
      <c r="L396">
        <f t="shared" si="12"/>
        <v>17</v>
      </c>
      <c r="M396">
        <f>MATCH(H:H,[1]价格表!$B$4:$B$35,0)</f>
        <v>6</v>
      </c>
      <c r="N396" s="4">
        <f>IF(J396&lt;=0.3,INDEX([1]价格表!$B$4:$I$31,M396,2),IF(AND(J396&gt;0.3,J396&lt;=1),INDEX([1]价格表!$B$4:$I$31,M396,3),IF(AND(J396&gt;1,J396&lt;=2.2),INDEX([1]价格表!$B$4:$I$31,M396,4),IF(AND(J396&gt;2.2,J396&lt;=3.3),INDEX([1]价格表!$B$4:$I$31,M396,5),IF(AND(J396&gt;3.3,J396&lt;=4),INDEX([1]价格表!$B$4:$I$31,M396,6),IF(AND(J396&gt;4,J396&lt;=5.5),INDEX([1]价格表!$B$4:$I$31,M396,7),IF(J396&gt;5.5,2.6+INDEX([1]价格表!$B$4:$I$31,M396,8)*L396)))))))</f>
        <v>18.75</v>
      </c>
      <c r="O396" s="3"/>
      <c r="P396" s="3"/>
      <c r="Q396" s="3">
        <f t="shared" si="13"/>
        <v>0</v>
      </c>
    </row>
    <row r="397" spans="1:17">
      <c r="A397" s="1">
        <v>4312224958507</v>
      </c>
      <c r="B397" s="1" t="s">
        <v>19</v>
      </c>
      <c r="C397" s="2">
        <v>20210201</v>
      </c>
      <c r="D397" s="2">
        <v>610538201209</v>
      </c>
      <c r="E397" s="2" t="s">
        <v>19</v>
      </c>
      <c r="F397" s="2">
        <v>20210211</v>
      </c>
      <c r="G397" s="2" t="s">
        <v>20</v>
      </c>
      <c r="H397" s="2" t="s">
        <v>43</v>
      </c>
      <c r="I397" s="2" t="s">
        <v>44</v>
      </c>
      <c r="J397" s="2">
        <v>16.28</v>
      </c>
      <c r="K397" s="2" t="s">
        <v>23</v>
      </c>
      <c r="L397">
        <f t="shared" si="12"/>
        <v>17</v>
      </c>
      <c r="M397">
        <f>MATCH(H:H,[1]价格表!$B$4:$B$35,0)</f>
        <v>4</v>
      </c>
      <c r="N397" s="4">
        <f>IF(J397&lt;=0.3,INDEX([1]价格表!$B$4:$I$31,M397,2),IF(AND(J397&gt;0.3,J397&lt;=1),INDEX([1]价格表!$B$4:$I$31,M397,3),IF(AND(J397&gt;1,J397&lt;=2.2),INDEX([1]价格表!$B$4:$I$31,M397,4),IF(AND(J397&gt;2.2,J397&lt;=3.3),INDEX([1]价格表!$B$4:$I$31,M397,5),IF(AND(J397&gt;3.3,J397&lt;=4),INDEX([1]价格表!$B$4:$I$31,M397,6),IF(AND(J397&gt;4,J397&lt;=5.5),INDEX([1]价格表!$B$4:$I$31,M397,7),IF(J397&gt;5.5,2.6+INDEX([1]价格表!$B$4:$I$31,M397,8)*L397)))))))</f>
        <v>18.75</v>
      </c>
      <c r="O397" s="3"/>
      <c r="P397" s="3"/>
      <c r="Q397" s="3">
        <f t="shared" si="13"/>
        <v>0</v>
      </c>
    </row>
    <row r="398" spans="1:17">
      <c r="A398" s="1">
        <v>4312224958508</v>
      </c>
      <c r="B398" s="1" t="s">
        <v>19</v>
      </c>
      <c r="C398" s="2">
        <v>20210201</v>
      </c>
      <c r="D398" s="2">
        <v>610538201209</v>
      </c>
      <c r="E398" s="2" t="s">
        <v>19</v>
      </c>
      <c r="F398" s="2">
        <v>20210211</v>
      </c>
      <c r="G398" s="2" t="s">
        <v>20</v>
      </c>
      <c r="H398" s="2" t="s">
        <v>40</v>
      </c>
      <c r="I398" s="2" t="s">
        <v>188</v>
      </c>
      <c r="J398" s="2">
        <v>16.29</v>
      </c>
      <c r="K398" s="2" t="s">
        <v>23</v>
      </c>
      <c r="L398">
        <f t="shared" si="12"/>
        <v>17</v>
      </c>
      <c r="M398">
        <f>MATCH(H:H,[1]价格表!$B$4:$B$35,0)</f>
        <v>9</v>
      </c>
      <c r="N398" s="4">
        <f>IF(J398&lt;=0.3,INDEX([1]价格表!$B$4:$I$31,M398,2),IF(AND(J398&gt;0.3,J398&lt;=1),INDEX([1]价格表!$B$4:$I$31,M398,3),IF(AND(J398&gt;1,J398&lt;=2.2),INDEX([1]价格表!$B$4:$I$31,M398,4),IF(AND(J398&gt;2.2,J398&lt;=3.3),INDEX([1]价格表!$B$4:$I$31,M398,5),IF(AND(J398&gt;3.3,J398&lt;=4),INDEX([1]价格表!$B$4:$I$31,M398,6),IF(AND(J398&gt;4,J398&lt;=5.5),INDEX([1]价格表!$B$4:$I$31,M398,7),IF(J398&gt;5.5,2.6+INDEX([1]价格表!$B$4:$I$31,M398,8)*L398)))))))</f>
        <v>18.75</v>
      </c>
      <c r="O398" s="3"/>
      <c r="P398" s="3"/>
      <c r="Q398" s="3">
        <f t="shared" si="13"/>
        <v>0</v>
      </c>
    </row>
    <row r="399" spans="1:17">
      <c r="A399" s="1">
        <v>4312224958512</v>
      </c>
      <c r="B399" s="1" t="s">
        <v>19</v>
      </c>
      <c r="C399" s="2">
        <v>20210201</v>
      </c>
      <c r="D399" s="2">
        <v>610538201209</v>
      </c>
      <c r="E399" s="2" t="s">
        <v>19</v>
      </c>
      <c r="F399" s="2">
        <v>20210211</v>
      </c>
      <c r="G399" s="2" t="s">
        <v>20</v>
      </c>
      <c r="H399" s="2" t="s">
        <v>119</v>
      </c>
      <c r="I399" s="2" t="s">
        <v>120</v>
      </c>
      <c r="J399" s="2">
        <v>16.29</v>
      </c>
      <c r="K399" s="2" t="s">
        <v>23</v>
      </c>
      <c r="L399">
        <f t="shared" si="12"/>
        <v>17</v>
      </c>
      <c r="M399">
        <f>MATCH(H:H,[1]价格表!$B$4:$B$35,0)</f>
        <v>6</v>
      </c>
      <c r="N399" s="4">
        <f>IF(J399&lt;=0.3,INDEX([1]价格表!$B$4:$I$31,M399,2),IF(AND(J399&gt;0.3,J399&lt;=1),INDEX([1]价格表!$B$4:$I$31,M399,3),IF(AND(J399&gt;1,J399&lt;=2.2),INDEX([1]价格表!$B$4:$I$31,M399,4),IF(AND(J399&gt;2.2,J399&lt;=3.3),INDEX([1]价格表!$B$4:$I$31,M399,5),IF(AND(J399&gt;3.3,J399&lt;=4),INDEX([1]价格表!$B$4:$I$31,M399,6),IF(AND(J399&gt;4,J399&lt;=5.5),INDEX([1]价格表!$B$4:$I$31,M399,7),IF(J399&gt;5.5,2.6+INDEX([1]价格表!$B$4:$I$31,M399,8)*L399)))))))</f>
        <v>18.75</v>
      </c>
      <c r="O399" s="3"/>
      <c r="P399" s="3"/>
      <c r="Q399" s="3">
        <f t="shared" si="13"/>
        <v>0</v>
      </c>
    </row>
    <row r="400" spans="1:17">
      <c r="A400" s="1">
        <v>4312224958509</v>
      </c>
      <c r="B400" s="1" t="s">
        <v>19</v>
      </c>
      <c r="C400" s="2">
        <v>20210201</v>
      </c>
      <c r="D400" s="2">
        <v>610538201209</v>
      </c>
      <c r="E400" s="2" t="s">
        <v>19</v>
      </c>
      <c r="F400" s="2">
        <v>20210211</v>
      </c>
      <c r="G400" s="2" t="s">
        <v>20</v>
      </c>
      <c r="H400" s="2" t="s">
        <v>40</v>
      </c>
      <c r="I400" s="2" t="s">
        <v>41</v>
      </c>
      <c r="J400" s="2">
        <v>16.32</v>
      </c>
      <c r="K400" s="2" t="s">
        <v>23</v>
      </c>
      <c r="L400">
        <f t="shared" si="12"/>
        <v>17</v>
      </c>
      <c r="M400">
        <f>MATCH(H:H,[1]价格表!$B$4:$B$35,0)</f>
        <v>9</v>
      </c>
      <c r="N400" s="4">
        <f>IF(J400&lt;=0.3,INDEX([1]价格表!$B$4:$I$31,M400,2),IF(AND(J400&gt;0.3,J400&lt;=1),INDEX([1]价格表!$B$4:$I$31,M400,3),IF(AND(J400&gt;1,J400&lt;=2.2),INDEX([1]价格表!$B$4:$I$31,M400,4),IF(AND(J400&gt;2.2,J400&lt;=3.3),INDEX([1]价格表!$B$4:$I$31,M400,5),IF(AND(J400&gt;3.3,J400&lt;=4),INDEX([1]价格表!$B$4:$I$31,M400,6),IF(AND(J400&gt;4,J400&lt;=5.5),INDEX([1]价格表!$B$4:$I$31,M400,7),IF(J400&gt;5.5,2.6+INDEX([1]价格表!$B$4:$I$31,M400,8)*L400)))))))</f>
        <v>18.75</v>
      </c>
      <c r="O400" s="3"/>
      <c r="P400" s="3"/>
      <c r="Q400" s="3">
        <f t="shared" si="13"/>
        <v>0</v>
      </c>
    </row>
    <row r="401" spans="1:17">
      <c r="A401" s="1">
        <v>4312224958511</v>
      </c>
      <c r="B401" s="1" t="s">
        <v>19</v>
      </c>
      <c r="C401" s="2">
        <v>20210201</v>
      </c>
      <c r="D401" s="2">
        <v>610538201209</v>
      </c>
      <c r="E401" s="2" t="s">
        <v>19</v>
      </c>
      <c r="F401" s="2">
        <v>20210211</v>
      </c>
      <c r="G401" s="2" t="s">
        <v>20</v>
      </c>
      <c r="H401" s="2" t="s">
        <v>40</v>
      </c>
      <c r="I401" s="2" t="s">
        <v>142</v>
      </c>
      <c r="J401" s="2">
        <v>16.32</v>
      </c>
      <c r="K401" s="2" t="s">
        <v>23</v>
      </c>
      <c r="L401">
        <f t="shared" si="12"/>
        <v>17</v>
      </c>
      <c r="M401">
        <f>MATCH(H:H,[1]价格表!$B$4:$B$35,0)</f>
        <v>9</v>
      </c>
      <c r="N401" s="4">
        <f>IF(J401&lt;=0.3,INDEX([1]价格表!$B$4:$I$31,M401,2),IF(AND(J401&gt;0.3,J401&lt;=1),INDEX([1]价格表!$B$4:$I$31,M401,3),IF(AND(J401&gt;1,J401&lt;=2.2),INDEX([1]价格表!$B$4:$I$31,M401,4),IF(AND(J401&gt;2.2,J401&lt;=3.3),INDEX([1]价格表!$B$4:$I$31,M401,5),IF(AND(J401&gt;3.3,J401&lt;=4),INDEX([1]价格表!$B$4:$I$31,M401,6),IF(AND(J401&gt;4,J401&lt;=5.5),INDEX([1]价格表!$B$4:$I$31,M401,7),IF(J401&gt;5.5,2.6+INDEX([1]价格表!$B$4:$I$31,M401,8)*L401)))))))</f>
        <v>18.75</v>
      </c>
      <c r="O401" s="3"/>
      <c r="P401" s="3"/>
      <c r="Q401" s="3">
        <f t="shared" si="13"/>
        <v>0</v>
      </c>
    </row>
    <row r="402" spans="1:17">
      <c r="A402" s="1">
        <v>4606866564942</v>
      </c>
      <c r="B402" s="1" t="s">
        <v>19</v>
      </c>
      <c r="C402" s="2">
        <v>20210201</v>
      </c>
      <c r="D402" s="2">
        <v>610538201209</v>
      </c>
      <c r="E402" s="2" t="s">
        <v>19</v>
      </c>
      <c r="F402" s="2">
        <v>20210211</v>
      </c>
      <c r="G402" s="2" t="s">
        <v>20</v>
      </c>
      <c r="H402" s="2" t="s">
        <v>47</v>
      </c>
      <c r="I402" s="2" t="s">
        <v>58</v>
      </c>
      <c r="J402" s="2">
        <v>16.32</v>
      </c>
      <c r="K402" s="2" t="s">
        <v>23</v>
      </c>
      <c r="L402">
        <f t="shared" si="12"/>
        <v>17</v>
      </c>
      <c r="M402">
        <f>MATCH(H:H,[1]价格表!$B$4:$B$35,0)</f>
        <v>12</v>
      </c>
      <c r="N402" s="4">
        <f>IF(J402&lt;=0.3,INDEX([1]价格表!$B$4:$I$31,M402,2),IF(AND(J402&gt;0.3,J402&lt;=1),INDEX([1]价格表!$B$4:$I$31,M402,3),IF(AND(J402&gt;1,J402&lt;=2.2),INDEX([1]价格表!$B$4:$I$31,M402,4),IF(AND(J402&gt;2.2,J402&lt;=3.3),INDEX([1]价格表!$B$4:$I$31,M402,5),IF(AND(J402&gt;3.3,J402&lt;=4),INDEX([1]价格表!$B$4:$I$31,M402,6),IF(AND(J402&gt;4,J402&lt;=5.5),INDEX([1]价格表!$B$4:$I$31,M402,7),IF(J402&gt;5.5,2.6+INDEX([1]价格表!$B$4:$I$31,M402,8)*L402)))))))</f>
        <v>18.75</v>
      </c>
      <c r="O402" s="3"/>
      <c r="P402" s="3"/>
      <c r="Q402" s="3">
        <f t="shared" si="13"/>
        <v>0</v>
      </c>
    </row>
    <row r="403" spans="1:17">
      <c r="A403" s="1">
        <v>4606866566548</v>
      </c>
      <c r="B403" s="1" t="s">
        <v>19</v>
      </c>
      <c r="C403" s="2">
        <v>20210201</v>
      </c>
      <c r="D403" s="2">
        <v>610538201209</v>
      </c>
      <c r="E403" s="2" t="s">
        <v>19</v>
      </c>
      <c r="F403" s="2">
        <v>20210211</v>
      </c>
      <c r="G403" s="2" t="s">
        <v>20</v>
      </c>
      <c r="H403" s="2" t="s">
        <v>119</v>
      </c>
      <c r="I403" s="2" t="s">
        <v>120</v>
      </c>
      <c r="J403" s="2">
        <v>16.32</v>
      </c>
      <c r="K403" s="2" t="s">
        <v>23</v>
      </c>
      <c r="L403">
        <f t="shared" si="12"/>
        <v>17</v>
      </c>
      <c r="M403">
        <f>MATCH(H:H,[1]价格表!$B$4:$B$35,0)</f>
        <v>6</v>
      </c>
      <c r="N403" s="4">
        <f>IF(J403&lt;=0.3,INDEX([1]价格表!$B$4:$I$31,M403,2),IF(AND(J403&gt;0.3,J403&lt;=1),INDEX([1]价格表!$B$4:$I$31,M403,3),IF(AND(J403&gt;1,J403&lt;=2.2),INDEX([1]价格表!$B$4:$I$31,M403,4),IF(AND(J403&gt;2.2,J403&lt;=3.3),INDEX([1]价格表!$B$4:$I$31,M403,5),IF(AND(J403&gt;3.3,J403&lt;=4),INDEX([1]价格表!$B$4:$I$31,M403,6),IF(AND(J403&gt;4,J403&lt;=5.5),INDEX([1]价格表!$B$4:$I$31,M403,7),IF(J403&gt;5.5,2.6+INDEX([1]价格表!$B$4:$I$31,M403,8)*L403)))))))</f>
        <v>18.75</v>
      </c>
      <c r="O403" s="3"/>
      <c r="P403" s="3"/>
      <c r="Q403" s="3">
        <f t="shared" si="13"/>
        <v>0</v>
      </c>
    </row>
    <row r="404" spans="1:17">
      <c r="A404" s="1">
        <v>4606866566741</v>
      </c>
      <c r="B404" s="1" t="s">
        <v>19</v>
      </c>
      <c r="C404" s="2">
        <v>20210201</v>
      </c>
      <c r="D404" s="2">
        <v>610538201209</v>
      </c>
      <c r="E404" s="2" t="s">
        <v>19</v>
      </c>
      <c r="F404" s="2">
        <v>20210211</v>
      </c>
      <c r="G404" s="2" t="s">
        <v>20</v>
      </c>
      <c r="H404" s="2" t="s">
        <v>119</v>
      </c>
      <c r="I404" s="2" t="s">
        <v>120</v>
      </c>
      <c r="J404" s="2">
        <v>16.32</v>
      </c>
      <c r="K404" s="2" t="s">
        <v>23</v>
      </c>
      <c r="L404">
        <f t="shared" si="12"/>
        <v>17</v>
      </c>
      <c r="M404">
        <f>MATCH(H:H,[1]价格表!$B$4:$B$35,0)</f>
        <v>6</v>
      </c>
      <c r="N404" s="4">
        <f>IF(J404&lt;=0.3,INDEX([1]价格表!$B$4:$I$31,M404,2),IF(AND(J404&gt;0.3,J404&lt;=1),INDEX([1]价格表!$B$4:$I$31,M404,3),IF(AND(J404&gt;1,J404&lt;=2.2),INDEX([1]价格表!$B$4:$I$31,M404,4),IF(AND(J404&gt;2.2,J404&lt;=3.3),INDEX([1]价格表!$B$4:$I$31,M404,5),IF(AND(J404&gt;3.3,J404&lt;=4),INDEX([1]价格表!$B$4:$I$31,M404,6),IF(AND(J404&gt;4,J404&lt;=5.5),INDEX([1]价格表!$B$4:$I$31,M404,7),IF(J404&gt;5.5,2.6+INDEX([1]价格表!$B$4:$I$31,M404,8)*L404)))))))</f>
        <v>18.75</v>
      </c>
      <c r="O404" s="3"/>
      <c r="P404" s="3"/>
      <c r="Q404" s="3">
        <f t="shared" si="13"/>
        <v>0</v>
      </c>
    </row>
    <row r="405" spans="1:17">
      <c r="A405" s="1">
        <v>4606877522404</v>
      </c>
      <c r="B405" s="1" t="s">
        <v>19</v>
      </c>
      <c r="C405" s="2">
        <v>20210201</v>
      </c>
      <c r="D405" s="2">
        <v>610538201209</v>
      </c>
      <c r="E405" s="2" t="s">
        <v>19</v>
      </c>
      <c r="F405" s="2">
        <v>20210211</v>
      </c>
      <c r="G405" s="2" t="s">
        <v>20</v>
      </c>
      <c r="H405" s="2" t="s">
        <v>29</v>
      </c>
      <c r="I405" s="2" t="s">
        <v>49</v>
      </c>
      <c r="J405" s="2">
        <v>16.32</v>
      </c>
      <c r="K405" s="2" t="s">
        <v>23</v>
      </c>
      <c r="L405">
        <f t="shared" si="12"/>
        <v>17</v>
      </c>
      <c r="M405">
        <f>MATCH(H:H,[1]价格表!$B$4:$B$35,0)</f>
        <v>3</v>
      </c>
      <c r="N405" s="4">
        <f>IF(J405&lt;=0.3,INDEX([1]价格表!$B$4:$I$31,M405,2),IF(AND(J405&gt;0.3,J405&lt;=1),INDEX([1]价格表!$B$4:$I$31,M405,3),IF(AND(J405&gt;1,J405&lt;=2.2),INDEX([1]价格表!$B$4:$I$31,M405,4),IF(AND(J405&gt;2.2,J405&lt;=3.3),INDEX([1]价格表!$B$4:$I$31,M405,5),IF(AND(J405&gt;3.3,J405&lt;=4),INDEX([1]价格表!$B$4:$I$31,M405,6),IF(AND(J405&gt;4,J405&lt;=5.5),INDEX([1]价格表!$B$4:$I$31,M405,7),IF(J405&gt;5.5,2.6+INDEX([1]价格表!$B$4:$I$31,M405,8)*L405)))))))</f>
        <v>18.75</v>
      </c>
      <c r="O405" s="3"/>
      <c r="P405" s="3"/>
      <c r="Q405" s="3">
        <f t="shared" si="13"/>
        <v>0</v>
      </c>
    </row>
    <row r="406" spans="1:17">
      <c r="A406" s="1">
        <v>4606877534872</v>
      </c>
      <c r="B406" s="1" t="s">
        <v>19</v>
      </c>
      <c r="C406" s="2">
        <v>20210201</v>
      </c>
      <c r="D406" s="2">
        <v>610538201209</v>
      </c>
      <c r="E406" s="2" t="s">
        <v>19</v>
      </c>
      <c r="F406" s="2">
        <v>20210211</v>
      </c>
      <c r="G406" s="2" t="s">
        <v>20</v>
      </c>
      <c r="H406" s="2" t="s">
        <v>119</v>
      </c>
      <c r="I406" s="2" t="s">
        <v>120</v>
      </c>
      <c r="J406" s="2">
        <v>16.32</v>
      </c>
      <c r="K406" s="2" t="s">
        <v>23</v>
      </c>
      <c r="L406">
        <f t="shared" si="12"/>
        <v>17</v>
      </c>
      <c r="M406">
        <f>MATCH(H:H,[1]价格表!$B$4:$B$35,0)</f>
        <v>6</v>
      </c>
      <c r="N406" s="4">
        <f>IF(J406&lt;=0.3,INDEX([1]价格表!$B$4:$I$31,M406,2),IF(AND(J406&gt;0.3,J406&lt;=1),INDEX([1]价格表!$B$4:$I$31,M406,3),IF(AND(J406&gt;1,J406&lt;=2.2),INDEX([1]价格表!$B$4:$I$31,M406,4),IF(AND(J406&gt;2.2,J406&lt;=3.3),INDEX([1]价格表!$B$4:$I$31,M406,5),IF(AND(J406&gt;3.3,J406&lt;=4),INDEX([1]价格表!$B$4:$I$31,M406,6),IF(AND(J406&gt;4,J406&lt;=5.5),INDEX([1]价格表!$B$4:$I$31,M406,7),IF(J406&gt;5.5,2.6+INDEX([1]价格表!$B$4:$I$31,M406,8)*L406)))))))</f>
        <v>18.75</v>
      </c>
      <c r="O406" s="3"/>
      <c r="P406" s="3"/>
      <c r="Q406" s="3">
        <f t="shared" si="13"/>
        <v>0</v>
      </c>
    </row>
    <row r="407" spans="1:17">
      <c r="A407" s="1">
        <v>4606877535461</v>
      </c>
      <c r="B407" s="1" t="s">
        <v>19</v>
      </c>
      <c r="C407" s="2">
        <v>20210201</v>
      </c>
      <c r="D407" s="2">
        <v>610538201209</v>
      </c>
      <c r="E407" s="2" t="s">
        <v>19</v>
      </c>
      <c r="F407" s="2">
        <v>20210211</v>
      </c>
      <c r="G407" s="2" t="s">
        <v>20</v>
      </c>
      <c r="H407" s="2" t="s">
        <v>119</v>
      </c>
      <c r="I407" s="2" t="s">
        <v>120</v>
      </c>
      <c r="J407" s="2">
        <v>16.32</v>
      </c>
      <c r="K407" s="2" t="s">
        <v>23</v>
      </c>
      <c r="L407">
        <f t="shared" si="12"/>
        <v>17</v>
      </c>
      <c r="M407">
        <f>MATCH(H:H,[1]价格表!$B$4:$B$35,0)</f>
        <v>6</v>
      </c>
      <c r="N407" s="4">
        <f>IF(J407&lt;=0.3,INDEX([1]价格表!$B$4:$I$31,M407,2),IF(AND(J407&gt;0.3,J407&lt;=1),INDEX([1]价格表!$B$4:$I$31,M407,3),IF(AND(J407&gt;1,J407&lt;=2.2),INDEX([1]价格表!$B$4:$I$31,M407,4),IF(AND(J407&gt;2.2,J407&lt;=3.3),INDEX([1]价格表!$B$4:$I$31,M407,5),IF(AND(J407&gt;3.3,J407&lt;=4),INDEX([1]价格表!$B$4:$I$31,M407,6),IF(AND(J407&gt;4,J407&lt;=5.5),INDEX([1]价格表!$B$4:$I$31,M407,7),IF(J407&gt;5.5,2.6+INDEX([1]价格表!$B$4:$I$31,M407,8)*L407)))))))</f>
        <v>18.75</v>
      </c>
      <c r="O407" s="3"/>
      <c r="P407" s="3"/>
      <c r="Q407" s="3">
        <f t="shared" si="13"/>
        <v>0</v>
      </c>
    </row>
    <row r="408" spans="1:17">
      <c r="A408" s="1">
        <v>4606877537046</v>
      </c>
      <c r="B408" s="1" t="s">
        <v>19</v>
      </c>
      <c r="C408" s="2">
        <v>20210201</v>
      </c>
      <c r="D408" s="2">
        <v>610538201209</v>
      </c>
      <c r="E408" s="2" t="s">
        <v>19</v>
      </c>
      <c r="F408" s="2">
        <v>20210211</v>
      </c>
      <c r="G408" s="2" t="s">
        <v>20</v>
      </c>
      <c r="H408" s="2" t="s">
        <v>119</v>
      </c>
      <c r="I408" s="2" t="s">
        <v>120</v>
      </c>
      <c r="J408" s="2">
        <v>16.32</v>
      </c>
      <c r="K408" s="2" t="s">
        <v>23</v>
      </c>
      <c r="L408">
        <f t="shared" si="12"/>
        <v>17</v>
      </c>
      <c r="M408">
        <f>MATCH(H:H,[1]价格表!$B$4:$B$35,0)</f>
        <v>6</v>
      </c>
      <c r="N408" s="4">
        <f>IF(J408&lt;=0.3,INDEX([1]价格表!$B$4:$I$31,M408,2),IF(AND(J408&gt;0.3,J408&lt;=1),INDEX([1]价格表!$B$4:$I$31,M408,3),IF(AND(J408&gt;1,J408&lt;=2.2),INDEX([1]价格表!$B$4:$I$31,M408,4),IF(AND(J408&gt;2.2,J408&lt;=3.3),INDEX([1]价格表!$B$4:$I$31,M408,5),IF(AND(J408&gt;3.3,J408&lt;=4),INDEX([1]价格表!$B$4:$I$31,M408,6),IF(AND(J408&gt;4,J408&lt;=5.5),INDEX([1]价格表!$B$4:$I$31,M408,7),IF(J408&gt;5.5,2.6+INDEX([1]价格表!$B$4:$I$31,M408,8)*L408)))))))</f>
        <v>18.75</v>
      </c>
      <c r="O408" s="3"/>
      <c r="P408" s="3"/>
      <c r="Q408" s="3">
        <f t="shared" si="13"/>
        <v>0</v>
      </c>
    </row>
    <row r="409" spans="1:17">
      <c r="A409" s="1">
        <v>4606866566562</v>
      </c>
      <c r="B409" s="1" t="s">
        <v>19</v>
      </c>
      <c r="C409" s="2">
        <v>20210201</v>
      </c>
      <c r="D409" s="2">
        <v>610538201209</v>
      </c>
      <c r="E409" s="2" t="s">
        <v>19</v>
      </c>
      <c r="F409" s="2">
        <v>20210211</v>
      </c>
      <c r="G409" s="2" t="s">
        <v>20</v>
      </c>
      <c r="H409" s="2" t="s">
        <v>47</v>
      </c>
      <c r="I409" s="2" t="s">
        <v>58</v>
      </c>
      <c r="J409" s="2">
        <v>16.34</v>
      </c>
      <c r="K409" s="2" t="s">
        <v>23</v>
      </c>
      <c r="L409">
        <f t="shared" si="12"/>
        <v>17</v>
      </c>
      <c r="M409">
        <f>MATCH(H:H,[1]价格表!$B$4:$B$35,0)</f>
        <v>12</v>
      </c>
      <c r="N409" s="4">
        <f>IF(J409&lt;=0.3,INDEX([1]价格表!$B$4:$I$31,M409,2),IF(AND(J409&gt;0.3,J409&lt;=1),INDEX([1]价格表!$B$4:$I$31,M409,3),IF(AND(J409&gt;1,J409&lt;=2.2),INDEX([1]价格表!$B$4:$I$31,M409,4),IF(AND(J409&gt;2.2,J409&lt;=3.3),INDEX([1]价格表!$B$4:$I$31,M409,5),IF(AND(J409&gt;3.3,J409&lt;=4),INDEX([1]价格表!$B$4:$I$31,M409,6),IF(AND(J409&gt;4,J409&lt;=5.5),INDEX([1]价格表!$B$4:$I$31,M409,7),IF(J409&gt;5.5,2.6+INDEX([1]价格表!$B$4:$I$31,M409,8)*L409)))))))</f>
        <v>18.75</v>
      </c>
      <c r="O409" s="3"/>
      <c r="P409" s="3"/>
      <c r="Q409" s="3">
        <f t="shared" si="13"/>
        <v>0</v>
      </c>
    </row>
    <row r="410" spans="1:17">
      <c r="A410" s="1">
        <v>4606877535591</v>
      </c>
      <c r="B410" s="1" t="s">
        <v>19</v>
      </c>
      <c r="C410" s="2">
        <v>20210201</v>
      </c>
      <c r="D410" s="2">
        <v>610538201209</v>
      </c>
      <c r="E410" s="2" t="s">
        <v>19</v>
      </c>
      <c r="F410" s="2">
        <v>20210211</v>
      </c>
      <c r="G410" s="2" t="s">
        <v>20</v>
      </c>
      <c r="H410" s="2" t="s">
        <v>29</v>
      </c>
      <c r="I410" s="2" t="s">
        <v>49</v>
      </c>
      <c r="J410" s="2">
        <v>16.38</v>
      </c>
      <c r="K410" s="2" t="s">
        <v>23</v>
      </c>
      <c r="L410">
        <f t="shared" si="12"/>
        <v>17</v>
      </c>
      <c r="M410">
        <f>MATCH(H:H,[1]价格表!$B$4:$B$35,0)</f>
        <v>3</v>
      </c>
      <c r="N410" s="4">
        <f>IF(J410&lt;=0.3,INDEX([1]价格表!$B$4:$I$31,M410,2),IF(AND(J410&gt;0.3,J410&lt;=1),INDEX([1]价格表!$B$4:$I$31,M410,3),IF(AND(J410&gt;1,J410&lt;=2.2),INDEX([1]价格表!$B$4:$I$31,M410,4),IF(AND(J410&gt;2.2,J410&lt;=3.3),INDEX([1]价格表!$B$4:$I$31,M410,5),IF(AND(J410&gt;3.3,J410&lt;=4),INDEX([1]价格表!$B$4:$I$31,M410,6),IF(AND(J410&gt;4,J410&lt;=5.5),INDEX([1]价格表!$B$4:$I$31,M410,7),IF(J410&gt;5.5,2.6+INDEX([1]价格表!$B$4:$I$31,M410,8)*L410)))))))</f>
        <v>18.75</v>
      </c>
      <c r="O410" s="3"/>
      <c r="P410" s="3"/>
      <c r="Q410" s="3">
        <f t="shared" si="13"/>
        <v>0</v>
      </c>
    </row>
    <row r="411" spans="1:17">
      <c r="A411" s="1">
        <v>4312224958510</v>
      </c>
      <c r="B411" s="1" t="s">
        <v>19</v>
      </c>
      <c r="C411" s="2">
        <v>20210201</v>
      </c>
      <c r="D411" s="2">
        <v>610538201209</v>
      </c>
      <c r="E411" s="2" t="s">
        <v>19</v>
      </c>
      <c r="F411" s="2">
        <v>20210211</v>
      </c>
      <c r="G411" s="2" t="s">
        <v>20</v>
      </c>
      <c r="H411" s="2" t="s">
        <v>125</v>
      </c>
      <c r="I411" s="2" t="s">
        <v>126</v>
      </c>
      <c r="J411" s="2">
        <v>16.58</v>
      </c>
      <c r="K411" s="2" t="s">
        <v>23</v>
      </c>
      <c r="L411">
        <f t="shared" si="12"/>
        <v>17</v>
      </c>
      <c r="M411">
        <f>MATCH(H:H,[1]价格表!$B$4:$B$35,0)</f>
        <v>22</v>
      </c>
      <c r="N411" s="4">
        <f>IF(J411&lt;=0.3,INDEX([1]价格表!$B$4:$I$31,M411,2),IF(AND(J411&gt;0.3,J411&lt;=1),INDEX([1]价格表!$B$4:$I$31,M411,3),IF(AND(J411&gt;1,J411&lt;=2.2),INDEX([1]价格表!$B$4:$I$31,M411,4),IF(AND(J411&gt;2.2,J411&lt;=3.3),INDEX([1]价格表!$B$4:$I$31,M411,5),IF(AND(J411&gt;3.3,J411&lt;=4),INDEX([1]价格表!$B$4:$I$31,M411,6),IF(AND(J411&gt;4,J411&lt;=5.5),INDEX([1]价格表!$B$4:$I$31,M411,7),IF(J411&gt;5.5,2.6+INDEX([1]价格表!$B$4:$I$31,M411,8)*L411)))))))</f>
        <v>18.75</v>
      </c>
      <c r="O411" s="3"/>
      <c r="P411" s="3"/>
      <c r="Q411" s="3">
        <f t="shared" si="13"/>
        <v>0</v>
      </c>
    </row>
    <row r="412" spans="1:17">
      <c r="A412" s="1">
        <v>4312226634424</v>
      </c>
      <c r="B412" s="1" t="s">
        <v>19</v>
      </c>
      <c r="C412" s="2">
        <v>20210201</v>
      </c>
      <c r="D412" s="2">
        <v>610538201209</v>
      </c>
      <c r="E412" s="2" t="s">
        <v>19</v>
      </c>
      <c r="F412" s="2">
        <v>20210211</v>
      </c>
      <c r="G412" s="2" t="s">
        <v>20</v>
      </c>
      <c r="H412" s="2" t="s">
        <v>54</v>
      </c>
      <c r="I412" s="2" t="s">
        <v>55</v>
      </c>
      <c r="J412" s="2">
        <v>17.98</v>
      </c>
      <c r="K412" s="2" t="s">
        <v>23</v>
      </c>
      <c r="L412">
        <f t="shared" si="12"/>
        <v>18</v>
      </c>
      <c r="M412">
        <f>MATCH(H:H,[1]价格表!$B$4:$B$35,0)</f>
        <v>10</v>
      </c>
      <c r="N412" s="4">
        <f>IF(J412&lt;=0.3,INDEX([1]价格表!$B$4:$I$31,M412,2),IF(AND(J412&gt;0.3,J412&lt;=1),INDEX([1]价格表!$B$4:$I$31,M412,3),IF(AND(J412&gt;1,J412&lt;=2.2),INDEX([1]价格表!$B$4:$I$31,M412,4),IF(AND(J412&gt;2.2,J412&lt;=3.3),INDEX([1]价格表!$B$4:$I$31,M412,5),IF(AND(J412&gt;3.3,J412&lt;=4),INDEX([1]价格表!$B$4:$I$31,M412,6),IF(AND(J412&gt;4,J412&lt;=5.5),INDEX([1]价格表!$B$4:$I$31,M412,7),IF(J412&gt;5.5,2.6+INDEX([1]价格表!$B$4:$I$31,M412,8)*L412)))))))</f>
        <v>19.7</v>
      </c>
      <c r="O412" s="3"/>
      <c r="P412" s="3"/>
      <c r="Q412" s="3">
        <f t="shared" si="13"/>
        <v>0</v>
      </c>
    </row>
    <row r="413" spans="1:17">
      <c r="A413" s="1">
        <v>4312224821124</v>
      </c>
      <c r="B413" s="1" t="s">
        <v>19</v>
      </c>
      <c r="C413" s="2">
        <v>20210201</v>
      </c>
      <c r="D413" s="2">
        <v>610538201209</v>
      </c>
      <c r="E413" s="2" t="s">
        <v>19</v>
      </c>
      <c r="F413" s="2">
        <v>20210211</v>
      </c>
      <c r="G413" s="2" t="s">
        <v>20</v>
      </c>
      <c r="H413" s="2" t="s">
        <v>54</v>
      </c>
      <c r="I413" s="2" t="s">
        <v>55</v>
      </c>
      <c r="J413" s="2">
        <v>18</v>
      </c>
      <c r="K413" s="2" t="s">
        <v>23</v>
      </c>
      <c r="L413">
        <f t="shared" si="12"/>
        <v>18</v>
      </c>
      <c r="M413">
        <f>MATCH(H:H,[1]价格表!$B$4:$B$35,0)</f>
        <v>10</v>
      </c>
      <c r="N413" s="4">
        <f>IF(J413&lt;=0.3,INDEX([1]价格表!$B$4:$I$31,M413,2),IF(AND(J413&gt;0.3,J413&lt;=1),INDEX([1]价格表!$B$4:$I$31,M413,3),IF(AND(J413&gt;1,J413&lt;=2.2),INDEX([1]价格表!$B$4:$I$31,M413,4),IF(AND(J413&gt;2.2,J413&lt;=3.3),INDEX([1]价格表!$B$4:$I$31,M413,5),IF(AND(J413&gt;3.3,J413&lt;=4),INDEX([1]价格表!$B$4:$I$31,M413,6),IF(AND(J413&gt;4,J413&lt;=5.5),INDEX([1]价格表!$B$4:$I$31,M413,7),IF(J413&gt;5.5,2.6+INDEX([1]价格表!$B$4:$I$31,M413,8)*L413)))))))</f>
        <v>19.7</v>
      </c>
      <c r="O413" s="3"/>
      <c r="P413" s="3"/>
      <c r="Q413" s="3">
        <f t="shared" si="13"/>
        <v>0</v>
      </c>
    </row>
    <row r="414" spans="1:17">
      <c r="A414" s="1">
        <v>4312224821125</v>
      </c>
      <c r="B414" s="1" t="s">
        <v>19</v>
      </c>
      <c r="C414" s="2">
        <v>20210201</v>
      </c>
      <c r="D414" s="2">
        <v>610538201209</v>
      </c>
      <c r="E414" s="2" t="s">
        <v>19</v>
      </c>
      <c r="F414" s="2">
        <v>20210211</v>
      </c>
      <c r="G414" s="2" t="s">
        <v>20</v>
      </c>
      <c r="H414" s="2" t="s">
        <v>54</v>
      </c>
      <c r="I414" s="2" t="s">
        <v>55</v>
      </c>
      <c r="J414" s="2">
        <v>18</v>
      </c>
      <c r="K414" s="2" t="s">
        <v>23</v>
      </c>
      <c r="L414">
        <f t="shared" si="12"/>
        <v>18</v>
      </c>
      <c r="M414">
        <f>MATCH(H:H,[1]价格表!$B$4:$B$35,0)</f>
        <v>10</v>
      </c>
      <c r="N414" s="4">
        <f>IF(J414&lt;=0.3,INDEX([1]价格表!$B$4:$I$31,M414,2),IF(AND(J414&gt;0.3,J414&lt;=1),INDEX([1]价格表!$B$4:$I$31,M414,3),IF(AND(J414&gt;1,J414&lt;=2.2),INDEX([1]价格表!$B$4:$I$31,M414,4),IF(AND(J414&gt;2.2,J414&lt;=3.3),INDEX([1]价格表!$B$4:$I$31,M414,5),IF(AND(J414&gt;3.3,J414&lt;=4),INDEX([1]价格表!$B$4:$I$31,M414,6),IF(AND(J414&gt;4,J414&lt;=5.5),INDEX([1]价格表!$B$4:$I$31,M414,7),IF(J414&gt;5.5,2.6+INDEX([1]价格表!$B$4:$I$31,M414,8)*L414)))))))</f>
        <v>19.7</v>
      </c>
      <c r="O414" s="3"/>
      <c r="P414" s="3"/>
      <c r="Q414" s="3">
        <f t="shared" si="13"/>
        <v>0</v>
      </c>
    </row>
    <row r="415" spans="1:17">
      <c r="A415" s="1">
        <v>4312224821126</v>
      </c>
      <c r="B415" s="1" t="s">
        <v>19</v>
      </c>
      <c r="C415" s="2">
        <v>20210201</v>
      </c>
      <c r="D415" s="2">
        <v>610538201209</v>
      </c>
      <c r="E415" s="2" t="s">
        <v>19</v>
      </c>
      <c r="F415" s="2">
        <v>20210211</v>
      </c>
      <c r="G415" s="2" t="s">
        <v>20</v>
      </c>
      <c r="H415" s="2" t="s">
        <v>54</v>
      </c>
      <c r="I415" s="2" t="s">
        <v>55</v>
      </c>
      <c r="J415" s="2">
        <v>18</v>
      </c>
      <c r="K415" s="2" t="s">
        <v>23</v>
      </c>
      <c r="L415">
        <f t="shared" si="12"/>
        <v>18</v>
      </c>
      <c r="M415">
        <f>MATCH(H:H,[1]价格表!$B$4:$B$35,0)</f>
        <v>10</v>
      </c>
      <c r="N415" s="4">
        <f>IF(J415&lt;=0.3,INDEX([1]价格表!$B$4:$I$31,M415,2),IF(AND(J415&gt;0.3,J415&lt;=1),INDEX([1]价格表!$B$4:$I$31,M415,3),IF(AND(J415&gt;1,J415&lt;=2.2),INDEX([1]价格表!$B$4:$I$31,M415,4),IF(AND(J415&gt;2.2,J415&lt;=3.3),INDEX([1]价格表!$B$4:$I$31,M415,5),IF(AND(J415&gt;3.3,J415&lt;=4),INDEX([1]价格表!$B$4:$I$31,M415,6),IF(AND(J415&gt;4,J415&lt;=5.5),INDEX([1]价格表!$B$4:$I$31,M415,7),IF(J415&gt;5.5,2.6+INDEX([1]价格表!$B$4:$I$31,M415,8)*L415)))))))</f>
        <v>19.7</v>
      </c>
      <c r="O415" s="3"/>
      <c r="P415" s="3"/>
      <c r="Q415" s="3">
        <f t="shared" si="13"/>
        <v>0</v>
      </c>
    </row>
    <row r="416" spans="1:17">
      <c r="A416" s="1">
        <v>4312224821127</v>
      </c>
      <c r="B416" s="1" t="s">
        <v>19</v>
      </c>
      <c r="C416" s="2">
        <v>20210201</v>
      </c>
      <c r="D416" s="2">
        <v>610538201209</v>
      </c>
      <c r="E416" s="2" t="s">
        <v>19</v>
      </c>
      <c r="F416" s="2">
        <v>20210211</v>
      </c>
      <c r="G416" s="2" t="s">
        <v>20</v>
      </c>
      <c r="H416" s="2" t="s">
        <v>54</v>
      </c>
      <c r="I416" s="2" t="s">
        <v>55</v>
      </c>
      <c r="J416" s="2">
        <v>18</v>
      </c>
      <c r="K416" s="2" t="s">
        <v>23</v>
      </c>
      <c r="L416">
        <f t="shared" si="12"/>
        <v>18</v>
      </c>
      <c r="M416">
        <f>MATCH(H:H,[1]价格表!$B$4:$B$35,0)</f>
        <v>10</v>
      </c>
      <c r="N416" s="4">
        <f>IF(J416&lt;=0.3,INDEX([1]价格表!$B$4:$I$31,M416,2),IF(AND(J416&gt;0.3,J416&lt;=1),INDEX([1]价格表!$B$4:$I$31,M416,3),IF(AND(J416&gt;1,J416&lt;=2.2),INDEX([1]价格表!$B$4:$I$31,M416,4),IF(AND(J416&gt;2.2,J416&lt;=3.3),INDEX([1]价格表!$B$4:$I$31,M416,5),IF(AND(J416&gt;3.3,J416&lt;=4),INDEX([1]价格表!$B$4:$I$31,M416,6),IF(AND(J416&gt;4,J416&lt;=5.5),INDEX([1]价格表!$B$4:$I$31,M416,7),IF(J416&gt;5.5,2.6+INDEX([1]价格表!$B$4:$I$31,M416,8)*L416)))))))</f>
        <v>19.7</v>
      </c>
      <c r="O416" s="3"/>
      <c r="P416" s="3"/>
      <c r="Q416" s="3">
        <f t="shared" si="13"/>
        <v>0</v>
      </c>
    </row>
    <row r="417" spans="1:17">
      <c r="A417" s="1">
        <v>4312224821131</v>
      </c>
      <c r="B417" s="1" t="s">
        <v>19</v>
      </c>
      <c r="C417" s="2">
        <v>20210201</v>
      </c>
      <c r="D417" s="2">
        <v>610538201209</v>
      </c>
      <c r="E417" s="2" t="s">
        <v>19</v>
      </c>
      <c r="F417" s="2">
        <v>20210211</v>
      </c>
      <c r="G417" s="2" t="s">
        <v>20</v>
      </c>
      <c r="H417" s="2" t="s">
        <v>54</v>
      </c>
      <c r="I417" s="2" t="s">
        <v>55</v>
      </c>
      <c r="J417" s="2">
        <v>18</v>
      </c>
      <c r="K417" s="2" t="s">
        <v>23</v>
      </c>
      <c r="L417">
        <f t="shared" si="12"/>
        <v>18</v>
      </c>
      <c r="M417">
        <f>MATCH(H:H,[1]价格表!$B$4:$B$35,0)</f>
        <v>10</v>
      </c>
      <c r="N417" s="4">
        <f>IF(J417&lt;=0.3,INDEX([1]价格表!$B$4:$I$31,M417,2),IF(AND(J417&gt;0.3,J417&lt;=1),INDEX([1]价格表!$B$4:$I$31,M417,3),IF(AND(J417&gt;1,J417&lt;=2.2),INDEX([1]价格表!$B$4:$I$31,M417,4),IF(AND(J417&gt;2.2,J417&lt;=3.3),INDEX([1]价格表!$B$4:$I$31,M417,5),IF(AND(J417&gt;3.3,J417&lt;=4),INDEX([1]价格表!$B$4:$I$31,M417,6),IF(AND(J417&gt;4,J417&lt;=5.5),INDEX([1]价格表!$B$4:$I$31,M417,7),IF(J417&gt;5.5,2.6+INDEX([1]价格表!$B$4:$I$31,M417,8)*L417)))))))</f>
        <v>19.7</v>
      </c>
      <c r="O417" s="3"/>
      <c r="P417" s="3"/>
      <c r="Q417" s="3">
        <f t="shared" si="13"/>
        <v>0</v>
      </c>
    </row>
    <row r="418" spans="1:17">
      <c r="A418" s="1">
        <v>4312224821133</v>
      </c>
      <c r="B418" s="1" t="s">
        <v>19</v>
      </c>
      <c r="C418" s="2">
        <v>20210201</v>
      </c>
      <c r="D418" s="2">
        <v>610538201209</v>
      </c>
      <c r="E418" s="2" t="s">
        <v>19</v>
      </c>
      <c r="F418" s="2">
        <v>20210211</v>
      </c>
      <c r="G418" s="2" t="s">
        <v>20</v>
      </c>
      <c r="H418" s="2" t="s">
        <v>54</v>
      </c>
      <c r="I418" s="2" t="s">
        <v>55</v>
      </c>
      <c r="J418" s="2">
        <v>18</v>
      </c>
      <c r="K418" s="2" t="s">
        <v>23</v>
      </c>
      <c r="L418">
        <f t="shared" si="12"/>
        <v>18</v>
      </c>
      <c r="M418">
        <f>MATCH(H:H,[1]价格表!$B$4:$B$35,0)</f>
        <v>10</v>
      </c>
      <c r="N418" s="4">
        <f>IF(J418&lt;=0.3,INDEX([1]价格表!$B$4:$I$31,M418,2),IF(AND(J418&gt;0.3,J418&lt;=1),INDEX([1]价格表!$B$4:$I$31,M418,3),IF(AND(J418&gt;1,J418&lt;=2.2),INDEX([1]价格表!$B$4:$I$31,M418,4),IF(AND(J418&gt;2.2,J418&lt;=3.3),INDEX([1]价格表!$B$4:$I$31,M418,5),IF(AND(J418&gt;3.3,J418&lt;=4),INDEX([1]价格表!$B$4:$I$31,M418,6),IF(AND(J418&gt;4,J418&lt;=5.5),INDEX([1]价格表!$B$4:$I$31,M418,7),IF(J418&gt;5.5,2.6+INDEX([1]价格表!$B$4:$I$31,M418,8)*L418)))))))</f>
        <v>19.7</v>
      </c>
      <c r="O418" s="3"/>
      <c r="P418" s="3"/>
      <c r="Q418" s="3">
        <f t="shared" si="13"/>
        <v>0</v>
      </c>
    </row>
    <row r="419" spans="1:17">
      <c r="A419" s="1">
        <v>4312224821135</v>
      </c>
      <c r="B419" s="1" t="s">
        <v>19</v>
      </c>
      <c r="C419" s="2">
        <v>20210201</v>
      </c>
      <c r="D419" s="2">
        <v>610538201209</v>
      </c>
      <c r="E419" s="2" t="s">
        <v>19</v>
      </c>
      <c r="F419" s="2">
        <v>20210211</v>
      </c>
      <c r="G419" s="2" t="s">
        <v>20</v>
      </c>
      <c r="H419" s="2" t="s">
        <v>54</v>
      </c>
      <c r="I419" s="2" t="s">
        <v>55</v>
      </c>
      <c r="J419" s="2">
        <v>18</v>
      </c>
      <c r="K419" s="2" t="s">
        <v>23</v>
      </c>
      <c r="L419">
        <f t="shared" si="12"/>
        <v>18</v>
      </c>
      <c r="M419">
        <f>MATCH(H:H,[1]价格表!$B$4:$B$35,0)</f>
        <v>10</v>
      </c>
      <c r="N419" s="4">
        <f>IF(J419&lt;=0.3,INDEX([1]价格表!$B$4:$I$31,M419,2),IF(AND(J419&gt;0.3,J419&lt;=1),INDEX([1]价格表!$B$4:$I$31,M419,3),IF(AND(J419&gt;1,J419&lt;=2.2),INDEX([1]价格表!$B$4:$I$31,M419,4),IF(AND(J419&gt;2.2,J419&lt;=3.3),INDEX([1]价格表!$B$4:$I$31,M419,5),IF(AND(J419&gt;3.3,J419&lt;=4),INDEX([1]价格表!$B$4:$I$31,M419,6),IF(AND(J419&gt;4,J419&lt;=5.5),INDEX([1]价格表!$B$4:$I$31,M419,7),IF(J419&gt;5.5,2.6+INDEX([1]价格表!$B$4:$I$31,M419,8)*L419)))))))</f>
        <v>19.7</v>
      </c>
      <c r="O419" s="3"/>
      <c r="P419" s="3"/>
      <c r="Q419" s="3">
        <f t="shared" si="13"/>
        <v>0</v>
      </c>
    </row>
    <row r="420" spans="1:17">
      <c r="A420" s="1">
        <v>4312224821138</v>
      </c>
      <c r="B420" s="1" t="s">
        <v>19</v>
      </c>
      <c r="C420" s="2">
        <v>20210201</v>
      </c>
      <c r="D420" s="2">
        <v>610538201209</v>
      </c>
      <c r="E420" s="2" t="s">
        <v>19</v>
      </c>
      <c r="F420" s="2">
        <v>20210211</v>
      </c>
      <c r="G420" s="2" t="s">
        <v>20</v>
      </c>
      <c r="H420" s="2" t="s">
        <v>40</v>
      </c>
      <c r="I420" s="2" t="s">
        <v>118</v>
      </c>
      <c r="J420" s="2">
        <v>18</v>
      </c>
      <c r="K420" s="2" t="s">
        <v>23</v>
      </c>
      <c r="L420">
        <f t="shared" si="12"/>
        <v>18</v>
      </c>
      <c r="M420">
        <f>MATCH(H:H,[1]价格表!$B$4:$B$35,0)</f>
        <v>9</v>
      </c>
      <c r="N420" s="4">
        <f>IF(J420&lt;=0.3,INDEX([1]价格表!$B$4:$I$31,M420,2),IF(AND(J420&gt;0.3,J420&lt;=1),INDEX([1]价格表!$B$4:$I$31,M420,3),IF(AND(J420&gt;1,J420&lt;=2.2),INDEX([1]价格表!$B$4:$I$31,M420,4),IF(AND(J420&gt;2.2,J420&lt;=3.3),INDEX([1]价格表!$B$4:$I$31,M420,5),IF(AND(J420&gt;3.3,J420&lt;=4),INDEX([1]价格表!$B$4:$I$31,M420,6),IF(AND(J420&gt;4,J420&lt;=5.5),INDEX([1]价格表!$B$4:$I$31,M420,7),IF(J420&gt;5.5,2.6+INDEX([1]价格表!$B$4:$I$31,M420,8)*L420)))))))</f>
        <v>19.7</v>
      </c>
      <c r="O420" s="3"/>
      <c r="P420" s="3"/>
      <c r="Q420" s="3">
        <f t="shared" si="13"/>
        <v>0</v>
      </c>
    </row>
    <row r="421" spans="1:17">
      <c r="A421" s="1">
        <v>4312224821162</v>
      </c>
      <c r="B421" s="1" t="s">
        <v>19</v>
      </c>
      <c r="C421" s="2">
        <v>20210201</v>
      </c>
      <c r="D421" s="2">
        <v>610538201209</v>
      </c>
      <c r="E421" s="2" t="s">
        <v>19</v>
      </c>
      <c r="F421" s="2">
        <v>20210211</v>
      </c>
      <c r="G421" s="2" t="s">
        <v>20</v>
      </c>
      <c r="H421" s="2" t="s">
        <v>125</v>
      </c>
      <c r="I421" s="2" t="s">
        <v>126</v>
      </c>
      <c r="J421" s="2">
        <v>18</v>
      </c>
      <c r="K421" s="2" t="s">
        <v>23</v>
      </c>
      <c r="L421">
        <f t="shared" si="12"/>
        <v>18</v>
      </c>
      <c r="M421">
        <f>MATCH(H:H,[1]价格表!$B$4:$B$35,0)</f>
        <v>22</v>
      </c>
      <c r="N421" s="4">
        <f>IF(J421&lt;=0.3,INDEX([1]价格表!$B$4:$I$31,M421,2),IF(AND(J421&gt;0.3,J421&lt;=1),INDEX([1]价格表!$B$4:$I$31,M421,3),IF(AND(J421&gt;1,J421&lt;=2.2),INDEX([1]价格表!$B$4:$I$31,M421,4),IF(AND(J421&gt;2.2,J421&lt;=3.3),INDEX([1]价格表!$B$4:$I$31,M421,5),IF(AND(J421&gt;3.3,J421&lt;=4),INDEX([1]价格表!$B$4:$I$31,M421,6),IF(AND(J421&gt;4,J421&lt;=5.5),INDEX([1]价格表!$B$4:$I$31,M421,7),IF(J421&gt;5.5,2.6+INDEX([1]价格表!$B$4:$I$31,M421,8)*L421)))))))</f>
        <v>19.7</v>
      </c>
      <c r="O421" s="3"/>
      <c r="P421" s="3"/>
      <c r="Q421" s="3">
        <f t="shared" si="13"/>
        <v>0</v>
      </c>
    </row>
    <row r="422" spans="1:17">
      <c r="A422" s="1">
        <v>4312224821163</v>
      </c>
      <c r="B422" s="1" t="s">
        <v>19</v>
      </c>
      <c r="C422" s="2">
        <v>20210201</v>
      </c>
      <c r="D422" s="2">
        <v>610538201209</v>
      </c>
      <c r="E422" s="2" t="s">
        <v>19</v>
      </c>
      <c r="F422" s="2">
        <v>20210211</v>
      </c>
      <c r="G422" s="2" t="s">
        <v>20</v>
      </c>
      <c r="H422" s="2" t="s">
        <v>125</v>
      </c>
      <c r="I422" s="2" t="s">
        <v>126</v>
      </c>
      <c r="J422" s="2">
        <v>18</v>
      </c>
      <c r="K422" s="2" t="s">
        <v>23</v>
      </c>
      <c r="L422">
        <f t="shared" si="12"/>
        <v>18</v>
      </c>
      <c r="M422">
        <f>MATCH(H:H,[1]价格表!$B$4:$B$35,0)</f>
        <v>22</v>
      </c>
      <c r="N422" s="4">
        <f>IF(J422&lt;=0.3,INDEX([1]价格表!$B$4:$I$31,M422,2),IF(AND(J422&gt;0.3,J422&lt;=1),INDEX([1]价格表!$B$4:$I$31,M422,3),IF(AND(J422&gt;1,J422&lt;=2.2),INDEX([1]价格表!$B$4:$I$31,M422,4),IF(AND(J422&gt;2.2,J422&lt;=3.3),INDEX([1]价格表!$B$4:$I$31,M422,5),IF(AND(J422&gt;3.3,J422&lt;=4),INDEX([1]价格表!$B$4:$I$31,M422,6),IF(AND(J422&gt;4,J422&lt;=5.5),INDEX([1]价格表!$B$4:$I$31,M422,7),IF(J422&gt;5.5,2.6+INDEX([1]价格表!$B$4:$I$31,M422,8)*L422)))))))</f>
        <v>19.7</v>
      </c>
      <c r="O422" s="3"/>
      <c r="P422" s="3"/>
      <c r="Q422" s="3">
        <f t="shared" si="13"/>
        <v>0</v>
      </c>
    </row>
    <row r="423" spans="1:17">
      <c r="A423" s="1">
        <v>4312224821164</v>
      </c>
      <c r="B423" s="1" t="s">
        <v>19</v>
      </c>
      <c r="C423" s="2">
        <v>20210201</v>
      </c>
      <c r="D423" s="2">
        <v>610538201209</v>
      </c>
      <c r="E423" s="2" t="s">
        <v>19</v>
      </c>
      <c r="F423" s="2">
        <v>20210211</v>
      </c>
      <c r="G423" s="2" t="s">
        <v>20</v>
      </c>
      <c r="H423" s="2" t="s">
        <v>125</v>
      </c>
      <c r="I423" s="2" t="s">
        <v>126</v>
      </c>
      <c r="J423" s="2">
        <v>18</v>
      </c>
      <c r="K423" s="2" t="s">
        <v>23</v>
      </c>
      <c r="L423">
        <f t="shared" si="12"/>
        <v>18</v>
      </c>
      <c r="M423">
        <f>MATCH(H:H,[1]价格表!$B$4:$B$35,0)</f>
        <v>22</v>
      </c>
      <c r="N423" s="4">
        <f>IF(J423&lt;=0.3,INDEX([1]价格表!$B$4:$I$31,M423,2),IF(AND(J423&gt;0.3,J423&lt;=1),INDEX([1]价格表!$B$4:$I$31,M423,3),IF(AND(J423&gt;1,J423&lt;=2.2),INDEX([1]价格表!$B$4:$I$31,M423,4),IF(AND(J423&gt;2.2,J423&lt;=3.3),INDEX([1]价格表!$B$4:$I$31,M423,5),IF(AND(J423&gt;3.3,J423&lt;=4),INDEX([1]价格表!$B$4:$I$31,M423,6),IF(AND(J423&gt;4,J423&lt;=5.5),INDEX([1]价格表!$B$4:$I$31,M423,7),IF(J423&gt;5.5,2.6+INDEX([1]价格表!$B$4:$I$31,M423,8)*L423)))))))</f>
        <v>19.7</v>
      </c>
      <c r="O423" s="3"/>
      <c r="P423" s="3"/>
      <c r="Q423" s="3">
        <f t="shared" si="13"/>
        <v>0</v>
      </c>
    </row>
    <row r="424" spans="1:17">
      <c r="A424" s="1">
        <v>4312224821165</v>
      </c>
      <c r="B424" s="1" t="s">
        <v>19</v>
      </c>
      <c r="C424" s="2">
        <v>20210201</v>
      </c>
      <c r="D424" s="2">
        <v>610538201209</v>
      </c>
      <c r="E424" s="2" t="s">
        <v>19</v>
      </c>
      <c r="F424" s="2">
        <v>20210211</v>
      </c>
      <c r="G424" s="2" t="s">
        <v>20</v>
      </c>
      <c r="H424" s="2" t="s">
        <v>125</v>
      </c>
      <c r="I424" s="2" t="s">
        <v>126</v>
      </c>
      <c r="J424" s="2">
        <v>18</v>
      </c>
      <c r="K424" s="2" t="s">
        <v>23</v>
      </c>
      <c r="L424">
        <f t="shared" si="12"/>
        <v>18</v>
      </c>
      <c r="M424">
        <f>MATCH(H:H,[1]价格表!$B$4:$B$35,0)</f>
        <v>22</v>
      </c>
      <c r="N424" s="4">
        <f>IF(J424&lt;=0.3,INDEX([1]价格表!$B$4:$I$31,M424,2),IF(AND(J424&gt;0.3,J424&lt;=1),INDEX([1]价格表!$B$4:$I$31,M424,3),IF(AND(J424&gt;1,J424&lt;=2.2),INDEX([1]价格表!$B$4:$I$31,M424,4),IF(AND(J424&gt;2.2,J424&lt;=3.3),INDEX([1]价格表!$B$4:$I$31,M424,5),IF(AND(J424&gt;3.3,J424&lt;=4),INDEX([1]价格表!$B$4:$I$31,M424,6),IF(AND(J424&gt;4,J424&lt;=5.5),INDEX([1]价格表!$B$4:$I$31,M424,7),IF(J424&gt;5.5,2.6+INDEX([1]价格表!$B$4:$I$31,M424,8)*L424)))))))</f>
        <v>19.7</v>
      </c>
      <c r="O424" s="3"/>
      <c r="P424" s="3"/>
      <c r="Q424" s="3">
        <f t="shared" si="13"/>
        <v>0</v>
      </c>
    </row>
    <row r="425" spans="1:17">
      <c r="A425" s="1">
        <v>4312224821166</v>
      </c>
      <c r="B425" s="1" t="s">
        <v>19</v>
      </c>
      <c r="C425" s="2">
        <v>20210201</v>
      </c>
      <c r="D425" s="2">
        <v>610538201209</v>
      </c>
      <c r="E425" s="2" t="s">
        <v>19</v>
      </c>
      <c r="F425" s="2">
        <v>20210211</v>
      </c>
      <c r="G425" s="2" t="s">
        <v>20</v>
      </c>
      <c r="H425" s="2" t="s">
        <v>47</v>
      </c>
      <c r="I425" s="2" t="s">
        <v>58</v>
      </c>
      <c r="J425" s="2">
        <v>18</v>
      </c>
      <c r="K425" s="2" t="s">
        <v>23</v>
      </c>
      <c r="L425">
        <f t="shared" si="12"/>
        <v>18</v>
      </c>
      <c r="M425">
        <f>MATCH(H:H,[1]价格表!$B$4:$B$35,0)</f>
        <v>12</v>
      </c>
      <c r="N425" s="4">
        <f>IF(J425&lt;=0.3,INDEX([1]价格表!$B$4:$I$31,M425,2),IF(AND(J425&gt;0.3,J425&lt;=1),INDEX([1]价格表!$B$4:$I$31,M425,3),IF(AND(J425&gt;1,J425&lt;=2.2),INDEX([1]价格表!$B$4:$I$31,M425,4),IF(AND(J425&gt;2.2,J425&lt;=3.3),INDEX([1]价格表!$B$4:$I$31,M425,5),IF(AND(J425&gt;3.3,J425&lt;=4),INDEX([1]价格表!$B$4:$I$31,M425,6),IF(AND(J425&gt;4,J425&lt;=5.5),INDEX([1]价格表!$B$4:$I$31,M425,7),IF(J425&gt;5.5,2.6+INDEX([1]价格表!$B$4:$I$31,M425,8)*L425)))))))</f>
        <v>19.7</v>
      </c>
      <c r="O425" s="3"/>
      <c r="P425" s="3"/>
      <c r="Q425" s="3">
        <f t="shared" si="13"/>
        <v>0</v>
      </c>
    </row>
    <row r="426" spans="1:17">
      <c r="A426" s="1">
        <v>4312224821168</v>
      </c>
      <c r="B426" s="1" t="s">
        <v>19</v>
      </c>
      <c r="C426" s="2">
        <v>20210201</v>
      </c>
      <c r="D426" s="2">
        <v>610538201209</v>
      </c>
      <c r="E426" s="2" t="s">
        <v>19</v>
      </c>
      <c r="F426" s="2">
        <v>20210211</v>
      </c>
      <c r="G426" s="2" t="s">
        <v>20</v>
      </c>
      <c r="H426" s="2" t="s">
        <v>47</v>
      </c>
      <c r="I426" s="2" t="s">
        <v>58</v>
      </c>
      <c r="J426" s="2">
        <v>18</v>
      </c>
      <c r="K426" s="2" t="s">
        <v>23</v>
      </c>
      <c r="L426">
        <f t="shared" si="12"/>
        <v>18</v>
      </c>
      <c r="M426">
        <f>MATCH(H:H,[1]价格表!$B$4:$B$35,0)</f>
        <v>12</v>
      </c>
      <c r="N426" s="4">
        <f>IF(J426&lt;=0.3,INDEX([1]价格表!$B$4:$I$31,M426,2),IF(AND(J426&gt;0.3,J426&lt;=1),INDEX([1]价格表!$B$4:$I$31,M426,3),IF(AND(J426&gt;1,J426&lt;=2.2),INDEX([1]价格表!$B$4:$I$31,M426,4),IF(AND(J426&gt;2.2,J426&lt;=3.3),INDEX([1]价格表!$B$4:$I$31,M426,5),IF(AND(J426&gt;3.3,J426&lt;=4),INDEX([1]价格表!$B$4:$I$31,M426,6),IF(AND(J426&gt;4,J426&lt;=5.5),INDEX([1]价格表!$B$4:$I$31,M426,7),IF(J426&gt;5.5,2.6+INDEX([1]价格表!$B$4:$I$31,M426,8)*L426)))))))</f>
        <v>19.7</v>
      </c>
      <c r="O426" s="3"/>
      <c r="P426" s="3"/>
      <c r="Q426" s="3">
        <f t="shared" si="13"/>
        <v>0</v>
      </c>
    </row>
    <row r="427" spans="1:17">
      <c r="A427" s="1">
        <v>4312224821170</v>
      </c>
      <c r="B427" s="1" t="s">
        <v>19</v>
      </c>
      <c r="C427" s="2">
        <v>20210201</v>
      </c>
      <c r="D427" s="2">
        <v>610538201209</v>
      </c>
      <c r="E427" s="2" t="s">
        <v>19</v>
      </c>
      <c r="F427" s="2">
        <v>20210211</v>
      </c>
      <c r="G427" s="2" t="s">
        <v>20</v>
      </c>
      <c r="H427" s="2" t="s">
        <v>47</v>
      </c>
      <c r="I427" s="2" t="s">
        <v>58</v>
      </c>
      <c r="J427" s="2">
        <v>18</v>
      </c>
      <c r="K427" s="2" t="s">
        <v>23</v>
      </c>
      <c r="L427">
        <f t="shared" si="12"/>
        <v>18</v>
      </c>
      <c r="M427">
        <f>MATCH(H:H,[1]价格表!$B$4:$B$35,0)</f>
        <v>12</v>
      </c>
      <c r="N427" s="4">
        <f>IF(J427&lt;=0.3,INDEX([1]价格表!$B$4:$I$31,M427,2),IF(AND(J427&gt;0.3,J427&lt;=1),INDEX([1]价格表!$B$4:$I$31,M427,3),IF(AND(J427&gt;1,J427&lt;=2.2),INDEX([1]价格表!$B$4:$I$31,M427,4),IF(AND(J427&gt;2.2,J427&lt;=3.3),INDEX([1]价格表!$B$4:$I$31,M427,5),IF(AND(J427&gt;3.3,J427&lt;=4),INDEX([1]价格表!$B$4:$I$31,M427,6),IF(AND(J427&gt;4,J427&lt;=5.5),INDEX([1]价格表!$B$4:$I$31,M427,7),IF(J427&gt;5.5,2.6+INDEX([1]价格表!$B$4:$I$31,M427,8)*L427)))))))</f>
        <v>19.7</v>
      </c>
      <c r="O427" s="3"/>
      <c r="P427" s="3"/>
      <c r="Q427" s="3">
        <f t="shared" si="13"/>
        <v>0</v>
      </c>
    </row>
    <row r="428" spans="1:17">
      <c r="A428" s="1">
        <v>4312224910104</v>
      </c>
      <c r="B428" s="1" t="s">
        <v>19</v>
      </c>
      <c r="C428" s="2">
        <v>20210201</v>
      </c>
      <c r="D428" s="2">
        <v>610538201209</v>
      </c>
      <c r="E428" s="2" t="s">
        <v>19</v>
      </c>
      <c r="F428" s="2">
        <v>20210211</v>
      </c>
      <c r="G428" s="2" t="s">
        <v>20</v>
      </c>
      <c r="H428" s="2" t="s">
        <v>40</v>
      </c>
      <c r="I428" s="2" t="s">
        <v>190</v>
      </c>
      <c r="J428" s="2">
        <v>18</v>
      </c>
      <c r="K428" s="2" t="s">
        <v>23</v>
      </c>
      <c r="L428">
        <f t="shared" si="12"/>
        <v>18</v>
      </c>
      <c r="M428">
        <f>MATCH(H:H,[1]价格表!$B$4:$B$35,0)</f>
        <v>9</v>
      </c>
      <c r="N428" s="4">
        <f>IF(J428&lt;=0.3,INDEX([1]价格表!$B$4:$I$31,M428,2),IF(AND(J428&gt;0.3,J428&lt;=1),INDEX([1]价格表!$B$4:$I$31,M428,3),IF(AND(J428&gt;1,J428&lt;=2.2),INDEX([1]价格表!$B$4:$I$31,M428,4),IF(AND(J428&gt;2.2,J428&lt;=3.3),INDEX([1]价格表!$B$4:$I$31,M428,5),IF(AND(J428&gt;3.3,J428&lt;=4),INDEX([1]价格表!$B$4:$I$31,M428,6),IF(AND(J428&gt;4,J428&lt;=5.5),INDEX([1]价格表!$B$4:$I$31,M428,7),IF(J428&gt;5.5,2.6+INDEX([1]价格表!$B$4:$I$31,M428,8)*L428)))))))</f>
        <v>19.7</v>
      </c>
      <c r="O428" s="3"/>
      <c r="P428" s="3"/>
      <c r="Q428" s="3">
        <f t="shared" si="13"/>
        <v>0</v>
      </c>
    </row>
    <row r="429" spans="1:17">
      <c r="A429" s="1">
        <v>4312224910111</v>
      </c>
      <c r="B429" s="1" t="s">
        <v>19</v>
      </c>
      <c r="C429" s="2">
        <v>20210201</v>
      </c>
      <c r="D429" s="2">
        <v>610538201209</v>
      </c>
      <c r="E429" s="2" t="s">
        <v>19</v>
      </c>
      <c r="F429" s="2">
        <v>20210211</v>
      </c>
      <c r="G429" s="2" t="s">
        <v>20</v>
      </c>
      <c r="H429" s="2" t="s">
        <v>47</v>
      </c>
      <c r="I429" s="2" t="s">
        <v>58</v>
      </c>
      <c r="J429" s="2">
        <v>18</v>
      </c>
      <c r="K429" s="2" t="s">
        <v>23</v>
      </c>
      <c r="L429">
        <f t="shared" si="12"/>
        <v>18</v>
      </c>
      <c r="M429">
        <f>MATCH(H:H,[1]价格表!$B$4:$B$35,0)</f>
        <v>12</v>
      </c>
      <c r="N429" s="4">
        <f>IF(J429&lt;=0.3,INDEX([1]价格表!$B$4:$I$31,M429,2),IF(AND(J429&gt;0.3,J429&lt;=1),INDEX([1]价格表!$B$4:$I$31,M429,3),IF(AND(J429&gt;1,J429&lt;=2.2),INDEX([1]价格表!$B$4:$I$31,M429,4),IF(AND(J429&gt;2.2,J429&lt;=3.3),INDEX([1]价格表!$B$4:$I$31,M429,5),IF(AND(J429&gt;3.3,J429&lt;=4),INDEX([1]价格表!$B$4:$I$31,M429,6),IF(AND(J429&gt;4,J429&lt;=5.5),INDEX([1]价格表!$B$4:$I$31,M429,7),IF(J429&gt;5.5,2.6+INDEX([1]价格表!$B$4:$I$31,M429,8)*L429)))))))</f>
        <v>19.7</v>
      </c>
      <c r="O429" s="3"/>
      <c r="P429" s="3"/>
      <c r="Q429" s="3">
        <f t="shared" si="13"/>
        <v>0</v>
      </c>
    </row>
    <row r="430" spans="1:17">
      <c r="A430" s="1">
        <v>4312226634420</v>
      </c>
      <c r="B430" s="1" t="s">
        <v>19</v>
      </c>
      <c r="C430" s="2">
        <v>20210201</v>
      </c>
      <c r="D430" s="2">
        <v>610538201209</v>
      </c>
      <c r="E430" s="2" t="s">
        <v>19</v>
      </c>
      <c r="F430" s="2">
        <v>20210211</v>
      </c>
      <c r="G430" s="2" t="s">
        <v>20</v>
      </c>
      <c r="H430" s="2" t="s">
        <v>54</v>
      </c>
      <c r="I430" s="2" t="s">
        <v>55</v>
      </c>
      <c r="J430" s="2">
        <v>18</v>
      </c>
      <c r="K430" s="2" t="s">
        <v>23</v>
      </c>
      <c r="L430">
        <f t="shared" si="12"/>
        <v>18</v>
      </c>
      <c r="M430">
        <f>MATCH(H:H,[1]价格表!$B$4:$B$35,0)</f>
        <v>10</v>
      </c>
      <c r="N430" s="4">
        <f>IF(J430&lt;=0.3,INDEX([1]价格表!$B$4:$I$31,M430,2),IF(AND(J430&gt;0.3,J430&lt;=1),INDEX([1]价格表!$B$4:$I$31,M430,3),IF(AND(J430&gt;1,J430&lt;=2.2),INDEX([1]价格表!$B$4:$I$31,M430,4),IF(AND(J430&gt;2.2,J430&lt;=3.3),INDEX([1]价格表!$B$4:$I$31,M430,5),IF(AND(J430&gt;3.3,J430&lt;=4),INDEX([1]价格表!$B$4:$I$31,M430,6),IF(AND(J430&gt;4,J430&lt;=5.5),INDEX([1]价格表!$B$4:$I$31,M430,7),IF(J430&gt;5.5,2.6+INDEX([1]价格表!$B$4:$I$31,M430,8)*L430)))))))</f>
        <v>19.7</v>
      </c>
      <c r="O430" s="3"/>
      <c r="P430" s="3"/>
      <c r="Q430" s="3">
        <f t="shared" si="13"/>
        <v>0</v>
      </c>
    </row>
    <row r="431" spans="1:17">
      <c r="A431" s="1">
        <v>4312226634421</v>
      </c>
      <c r="B431" s="1" t="s">
        <v>19</v>
      </c>
      <c r="C431" s="2">
        <v>20210201</v>
      </c>
      <c r="D431" s="2">
        <v>610538201209</v>
      </c>
      <c r="E431" s="2" t="s">
        <v>19</v>
      </c>
      <c r="F431" s="2">
        <v>20210211</v>
      </c>
      <c r="G431" s="2" t="s">
        <v>20</v>
      </c>
      <c r="H431" s="2" t="s">
        <v>54</v>
      </c>
      <c r="I431" s="2" t="s">
        <v>55</v>
      </c>
      <c r="J431" s="2">
        <v>18</v>
      </c>
      <c r="K431" s="2" t="s">
        <v>23</v>
      </c>
      <c r="L431">
        <f t="shared" si="12"/>
        <v>18</v>
      </c>
      <c r="M431">
        <f>MATCH(H:H,[1]价格表!$B$4:$B$35,0)</f>
        <v>10</v>
      </c>
      <c r="N431" s="4">
        <f>IF(J431&lt;=0.3,INDEX([1]价格表!$B$4:$I$31,M431,2),IF(AND(J431&gt;0.3,J431&lt;=1),INDEX([1]价格表!$B$4:$I$31,M431,3),IF(AND(J431&gt;1,J431&lt;=2.2),INDEX([1]价格表!$B$4:$I$31,M431,4),IF(AND(J431&gt;2.2,J431&lt;=3.3),INDEX([1]价格表!$B$4:$I$31,M431,5),IF(AND(J431&gt;3.3,J431&lt;=4),INDEX([1]价格表!$B$4:$I$31,M431,6),IF(AND(J431&gt;4,J431&lt;=5.5),INDEX([1]价格表!$B$4:$I$31,M431,7),IF(J431&gt;5.5,2.6+INDEX([1]价格表!$B$4:$I$31,M431,8)*L431)))))))</f>
        <v>19.7</v>
      </c>
      <c r="O431" s="3"/>
      <c r="P431" s="3"/>
      <c r="Q431" s="3">
        <f t="shared" si="13"/>
        <v>0</v>
      </c>
    </row>
    <row r="432" spans="1:17">
      <c r="A432" s="1">
        <v>4312226634422</v>
      </c>
      <c r="B432" s="1" t="s">
        <v>19</v>
      </c>
      <c r="C432" s="2">
        <v>20210201</v>
      </c>
      <c r="D432" s="2">
        <v>610538201209</v>
      </c>
      <c r="E432" s="2" t="s">
        <v>19</v>
      </c>
      <c r="F432" s="2">
        <v>20210211</v>
      </c>
      <c r="G432" s="2" t="s">
        <v>20</v>
      </c>
      <c r="H432" s="2" t="s">
        <v>54</v>
      </c>
      <c r="I432" s="2" t="s">
        <v>55</v>
      </c>
      <c r="J432" s="2">
        <v>18</v>
      </c>
      <c r="K432" s="2" t="s">
        <v>23</v>
      </c>
      <c r="L432">
        <f t="shared" si="12"/>
        <v>18</v>
      </c>
      <c r="M432">
        <f>MATCH(H:H,[1]价格表!$B$4:$B$35,0)</f>
        <v>10</v>
      </c>
      <c r="N432" s="4">
        <f>IF(J432&lt;=0.3,INDEX([1]价格表!$B$4:$I$31,M432,2),IF(AND(J432&gt;0.3,J432&lt;=1),INDEX([1]价格表!$B$4:$I$31,M432,3),IF(AND(J432&gt;1,J432&lt;=2.2),INDEX([1]价格表!$B$4:$I$31,M432,4),IF(AND(J432&gt;2.2,J432&lt;=3.3),INDEX([1]价格表!$B$4:$I$31,M432,5),IF(AND(J432&gt;3.3,J432&lt;=4),INDEX([1]价格表!$B$4:$I$31,M432,6),IF(AND(J432&gt;4,J432&lt;=5.5),INDEX([1]价格表!$B$4:$I$31,M432,7),IF(J432&gt;5.5,2.6+INDEX([1]价格表!$B$4:$I$31,M432,8)*L432)))))))</f>
        <v>19.7</v>
      </c>
      <c r="O432" s="3"/>
      <c r="P432" s="3"/>
      <c r="Q432" s="3">
        <f t="shared" si="13"/>
        <v>0</v>
      </c>
    </row>
    <row r="433" spans="1:17">
      <c r="A433" s="1">
        <v>4312226634425</v>
      </c>
      <c r="B433" s="1" t="s">
        <v>19</v>
      </c>
      <c r="C433" s="2">
        <v>20210201</v>
      </c>
      <c r="D433" s="2">
        <v>610538201209</v>
      </c>
      <c r="E433" s="2" t="s">
        <v>19</v>
      </c>
      <c r="F433" s="2">
        <v>20210211</v>
      </c>
      <c r="G433" s="2" t="s">
        <v>20</v>
      </c>
      <c r="H433" s="2" t="s">
        <v>29</v>
      </c>
      <c r="I433" s="2" t="s">
        <v>122</v>
      </c>
      <c r="J433" s="2">
        <v>18</v>
      </c>
      <c r="K433" s="2" t="s">
        <v>23</v>
      </c>
      <c r="L433">
        <f t="shared" si="12"/>
        <v>18</v>
      </c>
      <c r="M433">
        <f>MATCH(H:H,[1]价格表!$B$4:$B$35,0)</f>
        <v>3</v>
      </c>
      <c r="N433" s="4">
        <f>IF(J433&lt;=0.3,INDEX([1]价格表!$B$4:$I$31,M433,2),IF(AND(J433&gt;0.3,J433&lt;=1),INDEX([1]价格表!$B$4:$I$31,M433,3),IF(AND(J433&gt;1,J433&lt;=2.2),INDEX([1]价格表!$B$4:$I$31,M433,4),IF(AND(J433&gt;2.2,J433&lt;=3.3),INDEX([1]价格表!$B$4:$I$31,M433,5),IF(AND(J433&gt;3.3,J433&lt;=4),INDEX([1]价格表!$B$4:$I$31,M433,6),IF(AND(J433&gt;4,J433&lt;=5.5),INDEX([1]价格表!$B$4:$I$31,M433,7),IF(J433&gt;5.5,2.6+INDEX([1]价格表!$B$4:$I$31,M433,8)*L433)))))))</f>
        <v>19.7</v>
      </c>
      <c r="O433" s="3"/>
      <c r="P433" s="3"/>
      <c r="Q433" s="3">
        <f t="shared" si="13"/>
        <v>0</v>
      </c>
    </row>
    <row r="434" spans="1:17">
      <c r="A434" s="1">
        <v>4312226634426</v>
      </c>
      <c r="B434" s="1" t="s">
        <v>19</v>
      </c>
      <c r="C434" s="2">
        <v>20210201</v>
      </c>
      <c r="D434" s="2">
        <v>610538201209</v>
      </c>
      <c r="E434" s="2" t="s">
        <v>19</v>
      </c>
      <c r="F434" s="2">
        <v>20210211</v>
      </c>
      <c r="G434" s="2" t="s">
        <v>20</v>
      </c>
      <c r="H434" s="2" t="s">
        <v>29</v>
      </c>
      <c r="I434" s="2" t="s">
        <v>122</v>
      </c>
      <c r="J434" s="2">
        <v>18</v>
      </c>
      <c r="K434" s="2" t="s">
        <v>23</v>
      </c>
      <c r="L434">
        <f t="shared" si="12"/>
        <v>18</v>
      </c>
      <c r="M434">
        <f>MATCH(H:H,[1]价格表!$B$4:$B$35,0)</f>
        <v>3</v>
      </c>
      <c r="N434" s="4">
        <f>IF(J434&lt;=0.3,INDEX([1]价格表!$B$4:$I$31,M434,2),IF(AND(J434&gt;0.3,J434&lt;=1),INDEX([1]价格表!$B$4:$I$31,M434,3),IF(AND(J434&gt;1,J434&lt;=2.2),INDEX([1]价格表!$B$4:$I$31,M434,4),IF(AND(J434&gt;2.2,J434&lt;=3.3),INDEX([1]价格表!$B$4:$I$31,M434,5),IF(AND(J434&gt;3.3,J434&lt;=4),INDEX([1]价格表!$B$4:$I$31,M434,6),IF(AND(J434&gt;4,J434&lt;=5.5),INDEX([1]价格表!$B$4:$I$31,M434,7),IF(J434&gt;5.5,2.6+INDEX([1]价格表!$B$4:$I$31,M434,8)*L434)))))))</f>
        <v>19.7</v>
      </c>
      <c r="O434" s="3"/>
      <c r="P434" s="3"/>
      <c r="Q434" s="3">
        <f t="shared" si="13"/>
        <v>0</v>
      </c>
    </row>
    <row r="435" spans="1:17">
      <c r="A435" s="1">
        <v>4312226634429</v>
      </c>
      <c r="B435" s="1" t="s">
        <v>19</v>
      </c>
      <c r="C435" s="2">
        <v>20210201</v>
      </c>
      <c r="D435" s="2">
        <v>610538201209</v>
      </c>
      <c r="E435" s="2" t="s">
        <v>19</v>
      </c>
      <c r="F435" s="2">
        <v>20210211</v>
      </c>
      <c r="G435" s="2" t="s">
        <v>20</v>
      </c>
      <c r="H435" s="2" t="s">
        <v>29</v>
      </c>
      <c r="I435" s="2" t="s">
        <v>122</v>
      </c>
      <c r="J435" s="2">
        <v>18</v>
      </c>
      <c r="K435" s="2" t="s">
        <v>23</v>
      </c>
      <c r="L435">
        <f t="shared" si="12"/>
        <v>18</v>
      </c>
      <c r="M435">
        <f>MATCH(H:H,[1]价格表!$B$4:$B$35,0)</f>
        <v>3</v>
      </c>
      <c r="N435" s="4">
        <f>IF(J435&lt;=0.3,INDEX([1]价格表!$B$4:$I$31,M435,2),IF(AND(J435&gt;0.3,J435&lt;=1),INDEX([1]价格表!$B$4:$I$31,M435,3),IF(AND(J435&gt;1,J435&lt;=2.2),INDEX([1]价格表!$B$4:$I$31,M435,4),IF(AND(J435&gt;2.2,J435&lt;=3.3),INDEX([1]价格表!$B$4:$I$31,M435,5),IF(AND(J435&gt;3.3,J435&lt;=4),INDEX([1]价格表!$B$4:$I$31,M435,6),IF(AND(J435&gt;4,J435&lt;=5.5),INDEX([1]价格表!$B$4:$I$31,M435,7),IF(J435&gt;5.5,2.6+INDEX([1]价格表!$B$4:$I$31,M435,8)*L435)))))))</f>
        <v>19.7</v>
      </c>
      <c r="O435" s="3"/>
      <c r="P435" s="3"/>
      <c r="Q435" s="3">
        <f t="shared" si="13"/>
        <v>0</v>
      </c>
    </row>
    <row r="436" spans="1:17">
      <c r="A436" s="1">
        <v>4312224821123</v>
      </c>
      <c r="B436" s="1" t="s">
        <v>19</v>
      </c>
      <c r="C436" s="2">
        <v>20210201</v>
      </c>
      <c r="D436" s="2">
        <v>610538201209</v>
      </c>
      <c r="E436" s="2" t="s">
        <v>19</v>
      </c>
      <c r="F436" s="2">
        <v>20210211</v>
      </c>
      <c r="G436" s="2" t="s">
        <v>20</v>
      </c>
      <c r="H436" s="2" t="s">
        <v>54</v>
      </c>
      <c r="I436" s="2" t="s">
        <v>55</v>
      </c>
      <c r="J436" s="2">
        <v>18.02</v>
      </c>
      <c r="K436" s="2" t="s">
        <v>23</v>
      </c>
      <c r="L436">
        <f t="shared" si="12"/>
        <v>19</v>
      </c>
      <c r="M436">
        <f>MATCH(H:H,[1]价格表!$B$4:$B$35,0)</f>
        <v>10</v>
      </c>
      <c r="N436" s="4">
        <f>IF(J436&lt;=0.3,INDEX([1]价格表!$B$4:$I$31,M436,2),IF(AND(J436&gt;0.3,J436&lt;=1),INDEX([1]价格表!$B$4:$I$31,M436,3),IF(AND(J436&gt;1,J436&lt;=2.2),INDEX([1]价格表!$B$4:$I$31,M436,4),IF(AND(J436&gt;2.2,J436&lt;=3.3),INDEX([1]价格表!$B$4:$I$31,M436,5),IF(AND(J436&gt;3.3,J436&lt;=4),INDEX([1]价格表!$B$4:$I$31,M436,6),IF(AND(J436&gt;4,J436&lt;=5.5),INDEX([1]价格表!$B$4:$I$31,M436,7),IF(J436&gt;5.5,2.6+INDEX([1]价格表!$B$4:$I$31,M436,8)*L436)))))))</f>
        <v>20.65</v>
      </c>
      <c r="O436" s="3"/>
      <c r="P436" s="3"/>
      <c r="Q436" s="3">
        <f t="shared" si="13"/>
        <v>0</v>
      </c>
    </row>
    <row r="437" spans="1:17">
      <c r="A437" s="1">
        <v>4312224821134</v>
      </c>
      <c r="B437" s="1" t="s">
        <v>19</v>
      </c>
      <c r="C437" s="2">
        <v>20210201</v>
      </c>
      <c r="D437" s="2">
        <v>610538201209</v>
      </c>
      <c r="E437" s="2" t="s">
        <v>19</v>
      </c>
      <c r="F437" s="2">
        <v>20210211</v>
      </c>
      <c r="G437" s="2" t="s">
        <v>20</v>
      </c>
      <c r="H437" s="2" t="s">
        <v>54</v>
      </c>
      <c r="I437" s="2" t="s">
        <v>55</v>
      </c>
      <c r="J437" s="2">
        <v>18.01</v>
      </c>
      <c r="K437" s="2" t="s">
        <v>23</v>
      </c>
      <c r="L437">
        <f t="shared" si="12"/>
        <v>19</v>
      </c>
      <c r="M437">
        <f>MATCH(H:H,[1]价格表!$B$4:$B$35,0)</f>
        <v>10</v>
      </c>
      <c r="N437" s="4">
        <f>IF(J437&lt;=0.3,INDEX([1]价格表!$B$4:$I$31,M437,2),IF(AND(J437&gt;0.3,J437&lt;=1),INDEX([1]价格表!$B$4:$I$31,M437,3),IF(AND(J437&gt;1,J437&lt;=2.2),INDEX([1]价格表!$B$4:$I$31,M437,4),IF(AND(J437&gt;2.2,J437&lt;=3.3),INDEX([1]价格表!$B$4:$I$31,M437,5),IF(AND(J437&gt;3.3,J437&lt;=4),INDEX([1]价格表!$B$4:$I$31,M437,6),IF(AND(J437&gt;4,J437&lt;=5.5),INDEX([1]价格表!$B$4:$I$31,M437,7),IF(J437&gt;5.5,2.6+INDEX([1]价格表!$B$4:$I$31,M437,8)*L437)))))))</f>
        <v>20.65</v>
      </c>
      <c r="O437" s="3"/>
      <c r="P437" s="3"/>
      <c r="Q437" s="3">
        <f t="shared" si="13"/>
        <v>0</v>
      </c>
    </row>
    <row r="438" spans="1:17">
      <c r="A438" s="1">
        <v>4312224821136</v>
      </c>
      <c r="B438" s="1" t="s">
        <v>19</v>
      </c>
      <c r="C438" s="2">
        <v>20210201</v>
      </c>
      <c r="D438" s="2">
        <v>610538201209</v>
      </c>
      <c r="E438" s="2" t="s">
        <v>19</v>
      </c>
      <c r="F438" s="2">
        <v>20210211</v>
      </c>
      <c r="G438" s="2" t="s">
        <v>20</v>
      </c>
      <c r="H438" s="2" t="s">
        <v>40</v>
      </c>
      <c r="I438" s="2" t="s">
        <v>118</v>
      </c>
      <c r="J438" s="2">
        <v>18.01</v>
      </c>
      <c r="K438" s="2" t="s">
        <v>23</v>
      </c>
      <c r="L438">
        <f t="shared" si="12"/>
        <v>19</v>
      </c>
      <c r="M438">
        <f>MATCH(H:H,[1]价格表!$B$4:$B$35,0)</f>
        <v>9</v>
      </c>
      <c r="N438" s="4">
        <f>IF(J438&lt;=0.3,INDEX([1]价格表!$B$4:$I$31,M438,2),IF(AND(J438&gt;0.3,J438&lt;=1),INDEX([1]价格表!$B$4:$I$31,M438,3),IF(AND(J438&gt;1,J438&lt;=2.2),INDEX([1]价格表!$B$4:$I$31,M438,4),IF(AND(J438&gt;2.2,J438&lt;=3.3),INDEX([1]价格表!$B$4:$I$31,M438,5),IF(AND(J438&gt;3.3,J438&lt;=4),INDEX([1]价格表!$B$4:$I$31,M438,6),IF(AND(J438&gt;4,J438&lt;=5.5),INDEX([1]价格表!$B$4:$I$31,M438,7),IF(J438&gt;5.5,2.6+INDEX([1]价格表!$B$4:$I$31,M438,8)*L438)))))))</f>
        <v>20.65</v>
      </c>
      <c r="O438" s="3"/>
      <c r="P438" s="3"/>
      <c r="Q438" s="3">
        <f t="shared" si="13"/>
        <v>0</v>
      </c>
    </row>
    <row r="439" spans="1:17">
      <c r="A439" s="1">
        <v>4312224821161</v>
      </c>
      <c r="B439" s="1" t="s">
        <v>19</v>
      </c>
      <c r="C439" s="2">
        <v>20210201</v>
      </c>
      <c r="D439" s="2">
        <v>610538201209</v>
      </c>
      <c r="E439" s="2" t="s">
        <v>19</v>
      </c>
      <c r="F439" s="2">
        <v>20210211</v>
      </c>
      <c r="G439" s="2" t="s">
        <v>20</v>
      </c>
      <c r="H439" s="2" t="s">
        <v>40</v>
      </c>
      <c r="I439" s="2" t="s">
        <v>118</v>
      </c>
      <c r="J439" s="2">
        <v>18.02</v>
      </c>
      <c r="K439" s="2" t="s">
        <v>23</v>
      </c>
      <c r="L439">
        <f t="shared" si="12"/>
        <v>19</v>
      </c>
      <c r="M439">
        <f>MATCH(H:H,[1]价格表!$B$4:$B$35,0)</f>
        <v>9</v>
      </c>
      <c r="N439" s="4">
        <f>IF(J439&lt;=0.3,INDEX([1]价格表!$B$4:$I$31,M439,2),IF(AND(J439&gt;0.3,J439&lt;=1),INDEX([1]价格表!$B$4:$I$31,M439,3),IF(AND(J439&gt;1,J439&lt;=2.2),INDEX([1]价格表!$B$4:$I$31,M439,4),IF(AND(J439&gt;2.2,J439&lt;=3.3),INDEX([1]价格表!$B$4:$I$31,M439,5),IF(AND(J439&gt;3.3,J439&lt;=4),INDEX([1]价格表!$B$4:$I$31,M439,6),IF(AND(J439&gt;4,J439&lt;=5.5),INDEX([1]价格表!$B$4:$I$31,M439,7),IF(J439&gt;5.5,2.6+INDEX([1]价格表!$B$4:$I$31,M439,8)*L439)))))))</f>
        <v>20.65</v>
      </c>
      <c r="O439" s="3"/>
      <c r="P439" s="3"/>
      <c r="Q439" s="3">
        <f t="shared" si="13"/>
        <v>0</v>
      </c>
    </row>
    <row r="440" spans="1:17">
      <c r="A440" s="1">
        <v>4312224821169</v>
      </c>
      <c r="B440" s="1" t="s">
        <v>19</v>
      </c>
      <c r="C440" s="2">
        <v>20210201</v>
      </c>
      <c r="D440" s="2">
        <v>610538201209</v>
      </c>
      <c r="E440" s="2" t="s">
        <v>19</v>
      </c>
      <c r="F440" s="2">
        <v>20210211</v>
      </c>
      <c r="G440" s="2" t="s">
        <v>20</v>
      </c>
      <c r="H440" s="2" t="s">
        <v>47</v>
      </c>
      <c r="I440" s="2" t="s">
        <v>58</v>
      </c>
      <c r="J440" s="2">
        <v>18.02</v>
      </c>
      <c r="K440" s="2" t="s">
        <v>23</v>
      </c>
      <c r="L440">
        <f t="shared" si="12"/>
        <v>19</v>
      </c>
      <c r="M440">
        <f>MATCH(H:H,[1]价格表!$B$4:$B$35,0)</f>
        <v>12</v>
      </c>
      <c r="N440" s="4">
        <f>IF(J440&lt;=0.3,INDEX([1]价格表!$B$4:$I$31,M440,2),IF(AND(J440&gt;0.3,J440&lt;=1),INDEX([1]价格表!$B$4:$I$31,M440,3),IF(AND(J440&gt;1,J440&lt;=2.2),INDEX([1]价格表!$B$4:$I$31,M440,4),IF(AND(J440&gt;2.2,J440&lt;=3.3),INDEX([1]价格表!$B$4:$I$31,M440,5),IF(AND(J440&gt;3.3,J440&lt;=4),INDEX([1]价格表!$B$4:$I$31,M440,6),IF(AND(J440&gt;4,J440&lt;=5.5),INDEX([1]价格表!$B$4:$I$31,M440,7),IF(J440&gt;5.5,2.6+INDEX([1]价格表!$B$4:$I$31,M440,8)*L440)))))))</f>
        <v>20.65</v>
      </c>
      <c r="O440" s="3"/>
      <c r="P440" s="3"/>
      <c r="Q440" s="3">
        <f t="shared" si="13"/>
        <v>0</v>
      </c>
    </row>
    <row r="441" spans="1:17">
      <c r="A441" s="1">
        <v>4312224828099</v>
      </c>
      <c r="B441" s="1" t="s">
        <v>19</v>
      </c>
      <c r="C441" s="2">
        <v>20210201</v>
      </c>
      <c r="D441" s="2">
        <v>610538201209</v>
      </c>
      <c r="E441" s="2" t="s">
        <v>19</v>
      </c>
      <c r="F441" s="2">
        <v>20210211</v>
      </c>
      <c r="G441" s="2" t="s">
        <v>20</v>
      </c>
      <c r="H441" s="2" t="s">
        <v>40</v>
      </c>
      <c r="I441" s="2" t="s">
        <v>118</v>
      </c>
      <c r="J441" s="2">
        <v>18.02</v>
      </c>
      <c r="K441" s="2" t="s">
        <v>23</v>
      </c>
      <c r="L441">
        <f t="shared" si="12"/>
        <v>19</v>
      </c>
      <c r="M441">
        <f>MATCH(H:H,[1]价格表!$B$4:$B$35,0)</f>
        <v>9</v>
      </c>
      <c r="N441" s="4">
        <f>IF(J441&lt;=0.3,INDEX([1]价格表!$B$4:$I$31,M441,2),IF(AND(J441&gt;0.3,J441&lt;=1),INDEX([1]价格表!$B$4:$I$31,M441,3),IF(AND(J441&gt;1,J441&lt;=2.2),INDEX([1]价格表!$B$4:$I$31,M441,4),IF(AND(J441&gt;2.2,J441&lt;=3.3),INDEX([1]价格表!$B$4:$I$31,M441,5),IF(AND(J441&gt;3.3,J441&lt;=4),INDEX([1]价格表!$B$4:$I$31,M441,6),IF(AND(J441&gt;4,J441&lt;=5.5),INDEX([1]价格表!$B$4:$I$31,M441,7),IF(J441&gt;5.5,2.6+INDEX([1]价格表!$B$4:$I$31,M441,8)*L441)))))))</f>
        <v>20.65</v>
      </c>
      <c r="O441" s="3"/>
      <c r="P441" s="3"/>
      <c r="Q441" s="3">
        <f t="shared" si="13"/>
        <v>0</v>
      </c>
    </row>
    <row r="442" spans="1:17">
      <c r="A442" s="1">
        <v>4312224910102</v>
      </c>
      <c r="B442" s="1" t="s">
        <v>19</v>
      </c>
      <c r="C442" s="2">
        <v>20210201</v>
      </c>
      <c r="D442" s="2">
        <v>610538201209</v>
      </c>
      <c r="E442" s="2" t="s">
        <v>19</v>
      </c>
      <c r="F442" s="2">
        <v>20210211</v>
      </c>
      <c r="G442" s="2" t="s">
        <v>20</v>
      </c>
      <c r="H442" s="2" t="s">
        <v>40</v>
      </c>
      <c r="I442" s="2" t="s">
        <v>190</v>
      </c>
      <c r="J442" s="2">
        <v>18.01</v>
      </c>
      <c r="K442" s="2" t="s">
        <v>23</v>
      </c>
      <c r="L442">
        <f t="shared" si="12"/>
        <v>19</v>
      </c>
      <c r="M442">
        <f>MATCH(H:H,[1]价格表!$B$4:$B$35,0)</f>
        <v>9</v>
      </c>
      <c r="N442" s="4">
        <f>IF(J442&lt;=0.3,INDEX([1]价格表!$B$4:$I$31,M442,2),IF(AND(J442&gt;0.3,J442&lt;=1),INDEX([1]价格表!$B$4:$I$31,M442,3),IF(AND(J442&gt;1,J442&lt;=2.2),INDEX([1]价格表!$B$4:$I$31,M442,4),IF(AND(J442&gt;2.2,J442&lt;=3.3),INDEX([1]价格表!$B$4:$I$31,M442,5),IF(AND(J442&gt;3.3,J442&lt;=4),INDEX([1]价格表!$B$4:$I$31,M442,6),IF(AND(J442&gt;4,J442&lt;=5.5),INDEX([1]价格表!$B$4:$I$31,M442,7),IF(J442&gt;5.5,2.6+INDEX([1]价格表!$B$4:$I$31,M442,8)*L442)))))))</f>
        <v>20.65</v>
      </c>
      <c r="O442" s="3"/>
      <c r="P442" s="3"/>
      <c r="Q442" s="3">
        <f t="shared" si="13"/>
        <v>0</v>
      </c>
    </row>
    <row r="443" spans="1:17">
      <c r="A443" s="1">
        <v>4312224910109</v>
      </c>
      <c r="B443" s="1" t="s">
        <v>19</v>
      </c>
      <c r="C443" s="2">
        <v>20210201</v>
      </c>
      <c r="D443" s="2">
        <v>610538201209</v>
      </c>
      <c r="E443" s="2" t="s">
        <v>19</v>
      </c>
      <c r="F443" s="2">
        <v>20210211</v>
      </c>
      <c r="G443" s="2" t="s">
        <v>20</v>
      </c>
      <c r="H443" s="2" t="s">
        <v>40</v>
      </c>
      <c r="I443" s="2" t="s">
        <v>190</v>
      </c>
      <c r="J443" s="2">
        <v>18.02</v>
      </c>
      <c r="K443" s="2" t="s">
        <v>23</v>
      </c>
      <c r="L443">
        <f t="shared" si="12"/>
        <v>19</v>
      </c>
      <c r="M443">
        <f>MATCH(H:H,[1]价格表!$B$4:$B$35,0)</f>
        <v>9</v>
      </c>
      <c r="N443" s="4">
        <f>IF(J443&lt;=0.3,INDEX([1]价格表!$B$4:$I$31,M443,2),IF(AND(J443&gt;0.3,J443&lt;=1),INDEX([1]价格表!$B$4:$I$31,M443,3),IF(AND(J443&gt;1,J443&lt;=2.2),INDEX([1]价格表!$B$4:$I$31,M443,4),IF(AND(J443&gt;2.2,J443&lt;=3.3),INDEX([1]价格表!$B$4:$I$31,M443,5),IF(AND(J443&gt;3.3,J443&lt;=4),INDEX([1]价格表!$B$4:$I$31,M443,6),IF(AND(J443&gt;4,J443&lt;=5.5),INDEX([1]价格表!$B$4:$I$31,M443,7),IF(J443&gt;5.5,2.6+INDEX([1]价格表!$B$4:$I$31,M443,8)*L443)))))))</f>
        <v>20.65</v>
      </c>
      <c r="O443" s="3"/>
      <c r="P443" s="3"/>
      <c r="Q443" s="3">
        <f t="shared" si="13"/>
        <v>0</v>
      </c>
    </row>
    <row r="444" spans="1:17">
      <c r="A444" s="1">
        <v>4606876940766</v>
      </c>
      <c r="B444" s="1" t="s">
        <v>19</v>
      </c>
      <c r="C444" s="2">
        <v>20210201</v>
      </c>
      <c r="D444" s="2">
        <v>610538201209</v>
      </c>
      <c r="E444" s="2" t="s">
        <v>19</v>
      </c>
      <c r="F444" s="2">
        <v>20210211</v>
      </c>
      <c r="G444" s="2" t="s">
        <v>20</v>
      </c>
      <c r="H444" s="2" t="s">
        <v>125</v>
      </c>
      <c r="I444" s="2" t="s">
        <v>126</v>
      </c>
      <c r="J444" s="2">
        <v>18.02</v>
      </c>
      <c r="K444" s="2" t="s">
        <v>23</v>
      </c>
      <c r="L444">
        <f t="shared" si="12"/>
        <v>19</v>
      </c>
      <c r="M444">
        <f>MATCH(H:H,[1]价格表!$B$4:$B$35,0)</f>
        <v>22</v>
      </c>
      <c r="N444" s="4">
        <f>IF(J444&lt;=0.3,INDEX([1]价格表!$B$4:$I$31,M444,2),IF(AND(J444&gt;0.3,J444&lt;=1),INDEX([1]价格表!$B$4:$I$31,M444,3),IF(AND(J444&gt;1,J444&lt;=2.2),INDEX([1]价格表!$B$4:$I$31,M444,4),IF(AND(J444&gt;2.2,J444&lt;=3.3),INDEX([1]价格表!$B$4:$I$31,M444,5),IF(AND(J444&gt;3.3,J444&lt;=4),INDEX([1]价格表!$B$4:$I$31,M444,6),IF(AND(J444&gt;4,J444&lt;=5.5),INDEX([1]价格表!$B$4:$I$31,M444,7),IF(J444&gt;5.5,2.6+INDEX([1]价格表!$B$4:$I$31,M444,8)*L444)))))))</f>
        <v>20.65</v>
      </c>
      <c r="O444" s="3"/>
      <c r="P444" s="3"/>
      <c r="Q444" s="3">
        <f t="shared" si="13"/>
        <v>0</v>
      </c>
    </row>
    <row r="445" spans="1:17">
      <c r="A445" s="1">
        <v>4606876940820</v>
      </c>
      <c r="B445" s="1" t="s">
        <v>19</v>
      </c>
      <c r="C445" s="2">
        <v>20210201</v>
      </c>
      <c r="D445" s="2">
        <v>610538201209</v>
      </c>
      <c r="E445" s="2" t="s">
        <v>19</v>
      </c>
      <c r="F445" s="2">
        <v>20210211</v>
      </c>
      <c r="G445" s="2" t="s">
        <v>20</v>
      </c>
      <c r="H445" s="2" t="s">
        <v>125</v>
      </c>
      <c r="I445" s="2" t="s">
        <v>126</v>
      </c>
      <c r="J445" s="2">
        <v>18.02</v>
      </c>
      <c r="K445" s="2" t="s">
        <v>23</v>
      </c>
      <c r="L445">
        <f t="shared" si="12"/>
        <v>19</v>
      </c>
      <c r="M445">
        <f>MATCH(H:H,[1]价格表!$B$4:$B$35,0)</f>
        <v>22</v>
      </c>
      <c r="N445" s="4">
        <f>IF(J445&lt;=0.3,INDEX([1]价格表!$B$4:$I$31,M445,2),IF(AND(J445&gt;0.3,J445&lt;=1),INDEX([1]价格表!$B$4:$I$31,M445,3),IF(AND(J445&gt;1,J445&lt;=2.2),INDEX([1]价格表!$B$4:$I$31,M445,4),IF(AND(J445&gt;2.2,J445&lt;=3.3),INDEX([1]价格表!$B$4:$I$31,M445,5),IF(AND(J445&gt;3.3,J445&lt;=4),INDEX([1]价格表!$B$4:$I$31,M445,6),IF(AND(J445&gt;4,J445&lt;=5.5),INDEX([1]价格表!$B$4:$I$31,M445,7),IF(J445&gt;5.5,2.6+INDEX([1]价格表!$B$4:$I$31,M445,8)*L445)))))))</f>
        <v>20.65</v>
      </c>
      <c r="O445" s="3"/>
      <c r="P445" s="3"/>
      <c r="Q445" s="3">
        <f t="shared" si="13"/>
        <v>0</v>
      </c>
    </row>
    <row r="446" spans="1:17">
      <c r="A446" s="1">
        <v>4606877521952</v>
      </c>
      <c r="B446" s="1" t="s">
        <v>19</v>
      </c>
      <c r="C446" s="2">
        <v>20210201</v>
      </c>
      <c r="D446" s="2">
        <v>610538201209</v>
      </c>
      <c r="E446" s="2" t="s">
        <v>19</v>
      </c>
      <c r="F446" s="2">
        <v>20210211</v>
      </c>
      <c r="G446" s="2" t="s">
        <v>20</v>
      </c>
      <c r="H446" s="2" t="s">
        <v>43</v>
      </c>
      <c r="I446" s="2" t="s">
        <v>185</v>
      </c>
      <c r="J446" s="2">
        <v>18.02</v>
      </c>
      <c r="K446" s="2" t="s">
        <v>23</v>
      </c>
      <c r="L446">
        <f t="shared" si="12"/>
        <v>19</v>
      </c>
      <c r="M446">
        <f>MATCH(H:H,[1]价格表!$B$4:$B$35,0)</f>
        <v>4</v>
      </c>
      <c r="N446" s="4">
        <f>IF(J446&lt;=0.3,INDEX([1]价格表!$B$4:$I$31,M446,2),IF(AND(J446&gt;0.3,J446&lt;=1),INDEX([1]价格表!$B$4:$I$31,M446,3),IF(AND(J446&gt;1,J446&lt;=2.2),INDEX([1]价格表!$B$4:$I$31,M446,4),IF(AND(J446&gt;2.2,J446&lt;=3.3),INDEX([1]价格表!$B$4:$I$31,M446,5),IF(AND(J446&gt;3.3,J446&lt;=4),INDEX([1]价格表!$B$4:$I$31,M446,6),IF(AND(J446&gt;4,J446&lt;=5.5),INDEX([1]价格表!$B$4:$I$31,M446,7),IF(J446&gt;5.5,2.6+INDEX([1]价格表!$B$4:$I$31,M446,8)*L446)))))))</f>
        <v>20.65</v>
      </c>
      <c r="O446" s="3"/>
      <c r="P446" s="3"/>
      <c r="Q446" s="3">
        <f t="shared" si="13"/>
        <v>0</v>
      </c>
    </row>
    <row r="447" spans="1:17">
      <c r="A447" s="1">
        <v>4606877534038</v>
      </c>
      <c r="B447" s="1" t="s">
        <v>19</v>
      </c>
      <c r="C447" s="2">
        <v>20210201</v>
      </c>
      <c r="D447" s="2">
        <v>610538201209</v>
      </c>
      <c r="E447" s="2" t="s">
        <v>19</v>
      </c>
      <c r="F447" s="2">
        <v>20210211</v>
      </c>
      <c r="G447" s="2" t="s">
        <v>20</v>
      </c>
      <c r="H447" s="2" t="s">
        <v>40</v>
      </c>
      <c r="I447" s="2" t="s">
        <v>98</v>
      </c>
      <c r="J447" s="2">
        <v>18.02</v>
      </c>
      <c r="K447" s="2" t="s">
        <v>23</v>
      </c>
      <c r="L447">
        <f t="shared" si="12"/>
        <v>19</v>
      </c>
      <c r="M447">
        <f>MATCH(H:H,[1]价格表!$B$4:$B$35,0)</f>
        <v>9</v>
      </c>
      <c r="N447" s="4">
        <f>IF(J447&lt;=0.3,INDEX([1]价格表!$B$4:$I$31,M447,2),IF(AND(J447&gt;0.3,J447&lt;=1),INDEX([1]价格表!$B$4:$I$31,M447,3),IF(AND(J447&gt;1,J447&lt;=2.2),INDEX([1]价格表!$B$4:$I$31,M447,4),IF(AND(J447&gt;2.2,J447&lt;=3.3),INDEX([1]价格表!$B$4:$I$31,M447,5),IF(AND(J447&gt;3.3,J447&lt;=4),INDEX([1]价格表!$B$4:$I$31,M447,6),IF(AND(J447&gt;4,J447&lt;=5.5),INDEX([1]价格表!$B$4:$I$31,M447,7),IF(J447&gt;5.5,2.6+INDEX([1]价格表!$B$4:$I$31,M447,8)*L447)))))))</f>
        <v>20.65</v>
      </c>
      <c r="O447" s="3"/>
      <c r="P447" s="3"/>
      <c r="Q447" s="3">
        <f t="shared" si="13"/>
        <v>0</v>
      </c>
    </row>
    <row r="448" spans="1:17">
      <c r="A448" s="1">
        <v>4606877534062</v>
      </c>
      <c r="B448" s="1" t="s">
        <v>19</v>
      </c>
      <c r="C448" s="2">
        <v>20210201</v>
      </c>
      <c r="D448" s="2">
        <v>610538201209</v>
      </c>
      <c r="E448" s="2" t="s">
        <v>19</v>
      </c>
      <c r="F448" s="2">
        <v>20210211</v>
      </c>
      <c r="G448" s="2" t="s">
        <v>20</v>
      </c>
      <c r="H448" s="2" t="s">
        <v>119</v>
      </c>
      <c r="I448" s="2" t="s">
        <v>120</v>
      </c>
      <c r="J448" s="2">
        <v>18.02</v>
      </c>
      <c r="K448" s="2" t="s">
        <v>23</v>
      </c>
      <c r="L448">
        <f t="shared" si="12"/>
        <v>19</v>
      </c>
      <c r="M448">
        <f>MATCH(H:H,[1]价格表!$B$4:$B$35,0)</f>
        <v>6</v>
      </c>
      <c r="N448" s="4">
        <f>IF(J448&lt;=0.3,INDEX([1]价格表!$B$4:$I$31,M448,2),IF(AND(J448&gt;0.3,J448&lt;=1),INDEX([1]价格表!$B$4:$I$31,M448,3),IF(AND(J448&gt;1,J448&lt;=2.2),INDEX([1]价格表!$B$4:$I$31,M448,4),IF(AND(J448&gt;2.2,J448&lt;=3.3),INDEX([1]价格表!$B$4:$I$31,M448,5),IF(AND(J448&gt;3.3,J448&lt;=4),INDEX([1]价格表!$B$4:$I$31,M448,6),IF(AND(J448&gt;4,J448&lt;=5.5),INDEX([1]价格表!$B$4:$I$31,M448,7),IF(J448&gt;5.5,2.6+INDEX([1]价格表!$B$4:$I$31,M448,8)*L448)))))))</f>
        <v>20.65</v>
      </c>
      <c r="O448" s="3"/>
      <c r="P448" s="3"/>
      <c r="Q448" s="3">
        <f t="shared" si="13"/>
        <v>0</v>
      </c>
    </row>
    <row r="449" spans="1:17">
      <c r="A449" s="1">
        <v>4606877535449</v>
      </c>
      <c r="B449" s="1" t="s">
        <v>19</v>
      </c>
      <c r="C449" s="2">
        <v>20210201</v>
      </c>
      <c r="D449" s="2">
        <v>610538201209</v>
      </c>
      <c r="E449" s="2" t="s">
        <v>19</v>
      </c>
      <c r="F449" s="2">
        <v>20210211</v>
      </c>
      <c r="G449" s="2" t="s">
        <v>20</v>
      </c>
      <c r="H449" s="2" t="s">
        <v>43</v>
      </c>
      <c r="I449" s="2" t="s">
        <v>185</v>
      </c>
      <c r="J449" s="2">
        <v>18.02</v>
      </c>
      <c r="K449" s="2" t="s">
        <v>23</v>
      </c>
      <c r="L449">
        <f t="shared" si="12"/>
        <v>19</v>
      </c>
      <c r="M449">
        <f>MATCH(H:H,[1]价格表!$B$4:$B$35,0)</f>
        <v>4</v>
      </c>
      <c r="N449" s="4">
        <f>IF(J449&lt;=0.3,INDEX([1]价格表!$B$4:$I$31,M449,2),IF(AND(J449&gt;0.3,J449&lt;=1),INDEX([1]价格表!$B$4:$I$31,M449,3),IF(AND(J449&gt;1,J449&lt;=2.2),INDEX([1]价格表!$B$4:$I$31,M449,4),IF(AND(J449&gt;2.2,J449&lt;=3.3),INDEX([1]价格表!$B$4:$I$31,M449,5),IF(AND(J449&gt;3.3,J449&lt;=4),INDEX([1]价格表!$B$4:$I$31,M449,6),IF(AND(J449&gt;4,J449&lt;=5.5),INDEX([1]价格表!$B$4:$I$31,M449,7),IF(J449&gt;5.5,2.6+INDEX([1]价格表!$B$4:$I$31,M449,8)*L449)))))))</f>
        <v>20.65</v>
      </c>
      <c r="O449" s="3"/>
      <c r="P449" s="3"/>
      <c r="Q449" s="3">
        <f t="shared" si="13"/>
        <v>0</v>
      </c>
    </row>
    <row r="450" spans="1:17">
      <c r="A450" s="1">
        <v>4606877537279</v>
      </c>
      <c r="B450" s="1" t="s">
        <v>19</v>
      </c>
      <c r="C450" s="2">
        <v>20210201</v>
      </c>
      <c r="D450" s="2">
        <v>610538201209</v>
      </c>
      <c r="E450" s="2" t="s">
        <v>19</v>
      </c>
      <c r="F450" s="2">
        <v>20210211</v>
      </c>
      <c r="G450" s="2" t="s">
        <v>20</v>
      </c>
      <c r="H450" s="2" t="s">
        <v>29</v>
      </c>
      <c r="I450" s="2" t="s">
        <v>123</v>
      </c>
      <c r="J450" s="2">
        <v>18.02</v>
      </c>
      <c r="K450" s="2" t="s">
        <v>23</v>
      </c>
      <c r="L450">
        <f t="shared" si="12"/>
        <v>19</v>
      </c>
      <c r="M450">
        <f>MATCH(H:H,[1]价格表!$B$4:$B$35,0)</f>
        <v>3</v>
      </c>
      <c r="N450" s="4">
        <f>IF(J450&lt;=0.3,INDEX([1]价格表!$B$4:$I$31,M450,2),IF(AND(J450&gt;0.3,J450&lt;=1),INDEX([1]价格表!$B$4:$I$31,M450,3),IF(AND(J450&gt;1,J450&lt;=2.2),INDEX([1]价格表!$B$4:$I$31,M450,4),IF(AND(J450&gt;2.2,J450&lt;=3.3),INDEX([1]价格表!$B$4:$I$31,M450,5),IF(AND(J450&gt;3.3,J450&lt;=4),INDEX([1]价格表!$B$4:$I$31,M450,6),IF(AND(J450&gt;4,J450&lt;=5.5),INDEX([1]价格表!$B$4:$I$31,M450,7),IF(J450&gt;5.5,2.6+INDEX([1]价格表!$B$4:$I$31,M450,8)*L450)))))))</f>
        <v>20.65</v>
      </c>
      <c r="O450" s="3"/>
      <c r="P450" s="3"/>
      <c r="Q450" s="3">
        <f t="shared" si="13"/>
        <v>0</v>
      </c>
    </row>
    <row r="451" spans="1:17">
      <c r="A451" s="1">
        <v>4606877537376</v>
      </c>
      <c r="B451" s="1" t="s">
        <v>19</v>
      </c>
      <c r="C451" s="2">
        <v>20210201</v>
      </c>
      <c r="D451" s="2">
        <v>610538201209</v>
      </c>
      <c r="E451" s="2" t="s">
        <v>19</v>
      </c>
      <c r="F451" s="2">
        <v>20210211</v>
      </c>
      <c r="G451" s="2" t="s">
        <v>20</v>
      </c>
      <c r="H451" s="2" t="s">
        <v>119</v>
      </c>
      <c r="I451" s="2" t="s">
        <v>120</v>
      </c>
      <c r="J451" s="2">
        <v>18.02</v>
      </c>
      <c r="K451" s="2" t="s">
        <v>23</v>
      </c>
      <c r="L451">
        <f t="shared" si="12"/>
        <v>19</v>
      </c>
      <c r="M451">
        <f>MATCH(H:H,[1]价格表!$B$4:$B$35,0)</f>
        <v>6</v>
      </c>
      <c r="N451" s="4">
        <f>IF(J451&lt;=0.3,INDEX([1]价格表!$B$4:$I$31,M451,2),IF(AND(J451&gt;0.3,J451&lt;=1),INDEX([1]价格表!$B$4:$I$31,M451,3),IF(AND(J451&gt;1,J451&lt;=2.2),INDEX([1]价格表!$B$4:$I$31,M451,4),IF(AND(J451&gt;2.2,J451&lt;=3.3),INDEX([1]价格表!$B$4:$I$31,M451,5),IF(AND(J451&gt;3.3,J451&lt;=4),INDEX([1]价格表!$B$4:$I$31,M451,6),IF(AND(J451&gt;4,J451&lt;=5.5),INDEX([1]价格表!$B$4:$I$31,M451,7),IF(J451&gt;5.5,2.6+INDEX([1]价格表!$B$4:$I$31,M451,8)*L451)))))))</f>
        <v>20.65</v>
      </c>
      <c r="O451" s="3"/>
      <c r="P451" s="3"/>
      <c r="Q451" s="3">
        <f t="shared" si="13"/>
        <v>0</v>
      </c>
    </row>
    <row r="452" spans="1:17">
      <c r="A452" s="1">
        <v>4312224821119</v>
      </c>
      <c r="B452" s="1" t="s">
        <v>19</v>
      </c>
      <c r="C452" s="2">
        <v>20210201</v>
      </c>
      <c r="D452" s="2">
        <v>610538201209</v>
      </c>
      <c r="E452" s="2" t="s">
        <v>19</v>
      </c>
      <c r="F452" s="2">
        <v>20210211</v>
      </c>
      <c r="G452" s="2" t="s">
        <v>20</v>
      </c>
      <c r="H452" s="2" t="s">
        <v>54</v>
      </c>
      <c r="I452" s="2" t="s">
        <v>55</v>
      </c>
      <c r="J452" s="2">
        <v>18.04</v>
      </c>
      <c r="K452" s="2" t="s">
        <v>23</v>
      </c>
      <c r="L452">
        <f t="shared" ref="L452:L515" si="14">ROUNDUP(J452,0)</f>
        <v>19</v>
      </c>
      <c r="M452">
        <f>MATCH(H:H,[1]价格表!$B$4:$B$35,0)</f>
        <v>10</v>
      </c>
      <c r="N452" s="4">
        <f>IF(J452&lt;=0.3,INDEX([1]价格表!$B$4:$I$31,M452,2),IF(AND(J452&gt;0.3,J452&lt;=1),INDEX([1]价格表!$B$4:$I$31,M452,3),IF(AND(J452&gt;1,J452&lt;=2.2),INDEX([1]价格表!$B$4:$I$31,M452,4),IF(AND(J452&gt;2.2,J452&lt;=3.3),INDEX([1]价格表!$B$4:$I$31,M452,5),IF(AND(J452&gt;3.3,J452&lt;=4),INDEX([1]价格表!$B$4:$I$31,M452,6),IF(AND(J452&gt;4,J452&lt;=5.5),INDEX([1]价格表!$B$4:$I$31,M452,7),IF(J452&gt;5.5,2.6+INDEX([1]价格表!$B$4:$I$31,M452,8)*L452)))))))</f>
        <v>20.65</v>
      </c>
      <c r="O452" s="3"/>
      <c r="P452" s="3"/>
      <c r="Q452" s="3">
        <f t="shared" ref="Q452:Q515" si="15">IF(P452&gt;0,P452-N452,0)</f>
        <v>0</v>
      </c>
    </row>
    <row r="453" spans="1:17">
      <c r="A453" s="1">
        <v>4312224821120</v>
      </c>
      <c r="B453" s="1" t="s">
        <v>19</v>
      </c>
      <c r="C453" s="2">
        <v>20210201</v>
      </c>
      <c r="D453" s="2">
        <v>610538201209</v>
      </c>
      <c r="E453" s="2" t="s">
        <v>19</v>
      </c>
      <c r="F453" s="2">
        <v>20210211</v>
      </c>
      <c r="G453" s="2" t="s">
        <v>20</v>
      </c>
      <c r="H453" s="2" t="s">
        <v>54</v>
      </c>
      <c r="I453" s="2" t="s">
        <v>55</v>
      </c>
      <c r="J453" s="2">
        <v>18.04</v>
      </c>
      <c r="K453" s="2" t="s">
        <v>23</v>
      </c>
      <c r="L453">
        <f t="shared" si="14"/>
        <v>19</v>
      </c>
      <c r="M453">
        <f>MATCH(H:H,[1]价格表!$B$4:$B$35,0)</f>
        <v>10</v>
      </c>
      <c r="N453" s="4">
        <f>IF(J453&lt;=0.3,INDEX([1]价格表!$B$4:$I$31,M453,2),IF(AND(J453&gt;0.3,J453&lt;=1),INDEX([1]价格表!$B$4:$I$31,M453,3),IF(AND(J453&gt;1,J453&lt;=2.2),INDEX([1]价格表!$B$4:$I$31,M453,4),IF(AND(J453&gt;2.2,J453&lt;=3.3),INDEX([1]价格表!$B$4:$I$31,M453,5),IF(AND(J453&gt;3.3,J453&lt;=4),INDEX([1]价格表!$B$4:$I$31,M453,6),IF(AND(J453&gt;4,J453&lt;=5.5),INDEX([1]价格表!$B$4:$I$31,M453,7),IF(J453&gt;5.5,2.6+INDEX([1]价格表!$B$4:$I$31,M453,8)*L453)))))))</f>
        <v>20.65</v>
      </c>
      <c r="O453" s="3"/>
      <c r="P453" s="3"/>
      <c r="Q453" s="3">
        <f t="shared" si="15"/>
        <v>0</v>
      </c>
    </row>
    <row r="454" spans="1:17">
      <c r="A454" s="1">
        <v>4312224828098</v>
      </c>
      <c r="B454" s="1" t="s">
        <v>19</v>
      </c>
      <c r="C454" s="2">
        <v>20210201</v>
      </c>
      <c r="D454" s="2">
        <v>610538201209</v>
      </c>
      <c r="E454" s="2" t="s">
        <v>19</v>
      </c>
      <c r="F454" s="2">
        <v>20210211</v>
      </c>
      <c r="G454" s="2" t="s">
        <v>20</v>
      </c>
      <c r="H454" s="2" t="s">
        <v>40</v>
      </c>
      <c r="I454" s="2" t="s">
        <v>118</v>
      </c>
      <c r="J454" s="2">
        <v>18.04</v>
      </c>
      <c r="K454" s="2" t="s">
        <v>23</v>
      </c>
      <c r="L454">
        <f t="shared" si="14"/>
        <v>19</v>
      </c>
      <c r="M454">
        <f>MATCH(H:H,[1]价格表!$B$4:$B$35,0)</f>
        <v>9</v>
      </c>
      <c r="N454" s="4">
        <f>IF(J454&lt;=0.3,INDEX([1]价格表!$B$4:$I$31,M454,2),IF(AND(J454&gt;0.3,J454&lt;=1),INDEX([1]价格表!$B$4:$I$31,M454,3),IF(AND(J454&gt;1,J454&lt;=2.2),INDEX([1]价格表!$B$4:$I$31,M454,4),IF(AND(J454&gt;2.2,J454&lt;=3.3),INDEX([1]价格表!$B$4:$I$31,M454,5),IF(AND(J454&gt;3.3,J454&lt;=4),INDEX([1]价格表!$B$4:$I$31,M454,6),IF(AND(J454&gt;4,J454&lt;=5.5),INDEX([1]价格表!$B$4:$I$31,M454,7),IF(J454&gt;5.5,2.6+INDEX([1]价格表!$B$4:$I$31,M454,8)*L454)))))))</f>
        <v>20.65</v>
      </c>
      <c r="O454" s="3"/>
      <c r="P454" s="3"/>
      <c r="Q454" s="3">
        <f t="shared" si="15"/>
        <v>0</v>
      </c>
    </row>
    <row r="455" spans="1:17">
      <c r="A455" s="1">
        <v>4312224828106</v>
      </c>
      <c r="B455" s="1" t="s">
        <v>19</v>
      </c>
      <c r="C455" s="2">
        <v>20210201</v>
      </c>
      <c r="D455" s="2">
        <v>610538201209</v>
      </c>
      <c r="E455" s="2" t="s">
        <v>19</v>
      </c>
      <c r="F455" s="2">
        <v>20210211</v>
      </c>
      <c r="G455" s="2" t="s">
        <v>20</v>
      </c>
      <c r="H455" s="2" t="s">
        <v>40</v>
      </c>
      <c r="I455" s="2" t="s">
        <v>118</v>
      </c>
      <c r="J455" s="2">
        <v>18.03</v>
      </c>
      <c r="K455" s="2" t="s">
        <v>23</v>
      </c>
      <c r="L455">
        <f t="shared" si="14"/>
        <v>19</v>
      </c>
      <c r="M455">
        <f>MATCH(H:H,[1]价格表!$B$4:$B$35,0)</f>
        <v>9</v>
      </c>
      <c r="N455" s="4">
        <f>IF(J455&lt;=0.3,INDEX([1]价格表!$B$4:$I$31,M455,2),IF(AND(J455&gt;0.3,J455&lt;=1),INDEX([1]价格表!$B$4:$I$31,M455,3),IF(AND(J455&gt;1,J455&lt;=2.2),INDEX([1]价格表!$B$4:$I$31,M455,4),IF(AND(J455&gt;2.2,J455&lt;=3.3),INDEX([1]价格表!$B$4:$I$31,M455,5),IF(AND(J455&gt;3.3,J455&lt;=4),INDEX([1]价格表!$B$4:$I$31,M455,6),IF(AND(J455&gt;4,J455&lt;=5.5),INDEX([1]价格表!$B$4:$I$31,M455,7),IF(J455&gt;5.5,2.6+INDEX([1]价格表!$B$4:$I$31,M455,8)*L455)))))))</f>
        <v>20.65</v>
      </c>
      <c r="O455" s="3"/>
      <c r="P455" s="3"/>
      <c r="Q455" s="3">
        <f t="shared" si="15"/>
        <v>0</v>
      </c>
    </row>
    <row r="456" spans="1:17">
      <c r="A456" s="1">
        <v>4312224835741</v>
      </c>
      <c r="B456" s="1" t="s">
        <v>19</v>
      </c>
      <c r="C456" s="2">
        <v>20210201</v>
      </c>
      <c r="D456" s="2">
        <v>610538201209</v>
      </c>
      <c r="E456" s="2" t="s">
        <v>19</v>
      </c>
      <c r="F456" s="2">
        <v>20210211</v>
      </c>
      <c r="G456" s="2" t="s">
        <v>20</v>
      </c>
      <c r="H456" s="2" t="s">
        <v>47</v>
      </c>
      <c r="I456" s="2" t="s">
        <v>58</v>
      </c>
      <c r="J456" s="2">
        <v>18.03</v>
      </c>
      <c r="K456" s="2" t="s">
        <v>23</v>
      </c>
      <c r="L456">
        <f t="shared" si="14"/>
        <v>19</v>
      </c>
      <c r="M456">
        <f>MATCH(H:H,[1]价格表!$B$4:$B$35,0)</f>
        <v>12</v>
      </c>
      <c r="N456" s="4">
        <f>IF(J456&lt;=0.3,INDEX([1]价格表!$B$4:$I$31,M456,2),IF(AND(J456&gt;0.3,J456&lt;=1),INDEX([1]价格表!$B$4:$I$31,M456,3),IF(AND(J456&gt;1,J456&lt;=2.2),INDEX([1]价格表!$B$4:$I$31,M456,4),IF(AND(J456&gt;2.2,J456&lt;=3.3),INDEX([1]价格表!$B$4:$I$31,M456,5),IF(AND(J456&gt;3.3,J456&lt;=4),INDEX([1]价格表!$B$4:$I$31,M456,6),IF(AND(J456&gt;4,J456&lt;=5.5),INDEX([1]价格表!$B$4:$I$31,M456,7),IF(J456&gt;5.5,2.6+INDEX([1]价格表!$B$4:$I$31,M456,8)*L456)))))))</f>
        <v>20.65</v>
      </c>
      <c r="O456" s="3"/>
      <c r="P456" s="3"/>
      <c r="Q456" s="3">
        <f t="shared" si="15"/>
        <v>0</v>
      </c>
    </row>
    <row r="457" spans="1:17">
      <c r="A457" s="1">
        <v>4312224910103</v>
      </c>
      <c r="B457" s="1" t="s">
        <v>19</v>
      </c>
      <c r="C457" s="2">
        <v>20210201</v>
      </c>
      <c r="D457" s="2">
        <v>610538201209</v>
      </c>
      <c r="E457" s="2" t="s">
        <v>19</v>
      </c>
      <c r="F457" s="2">
        <v>20210211</v>
      </c>
      <c r="G457" s="2" t="s">
        <v>20</v>
      </c>
      <c r="H457" s="2" t="s">
        <v>40</v>
      </c>
      <c r="I457" s="2" t="s">
        <v>190</v>
      </c>
      <c r="J457" s="2">
        <v>18.04</v>
      </c>
      <c r="K457" s="2" t="s">
        <v>23</v>
      </c>
      <c r="L457">
        <f t="shared" si="14"/>
        <v>19</v>
      </c>
      <c r="M457">
        <f>MATCH(H:H,[1]价格表!$B$4:$B$35,0)</f>
        <v>9</v>
      </c>
      <c r="N457" s="4">
        <f>IF(J457&lt;=0.3,INDEX([1]价格表!$B$4:$I$31,M457,2),IF(AND(J457&gt;0.3,J457&lt;=1),INDEX([1]价格表!$B$4:$I$31,M457,3),IF(AND(J457&gt;1,J457&lt;=2.2),INDEX([1]价格表!$B$4:$I$31,M457,4),IF(AND(J457&gt;2.2,J457&lt;=3.3),INDEX([1]价格表!$B$4:$I$31,M457,5),IF(AND(J457&gt;3.3,J457&lt;=4),INDEX([1]价格表!$B$4:$I$31,M457,6),IF(AND(J457&gt;4,J457&lt;=5.5),INDEX([1]价格表!$B$4:$I$31,M457,7),IF(J457&gt;5.5,2.6+INDEX([1]价格表!$B$4:$I$31,M457,8)*L457)))))))</f>
        <v>20.65</v>
      </c>
      <c r="O457" s="3"/>
      <c r="P457" s="3"/>
      <c r="Q457" s="3">
        <f t="shared" si="15"/>
        <v>0</v>
      </c>
    </row>
    <row r="458" spans="1:17">
      <c r="A458" s="1">
        <v>4312224910106</v>
      </c>
      <c r="B458" s="1" t="s">
        <v>19</v>
      </c>
      <c r="C458" s="2">
        <v>20210201</v>
      </c>
      <c r="D458" s="2">
        <v>610538201209</v>
      </c>
      <c r="E458" s="2" t="s">
        <v>19</v>
      </c>
      <c r="F458" s="2">
        <v>20210211</v>
      </c>
      <c r="G458" s="2" t="s">
        <v>20</v>
      </c>
      <c r="H458" s="2" t="s">
        <v>125</v>
      </c>
      <c r="I458" s="2" t="s">
        <v>191</v>
      </c>
      <c r="J458" s="2">
        <v>18.04</v>
      </c>
      <c r="K458" s="2" t="s">
        <v>23</v>
      </c>
      <c r="L458">
        <f t="shared" si="14"/>
        <v>19</v>
      </c>
      <c r="M458">
        <f>MATCH(H:H,[1]价格表!$B$4:$B$35,0)</f>
        <v>22</v>
      </c>
      <c r="N458" s="4">
        <f>IF(J458&lt;=0.3,INDEX([1]价格表!$B$4:$I$31,M458,2),IF(AND(J458&gt;0.3,J458&lt;=1),INDEX([1]价格表!$B$4:$I$31,M458,3),IF(AND(J458&gt;1,J458&lt;=2.2),INDEX([1]价格表!$B$4:$I$31,M458,4),IF(AND(J458&gt;2.2,J458&lt;=3.3),INDEX([1]价格表!$B$4:$I$31,M458,5),IF(AND(J458&gt;3.3,J458&lt;=4),INDEX([1]价格表!$B$4:$I$31,M458,6),IF(AND(J458&gt;4,J458&lt;=5.5),INDEX([1]价格表!$B$4:$I$31,M458,7),IF(J458&gt;5.5,2.6+INDEX([1]价格表!$B$4:$I$31,M458,8)*L458)))))))</f>
        <v>20.65</v>
      </c>
      <c r="O458" s="3"/>
      <c r="P458" s="3"/>
      <c r="Q458" s="3">
        <f t="shared" si="15"/>
        <v>0</v>
      </c>
    </row>
    <row r="459" spans="1:17">
      <c r="A459" s="1">
        <v>4312224910107</v>
      </c>
      <c r="B459" s="1" t="s">
        <v>19</v>
      </c>
      <c r="C459" s="2">
        <v>20210201</v>
      </c>
      <c r="D459" s="2">
        <v>610538201209</v>
      </c>
      <c r="E459" s="2" t="s">
        <v>19</v>
      </c>
      <c r="F459" s="2">
        <v>20210211</v>
      </c>
      <c r="G459" s="2" t="s">
        <v>20</v>
      </c>
      <c r="H459" s="2" t="s">
        <v>125</v>
      </c>
      <c r="I459" s="2" t="s">
        <v>191</v>
      </c>
      <c r="J459" s="2">
        <v>18.04</v>
      </c>
      <c r="K459" s="2" t="s">
        <v>23</v>
      </c>
      <c r="L459">
        <f t="shared" si="14"/>
        <v>19</v>
      </c>
      <c r="M459">
        <f>MATCH(H:H,[1]价格表!$B$4:$B$35,0)</f>
        <v>22</v>
      </c>
      <c r="N459" s="4">
        <f>IF(J459&lt;=0.3,INDEX([1]价格表!$B$4:$I$31,M459,2),IF(AND(J459&gt;0.3,J459&lt;=1),INDEX([1]价格表!$B$4:$I$31,M459,3),IF(AND(J459&gt;1,J459&lt;=2.2),INDEX([1]价格表!$B$4:$I$31,M459,4),IF(AND(J459&gt;2.2,J459&lt;=3.3),INDEX([1]价格表!$B$4:$I$31,M459,5),IF(AND(J459&gt;3.3,J459&lt;=4),INDEX([1]价格表!$B$4:$I$31,M459,6),IF(AND(J459&gt;4,J459&lt;=5.5),INDEX([1]价格表!$B$4:$I$31,M459,7),IF(J459&gt;5.5,2.6+INDEX([1]价格表!$B$4:$I$31,M459,8)*L459)))))))</f>
        <v>20.65</v>
      </c>
      <c r="O459" s="3"/>
      <c r="P459" s="3"/>
      <c r="Q459" s="3">
        <f t="shared" si="15"/>
        <v>0</v>
      </c>
    </row>
    <row r="460" spans="1:17">
      <c r="A460" s="1">
        <v>4312226596624</v>
      </c>
      <c r="B460" s="1" t="s">
        <v>19</v>
      </c>
      <c r="C460" s="2">
        <v>20210201</v>
      </c>
      <c r="D460" s="2">
        <v>610538201209</v>
      </c>
      <c r="E460" s="2" t="s">
        <v>19</v>
      </c>
      <c r="F460" s="2">
        <v>20210211</v>
      </c>
      <c r="G460" s="2" t="s">
        <v>20</v>
      </c>
      <c r="H460" s="2" t="s">
        <v>40</v>
      </c>
      <c r="I460" s="2" t="s">
        <v>41</v>
      </c>
      <c r="J460" s="2">
        <v>18.03</v>
      </c>
      <c r="K460" s="2" t="s">
        <v>23</v>
      </c>
      <c r="L460">
        <f t="shared" si="14"/>
        <v>19</v>
      </c>
      <c r="M460">
        <f>MATCH(H:H,[1]价格表!$B$4:$B$35,0)</f>
        <v>9</v>
      </c>
      <c r="N460" s="4">
        <f>IF(J460&lt;=0.3,INDEX([1]价格表!$B$4:$I$31,M460,2),IF(AND(J460&gt;0.3,J460&lt;=1),INDEX([1]价格表!$B$4:$I$31,M460,3),IF(AND(J460&gt;1,J460&lt;=2.2),INDEX([1]价格表!$B$4:$I$31,M460,4),IF(AND(J460&gt;2.2,J460&lt;=3.3),INDEX([1]价格表!$B$4:$I$31,M460,5),IF(AND(J460&gt;3.3,J460&lt;=4),INDEX([1]价格表!$B$4:$I$31,M460,6),IF(AND(J460&gt;4,J460&lt;=5.5),INDEX([1]价格表!$B$4:$I$31,M460,7),IF(J460&gt;5.5,2.6+INDEX([1]价格表!$B$4:$I$31,M460,8)*L460)))))))</f>
        <v>20.65</v>
      </c>
      <c r="O460" s="3"/>
      <c r="P460" s="3"/>
      <c r="Q460" s="3">
        <f t="shared" si="15"/>
        <v>0</v>
      </c>
    </row>
    <row r="461" spans="1:17">
      <c r="A461" s="1">
        <v>4606877536925</v>
      </c>
      <c r="B461" s="1" t="s">
        <v>19</v>
      </c>
      <c r="C461" s="2">
        <v>20210201</v>
      </c>
      <c r="D461" s="2">
        <v>610538201209</v>
      </c>
      <c r="E461" s="2" t="s">
        <v>19</v>
      </c>
      <c r="F461" s="2">
        <v>20210211</v>
      </c>
      <c r="G461" s="2" t="s">
        <v>20</v>
      </c>
      <c r="H461" s="2" t="s">
        <v>119</v>
      </c>
      <c r="I461" s="2" t="s">
        <v>120</v>
      </c>
      <c r="J461" s="2">
        <v>18.03</v>
      </c>
      <c r="K461" s="2" t="s">
        <v>23</v>
      </c>
      <c r="L461">
        <f t="shared" si="14"/>
        <v>19</v>
      </c>
      <c r="M461">
        <f>MATCH(H:H,[1]价格表!$B$4:$B$35,0)</f>
        <v>6</v>
      </c>
      <c r="N461" s="4">
        <f>IF(J461&lt;=0.3,INDEX([1]价格表!$B$4:$I$31,M461,2),IF(AND(J461&gt;0.3,J461&lt;=1),INDEX([1]价格表!$B$4:$I$31,M461,3),IF(AND(J461&gt;1,J461&lt;=2.2),INDEX([1]价格表!$B$4:$I$31,M461,4),IF(AND(J461&gt;2.2,J461&lt;=3.3),INDEX([1]价格表!$B$4:$I$31,M461,5),IF(AND(J461&gt;3.3,J461&lt;=4),INDEX([1]价格表!$B$4:$I$31,M461,6),IF(AND(J461&gt;4,J461&lt;=5.5),INDEX([1]价格表!$B$4:$I$31,M461,7),IF(J461&gt;5.5,2.6+INDEX([1]价格表!$B$4:$I$31,M461,8)*L461)))))))</f>
        <v>20.65</v>
      </c>
      <c r="O461" s="3"/>
      <c r="P461" s="3"/>
      <c r="Q461" s="3">
        <f t="shared" si="15"/>
        <v>0</v>
      </c>
    </row>
    <row r="462" spans="1:17">
      <c r="A462" s="1">
        <v>4312224821167</v>
      </c>
      <c r="B462" s="1" t="s">
        <v>19</v>
      </c>
      <c r="C462" s="2">
        <v>20210201</v>
      </c>
      <c r="D462" s="2">
        <v>610538201209</v>
      </c>
      <c r="E462" s="2" t="s">
        <v>19</v>
      </c>
      <c r="F462" s="2">
        <v>20210211</v>
      </c>
      <c r="G462" s="2" t="s">
        <v>20</v>
      </c>
      <c r="H462" s="2" t="s">
        <v>47</v>
      </c>
      <c r="I462" s="2" t="s">
        <v>58</v>
      </c>
      <c r="J462" s="2">
        <v>18.05</v>
      </c>
      <c r="K462" s="2" t="s">
        <v>23</v>
      </c>
      <c r="L462">
        <f t="shared" si="14"/>
        <v>19</v>
      </c>
      <c r="M462">
        <f>MATCH(H:H,[1]价格表!$B$4:$B$35,0)</f>
        <v>12</v>
      </c>
      <c r="N462" s="4">
        <f>IF(J462&lt;=0.3,INDEX([1]价格表!$B$4:$I$31,M462,2),IF(AND(J462&gt;0.3,J462&lt;=1),INDEX([1]价格表!$B$4:$I$31,M462,3),IF(AND(J462&gt;1,J462&lt;=2.2),INDEX([1]价格表!$B$4:$I$31,M462,4),IF(AND(J462&gt;2.2,J462&lt;=3.3),INDEX([1]价格表!$B$4:$I$31,M462,5),IF(AND(J462&gt;3.3,J462&lt;=4),INDEX([1]价格表!$B$4:$I$31,M462,6),IF(AND(J462&gt;4,J462&lt;=5.5),INDEX([1]价格表!$B$4:$I$31,M462,7),IF(J462&gt;5.5,2.6+INDEX([1]价格表!$B$4:$I$31,M462,8)*L462)))))))</f>
        <v>20.65</v>
      </c>
      <c r="O462" s="3"/>
      <c r="P462" s="3"/>
      <c r="Q462" s="3">
        <f t="shared" si="15"/>
        <v>0</v>
      </c>
    </row>
    <row r="463" spans="1:17">
      <c r="A463" s="1">
        <v>4312224910108</v>
      </c>
      <c r="B463" s="1" t="s">
        <v>19</v>
      </c>
      <c r="C463" s="2">
        <v>20210201</v>
      </c>
      <c r="D463" s="2">
        <v>610538201209</v>
      </c>
      <c r="E463" s="2" t="s">
        <v>19</v>
      </c>
      <c r="F463" s="2">
        <v>20210211</v>
      </c>
      <c r="G463" s="2" t="s">
        <v>20</v>
      </c>
      <c r="H463" s="2" t="s">
        <v>40</v>
      </c>
      <c r="I463" s="2" t="s">
        <v>190</v>
      </c>
      <c r="J463" s="2">
        <v>18.06</v>
      </c>
      <c r="K463" s="2" t="s">
        <v>23</v>
      </c>
      <c r="L463">
        <f t="shared" si="14"/>
        <v>19</v>
      </c>
      <c r="M463">
        <f>MATCH(H:H,[1]价格表!$B$4:$B$35,0)</f>
        <v>9</v>
      </c>
      <c r="N463" s="4">
        <f>IF(J463&lt;=0.3,INDEX([1]价格表!$B$4:$I$31,M463,2),IF(AND(J463&gt;0.3,J463&lt;=1),INDEX([1]价格表!$B$4:$I$31,M463,3),IF(AND(J463&gt;1,J463&lt;=2.2),INDEX([1]价格表!$B$4:$I$31,M463,4),IF(AND(J463&gt;2.2,J463&lt;=3.3),INDEX([1]价格表!$B$4:$I$31,M463,5),IF(AND(J463&gt;3.3,J463&lt;=4),INDEX([1]价格表!$B$4:$I$31,M463,6),IF(AND(J463&gt;4,J463&lt;=5.5),INDEX([1]价格表!$B$4:$I$31,M463,7),IF(J463&gt;5.5,2.6+INDEX([1]价格表!$B$4:$I$31,M463,8)*L463)))))))</f>
        <v>20.65</v>
      </c>
      <c r="O463" s="3"/>
      <c r="P463" s="3"/>
      <c r="Q463" s="3">
        <f t="shared" si="15"/>
        <v>0</v>
      </c>
    </row>
    <row r="464" spans="1:17">
      <c r="A464" s="1">
        <v>4312224917837</v>
      </c>
      <c r="B464" s="1" t="s">
        <v>19</v>
      </c>
      <c r="C464" s="2">
        <v>20210201</v>
      </c>
      <c r="D464" s="2">
        <v>610538201209</v>
      </c>
      <c r="E464" s="2" t="s">
        <v>19</v>
      </c>
      <c r="F464" s="2">
        <v>20210211</v>
      </c>
      <c r="G464" s="2" t="s">
        <v>20</v>
      </c>
      <c r="H464" s="2" t="s">
        <v>47</v>
      </c>
      <c r="I464" s="2" t="s">
        <v>58</v>
      </c>
      <c r="J464" s="2">
        <v>18.06</v>
      </c>
      <c r="K464" s="2" t="s">
        <v>23</v>
      </c>
      <c r="L464">
        <f t="shared" si="14"/>
        <v>19</v>
      </c>
      <c r="M464">
        <f>MATCH(H:H,[1]价格表!$B$4:$B$35,0)</f>
        <v>12</v>
      </c>
      <c r="N464" s="4">
        <f>IF(J464&lt;=0.3,INDEX([1]价格表!$B$4:$I$31,M464,2),IF(AND(J464&gt;0.3,J464&lt;=1),INDEX([1]价格表!$B$4:$I$31,M464,3),IF(AND(J464&gt;1,J464&lt;=2.2),INDEX([1]价格表!$B$4:$I$31,M464,4),IF(AND(J464&gt;2.2,J464&lt;=3.3),INDEX([1]价格表!$B$4:$I$31,M464,5),IF(AND(J464&gt;3.3,J464&lt;=4),INDEX([1]价格表!$B$4:$I$31,M464,6),IF(AND(J464&gt;4,J464&lt;=5.5),INDEX([1]价格表!$B$4:$I$31,M464,7),IF(J464&gt;5.5,2.6+INDEX([1]价格表!$B$4:$I$31,M464,8)*L464)))))))</f>
        <v>20.65</v>
      </c>
      <c r="O464" s="3"/>
      <c r="P464" s="3"/>
      <c r="Q464" s="3">
        <f t="shared" si="15"/>
        <v>0</v>
      </c>
    </row>
    <row r="465" spans="1:17">
      <c r="A465" s="1">
        <v>4606877522201</v>
      </c>
      <c r="B465" s="1" t="s">
        <v>19</v>
      </c>
      <c r="C465" s="2">
        <v>20210201</v>
      </c>
      <c r="D465" s="2">
        <v>610538201209</v>
      </c>
      <c r="E465" s="2" t="s">
        <v>19</v>
      </c>
      <c r="F465" s="2">
        <v>20210211</v>
      </c>
      <c r="G465" s="2" t="s">
        <v>20</v>
      </c>
      <c r="H465" s="2" t="s">
        <v>29</v>
      </c>
      <c r="I465" s="2" t="s">
        <v>123</v>
      </c>
      <c r="J465" s="2">
        <v>18.05</v>
      </c>
      <c r="K465" s="2" t="s">
        <v>23</v>
      </c>
      <c r="L465">
        <f t="shared" si="14"/>
        <v>19</v>
      </c>
      <c r="M465">
        <f>MATCH(H:H,[1]价格表!$B$4:$B$35,0)</f>
        <v>3</v>
      </c>
      <c r="N465" s="4">
        <f>IF(J465&lt;=0.3,INDEX([1]价格表!$B$4:$I$31,M465,2),IF(AND(J465&gt;0.3,J465&lt;=1),INDEX([1]价格表!$B$4:$I$31,M465,3),IF(AND(J465&gt;1,J465&lt;=2.2),INDEX([1]价格表!$B$4:$I$31,M465,4),IF(AND(J465&gt;2.2,J465&lt;=3.3),INDEX([1]价格表!$B$4:$I$31,M465,5),IF(AND(J465&gt;3.3,J465&lt;=4),INDEX([1]价格表!$B$4:$I$31,M465,6),IF(AND(J465&gt;4,J465&lt;=5.5),INDEX([1]价格表!$B$4:$I$31,M465,7),IF(J465&gt;5.5,2.6+INDEX([1]价格表!$B$4:$I$31,M465,8)*L465)))))))</f>
        <v>20.65</v>
      </c>
      <c r="O465" s="3"/>
      <c r="P465" s="3"/>
      <c r="Q465" s="3">
        <f t="shared" si="15"/>
        <v>0</v>
      </c>
    </row>
    <row r="466" spans="1:17">
      <c r="A466" s="1">
        <v>4312224821132</v>
      </c>
      <c r="B466" s="1" t="s">
        <v>19</v>
      </c>
      <c r="C466" s="2">
        <v>20210201</v>
      </c>
      <c r="D466" s="2">
        <v>610538201209</v>
      </c>
      <c r="E466" s="2" t="s">
        <v>19</v>
      </c>
      <c r="F466" s="2">
        <v>20210211</v>
      </c>
      <c r="G466" s="2" t="s">
        <v>20</v>
      </c>
      <c r="H466" s="2" t="s">
        <v>54</v>
      </c>
      <c r="I466" s="2" t="s">
        <v>55</v>
      </c>
      <c r="J466" s="2">
        <v>18.08</v>
      </c>
      <c r="K466" s="2" t="s">
        <v>23</v>
      </c>
      <c r="L466">
        <f t="shared" si="14"/>
        <v>19</v>
      </c>
      <c r="M466">
        <f>MATCH(H:H,[1]价格表!$B$4:$B$35,0)</f>
        <v>10</v>
      </c>
      <c r="N466" s="4">
        <f>IF(J466&lt;=0.3,INDEX([1]价格表!$B$4:$I$31,M466,2),IF(AND(J466&gt;0.3,J466&lt;=1),INDEX([1]价格表!$B$4:$I$31,M466,3),IF(AND(J466&gt;1,J466&lt;=2.2),INDEX([1]价格表!$B$4:$I$31,M466,4),IF(AND(J466&gt;2.2,J466&lt;=3.3),INDEX([1]价格表!$B$4:$I$31,M466,5),IF(AND(J466&gt;3.3,J466&lt;=4),INDEX([1]价格表!$B$4:$I$31,M466,6),IF(AND(J466&gt;4,J466&lt;=5.5),INDEX([1]价格表!$B$4:$I$31,M466,7),IF(J466&gt;5.5,2.6+INDEX([1]价格表!$B$4:$I$31,M466,8)*L466)))))))</f>
        <v>20.65</v>
      </c>
      <c r="O466" s="3"/>
      <c r="P466" s="3"/>
      <c r="Q466" s="3">
        <f t="shared" si="15"/>
        <v>0</v>
      </c>
    </row>
    <row r="467" spans="1:17">
      <c r="A467" s="1">
        <v>4312224821137</v>
      </c>
      <c r="B467" s="1" t="s">
        <v>19</v>
      </c>
      <c r="C467" s="2">
        <v>20210201</v>
      </c>
      <c r="D467" s="2">
        <v>610538201209</v>
      </c>
      <c r="E467" s="2" t="s">
        <v>19</v>
      </c>
      <c r="F467" s="2">
        <v>20210211</v>
      </c>
      <c r="G467" s="2" t="s">
        <v>20</v>
      </c>
      <c r="H467" s="2" t="s">
        <v>29</v>
      </c>
      <c r="I467" s="2" t="s">
        <v>49</v>
      </c>
      <c r="J467" s="2">
        <v>18.08</v>
      </c>
      <c r="K467" s="2" t="s">
        <v>23</v>
      </c>
      <c r="L467">
        <f t="shared" si="14"/>
        <v>19</v>
      </c>
      <c r="M467">
        <f>MATCH(H:H,[1]价格表!$B$4:$B$35,0)</f>
        <v>3</v>
      </c>
      <c r="N467" s="4">
        <f>IF(J467&lt;=0.3,INDEX([1]价格表!$B$4:$I$31,M467,2),IF(AND(J467&gt;0.3,J467&lt;=1),INDEX([1]价格表!$B$4:$I$31,M467,3),IF(AND(J467&gt;1,J467&lt;=2.2),INDEX([1]价格表!$B$4:$I$31,M467,4),IF(AND(J467&gt;2.2,J467&lt;=3.3),INDEX([1]价格表!$B$4:$I$31,M467,5),IF(AND(J467&gt;3.3,J467&lt;=4),INDEX([1]价格表!$B$4:$I$31,M467,6),IF(AND(J467&gt;4,J467&lt;=5.5),INDEX([1]价格表!$B$4:$I$31,M467,7),IF(J467&gt;5.5,2.6+INDEX([1]价格表!$B$4:$I$31,M467,8)*L467)))))))</f>
        <v>20.65</v>
      </c>
      <c r="O467" s="3"/>
      <c r="P467" s="3"/>
      <c r="Q467" s="3">
        <f t="shared" si="15"/>
        <v>0</v>
      </c>
    </row>
    <row r="468" spans="1:17">
      <c r="A468" s="1">
        <v>4312224828103</v>
      </c>
      <c r="B468" s="1" t="s">
        <v>19</v>
      </c>
      <c r="C468" s="2">
        <v>20210201</v>
      </c>
      <c r="D468" s="2">
        <v>610538201209</v>
      </c>
      <c r="E468" s="2" t="s">
        <v>19</v>
      </c>
      <c r="F468" s="2">
        <v>20210211</v>
      </c>
      <c r="G468" s="2" t="s">
        <v>20</v>
      </c>
      <c r="H468" s="2" t="s">
        <v>40</v>
      </c>
      <c r="I468" s="2" t="s">
        <v>118</v>
      </c>
      <c r="J468" s="2">
        <v>18.07</v>
      </c>
      <c r="K468" s="2" t="s">
        <v>23</v>
      </c>
      <c r="L468">
        <f t="shared" si="14"/>
        <v>19</v>
      </c>
      <c r="M468">
        <f>MATCH(H:H,[1]价格表!$B$4:$B$35,0)</f>
        <v>9</v>
      </c>
      <c r="N468" s="4">
        <f>IF(J468&lt;=0.3,INDEX([1]价格表!$B$4:$I$31,M468,2),IF(AND(J468&gt;0.3,J468&lt;=1),INDEX([1]价格表!$B$4:$I$31,M468,3),IF(AND(J468&gt;1,J468&lt;=2.2),INDEX([1]价格表!$B$4:$I$31,M468,4),IF(AND(J468&gt;2.2,J468&lt;=3.3),INDEX([1]价格表!$B$4:$I$31,M468,5),IF(AND(J468&gt;3.3,J468&lt;=4),INDEX([1]价格表!$B$4:$I$31,M468,6),IF(AND(J468&gt;4,J468&lt;=5.5),INDEX([1]价格表!$B$4:$I$31,M468,7),IF(J468&gt;5.5,2.6+INDEX([1]价格表!$B$4:$I$31,M468,8)*L468)))))))</f>
        <v>20.65</v>
      </c>
      <c r="O468" s="3"/>
      <c r="P468" s="3"/>
      <c r="Q468" s="3">
        <f t="shared" si="15"/>
        <v>0</v>
      </c>
    </row>
    <row r="469" spans="1:17">
      <c r="A469" s="1">
        <v>4312224828100</v>
      </c>
      <c r="B469" s="1" t="s">
        <v>19</v>
      </c>
      <c r="C469" s="2">
        <v>20210201</v>
      </c>
      <c r="D469" s="2">
        <v>610538201209</v>
      </c>
      <c r="E469" s="2" t="s">
        <v>19</v>
      </c>
      <c r="F469" s="2">
        <v>20210211</v>
      </c>
      <c r="G469" s="2" t="s">
        <v>20</v>
      </c>
      <c r="H469" s="2" t="s">
        <v>40</v>
      </c>
      <c r="I469" s="2" t="s">
        <v>118</v>
      </c>
      <c r="J469" s="2">
        <v>18.09</v>
      </c>
      <c r="K469" s="2" t="s">
        <v>23</v>
      </c>
      <c r="L469">
        <f t="shared" si="14"/>
        <v>19</v>
      </c>
      <c r="M469">
        <f>MATCH(H:H,[1]价格表!$B$4:$B$35,0)</f>
        <v>9</v>
      </c>
      <c r="N469" s="4">
        <f>IF(J469&lt;=0.3,INDEX([1]价格表!$B$4:$I$31,M469,2),IF(AND(J469&gt;0.3,J469&lt;=1),INDEX([1]价格表!$B$4:$I$31,M469,3),IF(AND(J469&gt;1,J469&lt;=2.2),INDEX([1]价格表!$B$4:$I$31,M469,4),IF(AND(J469&gt;2.2,J469&lt;=3.3),INDEX([1]价格表!$B$4:$I$31,M469,5),IF(AND(J469&gt;3.3,J469&lt;=4),INDEX([1]价格表!$B$4:$I$31,M469,6),IF(AND(J469&gt;4,J469&lt;=5.5),INDEX([1]价格表!$B$4:$I$31,M469,7),IF(J469&gt;5.5,2.6+INDEX([1]价格表!$B$4:$I$31,M469,8)*L469)))))))</f>
        <v>20.65</v>
      </c>
      <c r="O469" s="3"/>
      <c r="P469" s="3"/>
      <c r="Q469" s="3">
        <f t="shared" si="15"/>
        <v>0</v>
      </c>
    </row>
    <row r="470" spans="1:17">
      <c r="A470" s="1">
        <v>4312224828105</v>
      </c>
      <c r="B470" s="1" t="s">
        <v>19</v>
      </c>
      <c r="C470" s="2">
        <v>20210201</v>
      </c>
      <c r="D470" s="2">
        <v>610538201209</v>
      </c>
      <c r="E470" s="2" t="s">
        <v>19</v>
      </c>
      <c r="F470" s="2">
        <v>20210211</v>
      </c>
      <c r="G470" s="2" t="s">
        <v>20</v>
      </c>
      <c r="H470" s="2" t="s">
        <v>29</v>
      </c>
      <c r="I470" s="2" t="s">
        <v>49</v>
      </c>
      <c r="J470" s="2">
        <v>18.1</v>
      </c>
      <c r="K470" s="2" t="s">
        <v>23</v>
      </c>
      <c r="L470">
        <f t="shared" si="14"/>
        <v>19</v>
      </c>
      <c r="M470">
        <f>MATCH(H:H,[1]价格表!$B$4:$B$35,0)</f>
        <v>3</v>
      </c>
      <c r="N470" s="4">
        <f>IF(J470&lt;=0.3,INDEX([1]价格表!$B$4:$I$31,M470,2),IF(AND(J470&gt;0.3,J470&lt;=1),INDEX([1]价格表!$B$4:$I$31,M470,3),IF(AND(J470&gt;1,J470&lt;=2.2),INDEX([1]价格表!$B$4:$I$31,M470,4),IF(AND(J470&gt;2.2,J470&lt;=3.3),INDEX([1]价格表!$B$4:$I$31,M470,5),IF(AND(J470&gt;3.3,J470&lt;=4),INDEX([1]价格表!$B$4:$I$31,M470,6),IF(AND(J470&gt;4,J470&lt;=5.5),INDEX([1]价格表!$B$4:$I$31,M470,7),IF(J470&gt;5.5,2.6+INDEX([1]价格表!$B$4:$I$31,M470,8)*L470)))))))</f>
        <v>20.65</v>
      </c>
      <c r="O470" s="3"/>
      <c r="P470" s="3"/>
      <c r="Q470" s="3">
        <f t="shared" si="15"/>
        <v>0</v>
      </c>
    </row>
    <row r="471" spans="1:17">
      <c r="A471" s="1">
        <v>4312226596625</v>
      </c>
      <c r="B471" s="1" t="s">
        <v>19</v>
      </c>
      <c r="C471" s="2">
        <v>20210201</v>
      </c>
      <c r="D471" s="2">
        <v>610538201209</v>
      </c>
      <c r="E471" s="2" t="s">
        <v>19</v>
      </c>
      <c r="F471" s="2">
        <v>20210211</v>
      </c>
      <c r="G471" s="2" t="s">
        <v>20</v>
      </c>
      <c r="H471" s="2" t="s">
        <v>29</v>
      </c>
      <c r="I471" s="2" t="s">
        <v>42</v>
      </c>
      <c r="J471" s="2">
        <v>18.09</v>
      </c>
      <c r="K471" s="2" t="s">
        <v>23</v>
      </c>
      <c r="L471">
        <f t="shared" si="14"/>
        <v>19</v>
      </c>
      <c r="M471">
        <f>MATCH(H:H,[1]价格表!$B$4:$B$35,0)</f>
        <v>3</v>
      </c>
      <c r="N471" s="4">
        <f>IF(J471&lt;=0.3,INDEX([1]价格表!$B$4:$I$31,M471,2),IF(AND(J471&gt;0.3,J471&lt;=1),INDEX([1]价格表!$B$4:$I$31,M471,3),IF(AND(J471&gt;1,J471&lt;=2.2),INDEX([1]价格表!$B$4:$I$31,M471,4),IF(AND(J471&gt;2.2,J471&lt;=3.3),INDEX([1]价格表!$B$4:$I$31,M471,5),IF(AND(J471&gt;3.3,J471&lt;=4),INDEX([1]价格表!$B$4:$I$31,M471,6),IF(AND(J471&gt;4,J471&lt;=5.5),INDEX([1]价格表!$B$4:$I$31,M471,7),IF(J471&gt;5.5,2.6+INDEX([1]价格表!$B$4:$I$31,M471,8)*L471)))))))</f>
        <v>20.65</v>
      </c>
      <c r="O471" s="3"/>
      <c r="P471" s="3"/>
      <c r="Q471" s="3">
        <f t="shared" si="15"/>
        <v>0</v>
      </c>
    </row>
    <row r="472" spans="1:17">
      <c r="A472" s="1">
        <v>4312226634423</v>
      </c>
      <c r="B472" s="1" t="s">
        <v>19</v>
      </c>
      <c r="C472" s="2">
        <v>20210201</v>
      </c>
      <c r="D472" s="2">
        <v>610538201209</v>
      </c>
      <c r="E472" s="2" t="s">
        <v>19</v>
      </c>
      <c r="F472" s="2">
        <v>20210211</v>
      </c>
      <c r="G472" s="2" t="s">
        <v>20</v>
      </c>
      <c r="H472" s="2" t="s">
        <v>54</v>
      </c>
      <c r="I472" s="2" t="s">
        <v>55</v>
      </c>
      <c r="J472" s="2">
        <v>18.1</v>
      </c>
      <c r="K472" s="2" t="s">
        <v>23</v>
      </c>
      <c r="L472">
        <f t="shared" si="14"/>
        <v>19</v>
      </c>
      <c r="M472">
        <f>MATCH(H:H,[1]价格表!$B$4:$B$35,0)</f>
        <v>10</v>
      </c>
      <c r="N472" s="4">
        <f>IF(J472&lt;=0.3,INDEX([1]价格表!$B$4:$I$31,M472,2),IF(AND(J472&gt;0.3,J472&lt;=1),INDEX([1]价格表!$B$4:$I$31,M472,3),IF(AND(J472&gt;1,J472&lt;=2.2),INDEX([1]价格表!$B$4:$I$31,M472,4),IF(AND(J472&gt;2.2,J472&lt;=3.3),INDEX([1]价格表!$B$4:$I$31,M472,5),IF(AND(J472&gt;3.3,J472&lt;=4),INDEX([1]价格表!$B$4:$I$31,M472,6),IF(AND(J472&gt;4,J472&lt;=5.5),INDEX([1]价格表!$B$4:$I$31,M472,7),IF(J472&gt;5.5,2.6+INDEX([1]价格表!$B$4:$I$31,M472,8)*L472)))))))</f>
        <v>20.65</v>
      </c>
      <c r="O472" s="3"/>
      <c r="P472" s="3"/>
      <c r="Q472" s="3">
        <f t="shared" si="15"/>
        <v>0</v>
      </c>
    </row>
    <row r="473" spans="1:17">
      <c r="A473" s="1">
        <v>4606876940470</v>
      </c>
      <c r="B473" s="1" t="s">
        <v>19</v>
      </c>
      <c r="C473" s="2">
        <v>20210201</v>
      </c>
      <c r="D473" s="2">
        <v>610538201209</v>
      </c>
      <c r="E473" s="2" t="s">
        <v>19</v>
      </c>
      <c r="F473" s="2">
        <v>20210211</v>
      </c>
      <c r="G473" s="2" t="s">
        <v>20</v>
      </c>
      <c r="H473" s="2" t="s">
        <v>125</v>
      </c>
      <c r="I473" s="2" t="s">
        <v>126</v>
      </c>
      <c r="J473" s="2">
        <v>18.09</v>
      </c>
      <c r="K473" s="2" t="s">
        <v>23</v>
      </c>
      <c r="L473">
        <f t="shared" si="14"/>
        <v>19</v>
      </c>
      <c r="M473">
        <f>MATCH(H:H,[1]价格表!$B$4:$B$35,0)</f>
        <v>22</v>
      </c>
      <c r="N473" s="4">
        <f>IF(J473&lt;=0.3,INDEX([1]价格表!$B$4:$I$31,M473,2),IF(AND(J473&gt;0.3,J473&lt;=1),INDEX([1]价格表!$B$4:$I$31,M473,3),IF(AND(J473&gt;1,J473&lt;=2.2),INDEX([1]价格表!$B$4:$I$31,M473,4),IF(AND(J473&gt;2.2,J473&lt;=3.3),INDEX([1]价格表!$B$4:$I$31,M473,5),IF(AND(J473&gt;3.3,J473&lt;=4),INDEX([1]价格表!$B$4:$I$31,M473,6),IF(AND(J473&gt;4,J473&lt;=5.5),INDEX([1]价格表!$B$4:$I$31,M473,7),IF(J473&gt;5.5,2.6+INDEX([1]价格表!$B$4:$I$31,M473,8)*L473)))))))</f>
        <v>20.65</v>
      </c>
      <c r="O473" s="3"/>
      <c r="P473" s="3"/>
      <c r="Q473" s="3">
        <f t="shared" si="15"/>
        <v>0</v>
      </c>
    </row>
    <row r="474" spans="1:17">
      <c r="A474" s="1">
        <v>4312226596626</v>
      </c>
      <c r="B474" s="1" t="s">
        <v>19</v>
      </c>
      <c r="C474" s="2">
        <v>20210201</v>
      </c>
      <c r="D474" s="2">
        <v>610538201209</v>
      </c>
      <c r="E474" s="2" t="s">
        <v>19</v>
      </c>
      <c r="F474" s="2">
        <v>20210211</v>
      </c>
      <c r="G474" s="2" t="s">
        <v>20</v>
      </c>
      <c r="H474" s="2" t="s">
        <v>40</v>
      </c>
      <c r="I474" s="2" t="s">
        <v>41</v>
      </c>
      <c r="J474" s="2">
        <v>18.11</v>
      </c>
      <c r="K474" s="2" t="s">
        <v>23</v>
      </c>
      <c r="L474">
        <f t="shared" si="14"/>
        <v>19</v>
      </c>
      <c r="M474">
        <f>MATCH(H:H,[1]价格表!$B$4:$B$35,0)</f>
        <v>9</v>
      </c>
      <c r="N474" s="4">
        <f>IF(J474&lt;=0.3,INDEX([1]价格表!$B$4:$I$31,M474,2),IF(AND(J474&gt;0.3,J474&lt;=1),INDEX([1]价格表!$B$4:$I$31,M474,3),IF(AND(J474&gt;1,J474&lt;=2.2),INDEX([1]价格表!$B$4:$I$31,M474,4),IF(AND(J474&gt;2.2,J474&lt;=3.3),INDEX([1]价格表!$B$4:$I$31,M474,5),IF(AND(J474&gt;3.3,J474&lt;=4),INDEX([1]价格表!$B$4:$I$31,M474,6),IF(AND(J474&gt;4,J474&lt;=5.5),INDEX([1]价格表!$B$4:$I$31,M474,7),IF(J474&gt;5.5,2.6+INDEX([1]价格表!$B$4:$I$31,M474,8)*L474)))))))</f>
        <v>20.65</v>
      </c>
      <c r="O474" s="3"/>
      <c r="P474" s="3"/>
      <c r="Q474" s="3">
        <f t="shared" si="15"/>
        <v>0</v>
      </c>
    </row>
    <row r="475" spans="1:17">
      <c r="A475" s="1">
        <v>4312224821121</v>
      </c>
      <c r="B475" s="1" t="s">
        <v>19</v>
      </c>
      <c r="C475" s="2">
        <v>20210201</v>
      </c>
      <c r="D475" s="2">
        <v>610538201209</v>
      </c>
      <c r="E475" s="2" t="s">
        <v>19</v>
      </c>
      <c r="F475" s="2">
        <v>20210211</v>
      </c>
      <c r="G475" s="2" t="s">
        <v>20</v>
      </c>
      <c r="H475" s="2" t="s">
        <v>54</v>
      </c>
      <c r="I475" s="2" t="s">
        <v>55</v>
      </c>
      <c r="J475" s="2">
        <v>18.13</v>
      </c>
      <c r="K475" s="2" t="s">
        <v>23</v>
      </c>
      <c r="L475">
        <f t="shared" si="14"/>
        <v>19</v>
      </c>
      <c r="M475">
        <f>MATCH(H:H,[1]价格表!$B$4:$B$35,0)</f>
        <v>10</v>
      </c>
      <c r="N475" s="4">
        <f>IF(J475&lt;=0.3,INDEX([1]价格表!$B$4:$I$31,M475,2),IF(AND(J475&gt;0.3,J475&lt;=1),INDEX([1]价格表!$B$4:$I$31,M475,3),IF(AND(J475&gt;1,J475&lt;=2.2),INDEX([1]价格表!$B$4:$I$31,M475,4),IF(AND(J475&gt;2.2,J475&lt;=3.3),INDEX([1]价格表!$B$4:$I$31,M475,5),IF(AND(J475&gt;3.3,J475&lt;=4),INDEX([1]价格表!$B$4:$I$31,M475,6),IF(AND(J475&gt;4,J475&lt;=5.5),INDEX([1]价格表!$B$4:$I$31,M475,7),IF(J475&gt;5.5,2.6+INDEX([1]价格表!$B$4:$I$31,M475,8)*L475)))))))</f>
        <v>20.65</v>
      </c>
      <c r="O475" s="3"/>
      <c r="P475" s="3"/>
      <c r="Q475" s="3">
        <f t="shared" si="15"/>
        <v>0</v>
      </c>
    </row>
    <row r="476" spans="1:17">
      <c r="A476" s="1">
        <v>4312224821140</v>
      </c>
      <c r="B476" s="1" t="s">
        <v>19</v>
      </c>
      <c r="C476" s="2">
        <v>20210201</v>
      </c>
      <c r="D476" s="2">
        <v>610538201209</v>
      </c>
      <c r="E476" s="2" t="s">
        <v>19</v>
      </c>
      <c r="F476" s="2">
        <v>20210211</v>
      </c>
      <c r="G476" s="2" t="s">
        <v>20</v>
      </c>
      <c r="H476" s="2" t="s">
        <v>29</v>
      </c>
      <c r="I476" s="2" t="s">
        <v>49</v>
      </c>
      <c r="J476" s="2">
        <v>18.19</v>
      </c>
      <c r="K476" s="2" t="s">
        <v>23</v>
      </c>
      <c r="L476">
        <f t="shared" si="14"/>
        <v>19</v>
      </c>
      <c r="M476">
        <f>MATCH(H:H,[1]价格表!$B$4:$B$35,0)</f>
        <v>3</v>
      </c>
      <c r="N476" s="4">
        <f>IF(J476&lt;=0.3,INDEX([1]价格表!$B$4:$I$31,M476,2),IF(AND(J476&gt;0.3,J476&lt;=1),INDEX([1]价格表!$B$4:$I$31,M476,3),IF(AND(J476&gt;1,J476&lt;=2.2),INDEX([1]价格表!$B$4:$I$31,M476,4),IF(AND(J476&gt;2.2,J476&lt;=3.3),INDEX([1]价格表!$B$4:$I$31,M476,5),IF(AND(J476&gt;3.3,J476&lt;=4),INDEX([1]价格表!$B$4:$I$31,M476,6),IF(AND(J476&gt;4,J476&lt;=5.5),INDEX([1]价格表!$B$4:$I$31,M476,7),IF(J476&gt;5.5,2.6+INDEX([1]价格表!$B$4:$I$31,M476,8)*L476)))))))</f>
        <v>20.65</v>
      </c>
      <c r="O476" s="3"/>
      <c r="P476" s="3"/>
      <c r="Q476" s="3">
        <f t="shared" si="15"/>
        <v>0</v>
      </c>
    </row>
    <row r="477" spans="1:17">
      <c r="A477" s="1">
        <v>4606876772289</v>
      </c>
      <c r="B477" s="1" t="s">
        <v>19</v>
      </c>
      <c r="C477" s="2">
        <v>20210201</v>
      </c>
      <c r="D477" s="2">
        <v>610538201209</v>
      </c>
      <c r="E477" s="2" t="s">
        <v>19</v>
      </c>
      <c r="F477" s="2">
        <v>20210211</v>
      </c>
      <c r="G477" s="2" t="s">
        <v>20</v>
      </c>
      <c r="H477" s="2" t="s">
        <v>161</v>
      </c>
      <c r="I477" s="2" t="s">
        <v>162</v>
      </c>
      <c r="J477" s="2">
        <v>18.22</v>
      </c>
      <c r="K477" s="2" t="s">
        <v>23</v>
      </c>
      <c r="L477">
        <f t="shared" si="14"/>
        <v>19</v>
      </c>
      <c r="M477">
        <f>MATCH(H:H,[1]价格表!$B$4:$B$35,0)</f>
        <v>13</v>
      </c>
      <c r="N477" s="4">
        <f>IF(J477&lt;=0.3,INDEX([1]价格表!$B$4:$I$31,M477,2),IF(AND(J477&gt;0.3,J477&lt;=1),INDEX([1]价格表!$B$4:$I$31,M477,3),IF(AND(J477&gt;1,J477&lt;=2.2),INDEX([1]价格表!$B$4:$I$31,M477,4),IF(AND(J477&gt;2.2,J477&lt;=3.3),INDEX([1]价格表!$B$4:$I$31,M477,5),IF(AND(J477&gt;3.3,J477&lt;=4),INDEX([1]价格表!$B$4:$I$31,M477,6),IF(AND(J477&gt;4,J477&lt;=5.5),INDEX([1]价格表!$B$4:$I$31,M477,7),IF(J477&gt;5.5,2.6+INDEX([1]价格表!$B$4:$I$31,M477,8)*L477)))))))</f>
        <v>20.65</v>
      </c>
      <c r="O477" s="3"/>
      <c r="P477" s="3"/>
      <c r="Q477" s="3">
        <f t="shared" si="15"/>
        <v>0</v>
      </c>
    </row>
    <row r="478" spans="1:17">
      <c r="A478" s="1">
        <v>4606877534802</v>
      </c>
      <c r="B478" s="1" t="s">
        <v>19</v>
      </c>
      <c r="C478" s="2">
        <v>20210201</v>
      </c>
      <c r="D478" s="2">
        <v>610538201209</v>
      </c>
      <c r="E478" s="2" t="s">
        <v>19</v>
      </c>
      <c r="F478" s="2">
        <v>20210211</v>
      </c>
      <c r="G478" s="2" t="s">
        <v>20</v>
      </c>
      <c r="H478" s="2" t="s">
        <v>161</v>
      </c>
      <c r="I478" s="2" t="s">
        <v>162</v>
      </c>
      <c r="J478" s="2">
        <v>18.23</v>
      </c>
      <c r="K478" s="2" t="s">
        <v>23</v>
      </c>
      <c r="L478">
        <f t="shared" si="14"/>
        <v>19</v>
      </c>
      <c r="M478">
        <f>MATCH(H:H,[1]价格表!$B$4:$B$35,0)</f>
        <v>13</v>
      </c>
      <c r="N478" s="4">
        <f>IF(J478&lt;=0.3,INDEX([1]价格表!$B$4:$I$31,M478,2),IF(AND(J478&gt;0.3,J478&lt;=1),INDEX([1]价格表!$B$4:$I$31,M478,3),IF(AND(J478&gt;1,J478&lt;=2.2),INDEX([1]价格表!$B$4:$I$31,M478,4),IF(AND(J478&gt;2.2,J478&lt;=3.3),INDEX([1]价格表!$B$4:$I$31,M478,5),IF(AND(J478&gt;3.3,J478&lt;=4),INDEX([1]价格表!$B$4:$I$31,M478,6),IF(AND(J478&gt;4,J478&lt;=5.5),INDEX([1]价格表!$B$4:$I$31,M478,7),IF(J478&gt;5.5,2.6+INDEX([1]价格表!$B$4:$I$31,M478,8)*L478)))))))</f>
        <v>20.65</v>
      </c>
      <c r="O478" s="3"/>
      <c r="P478" s="3"/>
      <c r="Q478" s="3">
        <f t="shared" si="15"/>
        <v>0</v>
      </c>
    </row>
    <row r="479" spans="1:17">
      <c r="A479" s="1">
        <v>4312226597475</v>
      </c>
      <c r="B479" s="1" t="s">
        <v>19</v>
      </c>
      <c r="C479" s="2">
        <v>20210201</v>
      </c>
      <c r="D479" s="2">
        <v>610538201209</v>
      </c>
      <c r="E479" s="2" t="s">
        <v>19</v>
      </c>
      <c r="F479" s="2">
        <v>20210211</v>
      </c>
      <c r="G479" s="2" t="s">
        <v>20</v>
      </c>
      <c r="H479" s="2" t="s">
        <v>54</v>
      </c>
      <c r="I479" s="2" t="s">
        <v>55</v>
      </c>
      <c r="J479" s="2">
        <v>18.29</v>
      </c>
      <c r="K479" s="2" t="s">
        <v>23</v>
      </c>
      <c r="L479">
        <f t="shared" si="14"/>
        <v>19</v>
      </c>
      <c r="M479">
        <f>MATCH(H:H,[1]价格表!$B$4:$B$35,0)</f>
        <v>10</v>
      </c>
      <c r="N479" s="4">
        <f>IF(J479&lt;=0.3,INDEX([1]价格表!$B$4:$I$31,M479,2),IF(AND(J479&gt;0.3,J479&lt;=1),INDEX([1]价格表!$B$4:$I$31,M479,3),IF(AND(J479&gt;1,J479&lt;=2.2),INDEX([1]价格表!$B$4:$I$31,M479,4),IF(AND(J479&gt;2.2,J479&lt;=3.3),INDEX([1]价格表!$B$4:$I$31,M479,5),IF(AND(J479&gt;3.3,J479&lt;=4),INDEX([1]价格表!$B$4:$I$31,M479,6),IF(AND(J479&gt;4,J479&lt;=5.5),INDEX([1]价格表!$B$4:$I$31,M479,7),IF(J479&gt;5.5,2.6+INDEX([1]价格表!$B$4:$I$31,M479,8)*L479)))))))</f>
        <v>20.65</v>
      </c>
      <c r="O479" s="3"/>
      <c r="P479" s="3"/>
      <c r="Q479" s="3">
        <f t="shared" si="15"/>
        <v>0</v>
      </c>
    </row>
    <row r="480" spans="1:17">
      <c r="A480" s="1">
        <v>4312224821128</v>
      </c>
      <c r="B480" s="1" t="s">
        <v>19</v>
      </c>
      <c r="C480" s="2">
        <v>20210201</v>
      </c>
      <c r="D480" s="2">
        <v>610538201209</v>
      </c>
      <c r="E480" s="2" t="s">
        <v>19</v>
      </c>
      <c r="F480" s="2">
        <v>20210211</v>
      </c>
      <c r="G480" s="2" t="s">
        <v>20</v>
      </c>
      <c r="H480" s="2" t="s">
        <v>54</v>
      </c>
      <c r="I480" s="2" t="s">
        <v>55</v>
      </c>
      <c r="J480" s="2">
        <v>18.41</v>
      </c>
      <c r="K480" s="2" t="s">
        <v>23</v>
      </c>
      <c r="L480">
        <f t="shared" si="14"/>
        <v>19</v>
      </c>
      <c r="M480">
        <f>MATCH(H:H,[1]价格表!$B$4:$B$35,0)</f>
        <v>10</v>
      </c>
      <c r="N480" s="4">
        <f>IF(J480&lt;=0.3,INDEX([1]价格表!$B$4:$I$31,M480,2),IF(AND(J480&gt;0.3,J480&lt;=1),INDEX([1]价格表!$B$4:$I$31,M480,3),IF(AND(J480&gt;1,J480&lt;=2.2),INDEX([1]价格表!$B$4:$I$31,M480,4),IF(AND(J480&gt;2.2,J480&lt;=3.3),INDEX([1]价格表!$B$4:$I$31,M480,5),IF(AND(J480&gt;3.3,J480&lt;=4),INDEX([1]价格表!$B$4:$I$31,M480,6),IF(AND(J480&gt;4,J480&lt;=5.5),INDEX([1]价格表!$B$4:$I$31,M480,7),IF(J480&gt;5.5,2.6+INDEX([1]价格表!$B$4:$I$31,M480,8)*L480)))))))</f>
        <v>20.65</v>
      </c>
      <c r="O480" s="3"/>
      <c r="P480" s="3"/>
      <c r="Q480" s="3">
        <f t="shared" si="15"/>
        <v>0</v>
      </c>
    </row>
    <row r="481" spans="1:17">
      <c r="A481" s="1">
        <v>4606876772199</v>
      </c>
      <c r="B481" s="1" t="s">
        <v>19</v>
      </c>
      <c r="C481" s="2">
        <v>20210201</v>
      </c>
      <c r="D481" s="2">
        <v>610538201209</v>
      </c>
      <c r="E481" s="2" t="s">
        <v>19</v>
      </c>
      <c r="F481" s="2">
        <v>20210211</v>
      </c>
      <c r="G481" s="2" t="s">
        <v>20</v>
      </c>
      <c r="H481" s="2" t="s">
        <v>161</v>
      </c>
      <c r="I481" s="2" t="s">
        <v>162</v>
      </c>
      <c r="J481" s="2">
        <v>18.41</v>
      </c>
      <c r="K481" s="2" t="s">
        <v>23</v>
      </c>
      <c r="L481">
        <f t="shared" si="14"/>
        <v>19</v>
      </c>
      <c r="M481">
        <f>MATCH(H:H,[1]价格表!$B$4:$B$35,0)</f>
        <v>13</v>
      </c>
      <c r="N481" s="4">
        <f>IF(J481&lt;=0.3,INDEX([1]价格表!$B$4:$I$31,M481,2),IF(AND(J481&gt;0.3,J481&lt;=1),INDEX([1]价格表!$B$4:$I$31,M481,3),IF(AND(J481&gt;1,J481&lt;=2.2),INDEX([1]价格表!$B$4:$I$31,M481,4),IF(AND(J481&gt;2.2,J481&lt;=3.3),INDEX([1]价格表!$B$4:$I$31,M481,5),IF(AND(J481&gt;3.3,J481&lt;=4),INDEX([1]价格表!$B$4:$I$31,M481,6),IF(AND(J481&gt;4,J481&lt;=5.5),INDEX([1]价格表!$B$4:$I$31,M481,7),IF(J481&gt;5.5,2.6+INDEX([1]价格表!$B$4:$I$31,M481,8)*L481)))))))</f>
        <v>20.65</v>
      </c>
      <c r="O481" s="3"/>
      <c r="P481" s="3"/>
      <c r="Q481" s="3">
        <f t="shared" si="15"/>
        <v>0</v>
      </c>
    </row>
    <row r="482" spans="1:17">
      <c r="A482" s="1">
        <v>4312224821139</v>
      </c>
      <c r="B482" s="1" t="s">
        <v>19</v>
      </c>
      <c r="C482" s="2">
        <v>20210201</v>
      </c>
      <c r="D482" s="2">
        <v>610538201209</v>
      </c>
      <c r="E482" s="2" t="s">
        <v>19</v>
      </c>
      <c r="F482" s="2">
        <v>20210211</v>
      </c>
      <c r="G482" s="2" t="s">
        <v>20</v>
      </c>
      <c r="H482" s="2" t="s">
        <v>29</v>
      </c>
      <c r="I482" s="2" t="s">
        <v>49</v>
      </c>
      <c r="J482" s="2">
        <v>18.47</v>
      </c>
      <c r="K482" s="2" t="s">
        <v>23</v>
      </c>
      <c r="L482">
        <f t="shared" si="14"/>
        <v>19</v>
      </c>
      <c r="M482">
        <f>MATCH(H:H,[1]价格表!$B$4:$B$35,0)</f>
        <v>3</v>
      </c>
      <c r="N482" s="4">
        <f>IF(J482&lt;=0.3,INDEX([1]价格表!$B$4:$I$31,M482,2),IF(AND(J482&gt;0.3,J482&lt;=1),INDEX([1]价格表!$B$4:$I$31,M482,3),IF(AND(J482&gt;1,J482&lt;=2.2),INDEX([1]价格表!$B$4:$I$31,M482,4),IF(AND(J482&gt;2.2,J482&lt;=3.3),INDEX([1]价格表!$B$4:$I$31,M482,5),IF(AND(J482&gt;3.3,J482&lt;=4),INDEX([1]价格表!$B$4:$I$31,M482,6),IF(AND(J482&gt;4,J482&lt;=5.5),INDEX([1]价格表!$B$4:$I$31,M482,7),IF(J482&gt;5.5,2.6+INDEX([1]价格表!$B$4:$I$31,M482,8)*L482)))))))</f>
        <v>20.65</v>
      </c>
      <c r="O482" s="3"/>
      <c r="P482" s="3"/>
      <c r="Q482" s="3">
        <f t="shared" si="15"/>
        <v>0</v>
      </c>
    </row>
    <row r="483" spans="1:17">
      <c r="A483" s="11">
        <v>4312234994431</v>
      </c>
      <c r="B483" s="1" t="s">
        <v>19</v>
      </c>
      <c r="C483" s="12">
        <v>20210202</v>
      </c>
      <c r="D483" s="12">
        <v>610538201209</v>
      </c>
      <c r="E483" s="12" t="s">
        <v>19</v>
      </c>
      <c r="F483" s="12">
        <v>20210212</v>
      </c>
      <c r="G483" s="12" t="s">
        <v>20</v>
      </c>
      <c r="H483" s="12" t="s">
        <v>47</v>
      </c>
      <c r="I483" s="12" t="s">
        <v>192</v>
      </c>
      <c r="J483" s="12">
        <v>1.55</v>
      </c>
      <c r="K483" s="12" t="s">
        <v>23</v>
      </c>
      <c r="L483">
        <f t="shared" si="14"/>
        <v>2</v>
      </c>
      <c r="M483">
        <f>MATCH(H:H,[1]价格表!$B$4:$B$35,0)</f>
        <v>12</v>
      </c>
      <c r="N483" s="4">
        <f>IF(J483&lt;=0.3,INDEX([1]价格表!$B$4:$I$31,M483,2),IF(AND(J483&gt;0.3,J483&lt;=1),INDEX([1]价格表!$B$4:$I$31,M483,3),IF(AND(J483&gt;1,J483&lt;=2.2),INDEX([1]价格表!$B$4:$I$31,M483,4),IF(AND(J483&gt;2.2,J483&lt;=3.3),INDEX([1]价格表!$B$4:$I$31,M483,5),IF(AND(J483&gt;3.3,J483&lt;=4),INDEX([1]价格表!$B$4:$I$31,M483,6),IF(AND(J483&gt;4,J483&lt;=5.5),INDEX([1]价格表!$B$4:$I$31,M483,7),IF(J483&gt;5.5,2.6+INDEX([1]价格表!$B$4:$I$31,M483,8)*L483)))))))</f>
        <v>2.15</v>
      </c>
      <c r="O483" s="5">
        <v>0.66</v>
      </c>
      <c r="P483" s="5">
        <v>1.8</v>
      </c>
      <c r="Q483" s="3">
        <f t="shared" si="15"/>
        <v>-0.35</v>
      </c>
    </row>
    <row r="484" spans="1:17">
      <c r="A484" s="11">
        <v>4312234994432</v>
      </c>
      <c r="B484" s="1" t="s">
        <v>19</v>
      </c>
      <c r="C484" s="12">
        <v>20210202</v>
      </c>
      <c r="D484" s="12">
        <v>610538201209</v>
      </c>
      <c r="E484" s="12" t="s">
        <v>19</v>
      </c>
      <c r="F484" s="12">
        <v>20210212</v>
      </c>
      <c r="G484" s="12" t="s">
        <v>20</v>
      </c>
      <c r="H484" s="12" t="s">
        <v>72</v>
      </c>
      <c r="I484" s="12" t="s">
        <v>73</v>
      </c>
      <c r="J484" s="12">
        <v>0.83</v>
      </c>
      <c r="K484" s="12" t="s">
        <v>23</v>
      </c>
      <c r="L484">
        <f t="shared" si="14"/>
        <v>1</v>
      </c>
      <c r="M484">
        <f>MATCH(H:H,[1]价格表!$B$4:$B$35,0)</f>
        <v>2</v>
      </c>
      <c r="N484" s="4">
        <f>IF(J484&lt;=0.3,INDEX([1]价格表!$B$4:$I$31,M484,2),IF(AND(J484&gt;0.3,J484&lt;=1),INDEX([1]价格表!$B$4:$I$31,M484,3),IF(AND(J484&gt;1,J484&lt;=2.2),INDEX([1]价格表!$B$4:$I$31,M484,4),IF(AND(J484&gt;2.2,J484&lt;=3.3),INDEX([1]价格表!$B$4:$I$31,M484,5),IF(AND(J484&gt;3.3,J484&lt;=4),INDEX([1]价格表!$B$4:$I$31,M484,6),IF(AND(J484&gt;4,J484&lt;=5.5),INDEX([1]价格表!$B$4:$I$31,M484,7),IF(J484&gt;5.5,2.6+INDEX([1]价格表!$B$4:$I$31,M484,8)*L484)))))))</f>
        <v>1.8</v>
      </c>
      <c r="O484" s="3"/>
      <c r="P484" s="3"/>
      <c r="Q484" s="3">
        <f t="shared" si="15"/>
        <v>0</v>
      </c>
    </row>
    <row r="485" spans="1:17">
      <c r="A485" s="11">
        <v>4312234994433</v>
      </c>
      <c r="B485" s="1" t="s">
        <v>19</v>
      </c>
      <c r="C485" s="12">
        <v>20210202</v>
      </c>
      <c r="D485" s="12">
        <v>610538201209</v>
      </c>
      <c r="E485" s="12" t="s">
        <v>19</v>
      </c>
      <c r="F485" s="12">
        <v>20210212</v>
      </c>
      <c r="G485" s="12" t="s">
        <v>20</v>
      </c>
      <c r="H485" s="12" t="s">
        <v>54</v>
      </c>
      <c r="I485" s="12" t="s">
        <v>106</v>
      </c>
      <c r="J485" s="12">
        <v>0.68</v>
      </c>
      <c r="K485" s="12" t="s">
        <v>23</v>
      </c>
      <c r="L485">
        <f t="shared" si="14"/>
        <v>1</v>
      </c>
      <c r="M485">
        <f>MATCH(H:H,[1]价格表!$B$4:$B$35,0)</f>
        <v>10</v>
      </c>
      <c r="N485" s="4">
        <f>IF(J485&lt;=0.3,INDEX([1]价格表!$B$4:$I$31,M485,2),IF(AND(J485&gt;0.3,J485&lt;=1),INDEX([1]价格表!$B$4:$I$31,M485,3),IF(AND(J485&gt;1,J485&lt;=2.2),INDEX([1]价格表!$B$4:$I$31,M485,4),IF(AND(J485&gt;2.2,J485&lt;=3.3),INDEX([1]价格表!$B$4:$I$31,M485,5),IF(AND(J485&gt;3.3,J485&lt;=4),INDEX([1]价格表!$B$4:$I$31,M485,6),IF(AND(J485&gt;4,J485&lt;=5.5),INDEX([1]价格表!$B$4:$I$31,M485,7),IF(J485&gt;5.5,2.6+INDEX([1]价格表!$B$4:$I$31,M485,8)*L485)))))))</f>
        <v>1.8</v>
      </c>
      <c r="O485" s="3"/>
      <c r="P485" s="3"/>
      <c r="Q485" s="3">
        <f t="shared" si="15"/>
        <v>0</v>
      </c>
    </row>
    <row r="486" spans="1:17">
      <c r="A486" s="11">
        <v>4312234994434</v>
      </c>
      <c r="B486" s="1" t="s">
        <v>19</v>
      </c>
      <c r="C486" s="12">
        <v>20210202</v>
      </c>
      <c r="D486" s="12">
        <v>610538201209</v>
      </c>
      <c r="E486" s="12" t="s">
        <v>19</v>
      </c>
      <c r="F486" s="12">
        <v>20210212</v>
      </c>
      <c r="G486" s="12" t="s">
        <v>20</v>
      </c>
      <c r="H486" s="12" t="s">
        <v>31</v>
      </c>
      <c r="I486" s="12" t="s">
        <v>183</v>
      </c>
      <c r="J486" s="12">
        <v>0.76</v>
      </c>
      <c r="K486" s="12" t="s">
        <v>23</v>
      </c>
      <c r="L486">
        <f t="shared" si="14"/>
        <v>1</v>
      </c>
      <c r="M486">
        <f>MATCH(H:H,[1]价格表!$B$4:$B$35,0)</f>
        <v>17</v>
      </c>
      <c r="N486" s="4">
        <f>IF(J486&lt;=0.3,INDEX([1]价格表!$B$4:$I$31,M486,2),IF(AND(J486&gt;0.3,J486&lt;=1),INDEX([1]价格表!$B$4:$I$31,M486,3),IF(AND(J486&gt;1,J486&lt;=2.2),INDEX([1]价格表!$B$4:$I$31,M486,4),IF(AND(J486&gt;2.2,J486&lt;=3.3),INDEX([1]价格表!$B$4:$I$31,M486,5),IF(AND(J486&gt;3.3,J486&lt;=4),INDEX([1]价格表!$B$4:$I$31,M486,6),IF(AND(J486&gt;4,J486&lt;=5.5),INDEX([1]价格表!$B$4:$I$31,M486,7),IF(J486&gt;5.5,2.6+INDEX([1]价格表!$B$4:$I$31,M486,8)*L486)))))))</f>
        <v>1.8</v>
      </c>
      <c r="O486" s="3"/>
      <c r="P486" s="3"/>
      <c r="Q486" s="3">
        <f t="shared" si="15"/>
        <v>0</v>
      </c>
    </row>
    <row r="487" spans="1:17">
      <c r="A487" s="11">
        <v>4312234994435</v>
      </c>
      <c r="B487" s="1" t="s">
        <v>19</v>
      </c>
      <c r="C487" s="12">
        <v>20210202</v>
      </c>
      <c r="D487" s="12">
        <v>610538201209</v>
      </c>
      <c r="E487" s="12" t="s">
        <v>19</v>
      </c>
      <c r="F487" s="12">
        <v>20210212</v>
      </c>
      <c r="G487" s="12" t="s">
        <v>20</v>
      </c>
      <c r="H487" s="12" t="s">
        <v>132</v>
      </c>
      <c r="I487" s="12" t="s">
        <v>172</v>
      </c>
      <c r="J487" s="12">
        <v>0.69</v>
      </c>
      <c r="K487" s="12" t="s">
        <v>23</v>
      </c>
      <c r="L487">
        <f t="shared" si="14"/>
        <v>1</v>
      </c>
      <c r="M487">
        <f>MATCH(H:H,[1]价格表!$B$4:$B$35,0)</f>
        <v>19</v>
      </c>
      <c r="N487" s="4">
        <f>IF(J487&lt;=0.3,INDEX([1]价格表!$B$4:$I$31,M487,2),IF(AND(J487&gt;0.3,J487&lt;=1),INDEX([1]价格表!$B$4:$I$31,M487,3),IF(AND(J487&gt;1,J487&lt;=2.2),INDEX([1]价格表!$B$4:$I$31,M487,4),IF(AND(J487&gt;2.2,J487&lt;=3.3),INDEX([1]价格表!$B$4:$I$31,M487,5),IF(AND(J487&gt;3.3,J487&lt;=4),INDEX([1]价格表!$B$4:$I$31,M487,6),IF(AND(J487&gt;4,J487&lt;=5.5),INDEX([1]价格表!$B$4:$I$31,M487,7),IF(J487&gt;5.5,2.6+INDEX([1]价格表!$B$4:$I$31,M487,8)*L487)))))))</f>
        <v>1.8</v>
      </c>
      <c r="O487" s="3"/>
      <c r="P487" s="3"/>
      <c r="Q487" s="3">
        <f t="shared" si="15"/>
        <v>0</v>
      </c>
    </row>
    <row r="488" spans="1:17">
      <c r="A488" s="11">
        <v>4312234994436</v>
      </c>
      <c r="B488" s="1" t="s">
        <v>19</v>
      </c>
      <c r="C488" s="12">
        <v>20210202</v>
      </c>
      <c r="D488" s="12">
        <v>610538201209</v>
      </c>
      <c r="E488" s="12" t="s">
        <v>19</v>
      </c>
      <c r="F488" s="12">
        <v>20210212</v>
      </c>
      <c r="G488" s="12" t="s">
        <v>20</v>
      </c>
      <c r="H488" s="12" t="s">
        <v>21</v>
      </c>
      <c r="I488" s="12" t="s">
        <v>71</v>
      </c>
      <c r="J488" s="12">
        <v>0.83</v>
      </c>
      <c r="K488" s="12" t="s">
        <v>23</v>
      </c>
      <c r="L488">
        <f t="shared" si="14"/>
        <v>1</v>
      </c>
      <c r="M488">
        <f>MATCH(H:H,[1]价格表!$B$4:$B$35,0)</f>
        <v>15</v>
      </c>
      <c r="N488" s="4">
        <f>IF(J488&lt;=0.3,INDEX([1]价格表!$B$4:$I$31,M488,2),IF(AND(J488&gt;0.3,J488&lt;=1),INDEX([1]价格表!$B$4:$I$31,M488,3),IF(AND(J488&gt;1,J488&lt;=2.2),INDEX([1]价格表!$B$4:$I$31,M488,4),IF(AND(J488&gt;2.2,J488&lt;=3.3),INDEX([1]价格表!$B$4:$I$31,M488,5),IF(AND(J488&gt;3.3,J488&lt;=4),INDEX([1]价格表!$B$4:$I$31,M488,6),IF(AND(J488&gt;4,J488&lt;=5.5),INDEX([1]价格表!$B$4:$I$31,M488,7),IF(J488&gt;5.5,2.6+INDEX([1]价格表!$B$4:$I$31,M488,8)*L488)))))))</f>
        <v>1.8</v>
      </c>
      <c r="O488" s="3"/>
      <c r="P488" s="3"/>
      <c r="Q488" s="3">
        <f t="shared" si="15"/>
        <v>0</v>
      </c>
    </row>
    <row r="489" spans="1:17">
      <c r="A489" s="11">
        <v>4312234994437</v>
      </c>
      <c r="B489" s="1" t="s">
        <v>19</v>
      </c>
      <c r="C489" s="12">
        <v>20210202</v>
      </c>
      <c r="D489" s="12">
        <v>610538201209</v>
      </c>
      <c r="E489" s="12" t="s">
        <v>19</v>
      </c>
      <c r="F489" s="12">
        <v>20210212</v>
      </c>
      <c r="G489" s="12" t="s">
        <v>20</v>
      </c>
      <c r="H489" s="12" t="s">
        <v>72</v>
      </c>
      <c r="I489" s="12" t="s">
        <v>73</v>
      </c>
      <c r="J489" s="12">
        <v>0.82</v>
      </c>
      <c r="K489" s="12" t="s">
        <v>23</v>
      </c>
      <c r="L489">
        <f t="shared" si="14"/>
        <v>1</v>
      </c>
      <c r="M489">
        <f>MATCH(H:H,[1]价格表!$B$4:$B$35,0)</f>
        <v>2</v>
      </c>
      <c r="N489" s="4">
        <f>IF(J489&lt;=0.3,INDEX([1]价格表!$B$4:$I$31,M489,2),IF(AND(J489&gt;0.3,J489&lt;=1),INDEX([1]价格表!$B$4:$I$31,M489,3),IF(AND(J489&gt;1,J489&lt;=2.2),INDEX([1]价格表!$B$4:$I$31,M489,4),IF(AND(J489&gt;2.2,J489&lt;=3.3),INDEX([1]价格表!$B$4:$I$31,M489,5),IF(AND(J489&gt;3.3,J489&lt;=4),INDEX([1]价格表!$B$4:$I$31,M489,6),IF(AND(J489&gt;4,J489&lt;=5.5),INDEX([1]价格表!$B$4:$I$31,M489,7),IF(J489&gt;5.5,2.6+INDEX([1]价格表!$B$4:$I$31,M489,8)*L489)))))))</f>
        <v>1.8</v>
      </c>
      <c r="O489" s="3"/>
      <c r="P489" s="3"/>
      <c r="Q489" s="3">
        <f t="shared" si="15"/>
        <v>0</v>
      </c>
    </row>
    <row r="490" spans="1:17">
      <c r="A490" s="11">
        <v>4312234994438</v>
      </c>
      <c r="B490" s="1" t="s">
        <v>19</v>
      </c>
      <c r="C490" s="12">
        <v>20210202</v>
      </c>
      <c r="D490" s="12">
        <v>610538201209</v>
      </c>
      <c r="E490" s="12" t="s">
        <v>19</v>
      </c>
      <c r="F490" s="12">
        <v>20210212</v>
      </c>
      <c r="G490" s="12" t="s">
        <v>20</v>
      </c>
      <c r="H490" s="12" t="s">
        <v>43</v>
      </c>
      <c r="I490" s="12" t="s">
        <v>193</v>
      </c>
      <c r="J490" s="12">
        <v>0.76</v>
      </c>
      <c r="K490" s="12" t="s">
        <v>23</v>
      </c>
      <c r="L490">
        <f t="shared" si="14"/>
        <v>1</v>
      </c>
      <c r="M490">
        <f>MATCH(H:H,[1]价格表!$B$4:$B$35,0)</f>
        <v>4</v>
      </c>
      <c r="N490" s="4">
        <f>IF(J490&lt;=0.3,INDEX([1]价格表!$B$4:$I$31,M490,2),IF(AND(J490&gt;0.3,J490&lt;=1),INDEX([1]价格表!$B$4:$I$31,M490,3),IF(AND(J490&gt;1,J490&lt;=2.2),INDEX([1]价格表!$B$4:$I$31,M490,4),IF(AND(J490&gt;2.2,J490&lt;=3.3),INDEX([1]价格表!$B$4:$I$31,M490,5),IF(AND(J490&gt;3.3,J490&lt;=4),INDEX([1]价格表!$B$4:$I$31,M490,6),IF(AND(J490&gt;4,J490&lt;=5.5),INDEX([1]价格表!$B$4:$I$31,M490,7),IF(J490&gt;5.5,2.6+INDEX([1]价格表!$B$4:$I$31,M490,8)*L490)))))))</f>
        <v>1.8</v>
      </c>
      <c r="O490" s="3"/>
      <c r="P490" s="3"/>
      <c r="Q490" s="3">
        <f t="shared" si="15"/>
        <v>0</v>
      </c>
    </row>
    <row r="491" spans="1:17">
      <c r="A491" s="11">
        <v>4312234994439</v>
      </c>
      <c r="B491" s="1" t="s">
        <v>19</v>
      </c>
      <c r="C491" s="12">
        <v>20210202</v>
      </c>
      <c r="D491" s="12">
        <v>610538201209</v>
      </c>
      <c r="E491" s="12" t="s">
        <v>19</v>
      </c>
      <c r="F491" s="12">
        <v>20210212</v>
      </c>
      <c r="G491" s="12" t="s">
        <v>20</v>
      </c>
      <c r="H491" s="12" t="s">
        <v>43</v>
      </c>
      <c r="I491" s="12" t="s">
        <v>44</v>
      </c>
      <c r="J491" s="12">
        <v>0.76</v>
      </c>
      <c r="K491" s="12" t="s">
        <v>23</v>
      </c>
      <c r="L491">
        <f t="shared" si="14"/>
        <v>1</v>
      </c>
      <c r="M491">
        <f>MATCH(H:H,[1]价格表!$B$4:$B$35,0)</f>
        <v>4</v>
      </c>
      <c r="N491" s="4">
        <f>IF(J491&lt;=0.3,INDEX([1]价格表!$B$4:$I$31,M491,2),IF(AND(J491&gt;0.3,J491&lt;=1),INDEX([1]价格表!$B$4:$I$31,M491,3),IF(AND(J491&gt;1,J491&lt;=2.2),INDEX([1]价格表!$B$4:$I$31,M491,4),IF(AND(J491&gt;2.2,J491&lt;=3.3),INDEX([1]价格表!$B$4:$I$31,M491,5),IF(AND(J491&gt;3.3,J491&lt;=4),INDEX([1]价格表!$B$4:$I$31,M491,6),IF(AND(J491&gt;4,J491&lt;=5.5),INDEX([1]价格表!$B$4:$I$31,M491,7),IF(J491&gt;5.5,2.6+INDEX([1]价格表!$B$4:$I$31,M491,8)*L491)))))))</f>
        <v>1.8</v>
      </c>
      <c r="O491" s="3"/>
      <c r="P491" s="3"/>
      <c r="Q491" s="3">
        <f t="shared" si="15"/>
        <v>0</v>
      </c>
    </row>
    <row r="492" spans="1:17">
      <c r="A492" s="11">
        <v>4312234994440</v>
      </c>
      <c r="B492" s="1" t="s">
        <v>19</v>
      </c>
      <c r="C492" s="12">
        <v>20210202</v>
      </c>
      <c r="D492" s="12">
        <v>610538201209</v>
      </c>
      <c r="E492" s="12" t="s">
        <v>19</v>
      </c>
      <c r="F492" s="12">
        <v>20210212</v>
      </c>
      <c r="G492" s="12" t="s">
        <v>20</v>
      </c>
      <c r="H492" s="12" t="s">
        <v>29</v>
      </c>
      <c r="I492" s="12" t="s">
        <v>131</v>
      </c>
      <c r="J492" s="12">
        <v>0.76</v>
      </c>
      <c r="K492" s="12" t="s">
        <v>23</v>
      </c>
      <c r="L492">
        <f t="shared" si="14"/>
        <v>1</v>
      </c>
      <c r="M492">
        <f>MATCH(H:H,[1]价格表!$B$4:$B$35,0)</f>
        <v>3</v>
      </c>
      <c r="N492" s="4">
        <f>IF(J492&lt;=0.3,INDEX([1]价格表!$B$4:$I$31,M492,2),IF(AND(J492&gt;0.3,J492&lt;=1),INDEX([1]价格表!$B$4:$I$31,M492,3),IF(AND(J492&gt;1,J492&lt;=2.2),INDEX([1]价格表!$B$4:$I$31,M492,4),IF(AND(J492&gt;2.2,J492&lt;=3.3),INDEX([1]价格表!$B$4:$I$31,M492,5),IF(AND(J492&gt;3.3,J492&lt;=4),INDEX([1]价格表!$B$4:$I$31,M492,6),IF(AND(J492&gt;4,J492&lt;=5.5),INDEX([1]价格表!$B$4:$I$31,M492,7),IF(J492&gt;5.5,2.6+INDEX([1]价格表!$B$4:$I$31,M492,8)*L492)))))))</f>
        <v>1.8</v>
      </c>
      <c r="O492" s="3"/>
      <c r="P492" s="3"/>
      <c r="Q492" s="3">
        <f t="shared" si="15"/>
        <v>0</v>
      </c>
    </row>
    <row r="493" spans="1:17">
      <c r="A493" s="11">
        <v>4312234994454</v>
      </c>
      <c r="B493" s="1" t="s">
        <v>19</v>
      </c>
      <c r="C493" s="12">
        <v>20210202</v>
      </c>
      <c r="D493" s="12">
        <v>610538201209</v>
      </c>
      <c r="E493" s="12" t="s">
        <v>19</v>
      </c>
      <c r="F493" s="12">
        <v>20210212</v>
      </c>
      <c r="G493" s="12" t="s">
        <v>20</v>
      </c>
      <c r="H493" s="12" t="s">
        <v>38</v>
      </c>
      <c r="I493" s="12" t="s">
        <v>194</v>
      </c>
      <c r="J493" s="12">
        <v>0.76</v>
      </c>
      <c r="K493" s="12" t="s">
        <v>23</v>
      </c>
      <c r="L493">
        <f t="shared" si="14"/>
        <v>1</v>
      </c>
      <c r="M493">
        <f>MATCH(H:H,[1]价格表!$B$4:$B$35,0)</f>
        <v>5</v>
      </c>
      <c r="N493" s="4">
        <f>IF(J493&lt;=0.3,INDEX([1]价格表!$B$4:$I$31,M493,2),IF(AND(J493&gt;0.3,J493&lt;=1),INDEX([1]价格表!$B$4:$I$31,M493,3),IF(AND(J493&gt;1,J493&lt;=2.2),INDEX([1]价格表!$B$4:$I$31,M493,4),IF(AND(J493&gt;2.2,J493&lt;=3.3),INDEX([1]价格表!$B$4:$I$31,M493,5),IF(AND(J493&gt;3.3,J493&lt;=4),INDEX([1]价格表!$B$4:$I$31,M493,6),IF(AND(J493&gt;4,J493&lt;=5.5),INDEX([1]价格表!$B$4:$I$31,M493,7),IF(J493&gt;5.5,2.6+INDEX([1]价格表!$B$4:$I$31,M493,8)*L493)))))))</f>
        <v>1.8</v>
      </c>
      <c r="O493" s="3"/>
      <c r="P493" s="3"/>
      <c r="Q493" s="3">
        <f t="shared" si="15"/>
        <v>0</v>
      </c>
    </row>
    <row r="494" spans="1:17">
      <c r="A494" s="11">
        <v>4312234994455</v>
      </c>
      <c r="B494" s="1" t="s">
        <v>19</v>
      </c>
      <c r="C494" s="12">
        <v>20210202</v>
      </c>
      <c r="D494" s="12">
        <v>610538201209</v>
      </c>
      <c r="E494" s="12" t="s">
        <v>19</v>
      </c>
      <c r="F494" s="12">
        <v>20210212</v>
      </c>
      <c r="G494" s="12" t="s">
        <v>20</v>
      </c>
      <c r="H494" s="12" t="s">
        <v>21</v>
      </c>
      <c r="I494" s="12" t="s">
        <v>143</v>
      </c>
      <c r="J494" s="12">
        <v>0.84</v>
      </c>
      <c r="K494" s="12" t="s">
        <v>23</v>
      </c>
      <c r="L494">
        <f t="shared" si="14"/>
        <v>1</v>
      </c>
      <c r="M494">
        <f>MATCH(H:H,[1]价格表!$B$4:$B$35,0)</f>
        <v>15</v>
      </c>
      <c r="N494" s="4">
        <f>IF(J494&lt;=0.3,INDEX([1]价格表!$B$4:$I$31,M494,2),IF(AND(J494&gt;0.3,J494&lt;=1),INDEX([1]价格表!$B$4:$I$31,M494,3),IF(AND(J494&gt;1,J494&lt;=2.2),INDEX([1]价格表!$B$4:$I$31,M494,4),IF(AND(J494&gt;2.2,J494&lt;=3.3),INDEX([1]价格表!$B$4:$I$31,M494,5),IF(AND(J494&gt;3.3,J494&lt;=4),INDEX([1]价格表!$B$4:$I$31,M494,6),IF(AND(J494&gt;4,J494&lt;=5.5),INDEX([1]价格表!$B$4:$I$31,M494,7),IF(J494&gt;5.5,2.6+INDEX([1]价格表!$B$4:$I$31,M494,8)*L494)))))))</f>
        <v>1.8</v>
      </c>
      <c r="O494" s="3"/>
      <c r="P494" s="3"/>
      <c r="Q494" s="3">
        <f t="shared" si="15"/>
        <v>0</v>
      </c>
    </row>
    <row r="495" spans="1:17">
      <c r="A495" s="11">
        <v>4312234994456</v>
      </c>
      <c r="B495" s="1" t="s">
        <v>19</v>
      </c>
      <c r="C495" s="12">
        <v>20210202</v>
      </c>
      <c r="D495" s="12">
        <v>610538201209</v>
      </c>
      <c r="E495" s="12" t="s">
        <v>19</v>
      </c>
      <c r="F495" s="12">
        <v>20210212</v>
      </c>
      <c r="G495" s="12" t="s">
        <v>20</v>
      </c>
      <c r="H495" s="12" t="s">
        <v>21</v>
      </c>
      <c r="I495" s="12" t="s">
        <v>76</v>
      </c>
      <c r="J495" s="12">
        <v>0.68</v>
      </c>
      <c r="K495" s="12" t="s">
        <v>23</v>
      </c>
      <c r="L495">
        <f t="shared" si="14"/>
        <v>1</v>
      </c>
      <c r="M495">
        <f>MATCH(H:H,[1]价格表!$B$4:$B$35,0)</f>
        <v>15</v>
      </c>
      <c r="N495" s="4">
        <f>IF(J495&lt;=0.3,INDEX([1]价格表!$B$4:$I$31,M495,2),IF(AND(J495&gt;0.3,J495&lt;=1),INDEX([1]价格表!$B$4:$I$31,M495,3),IF(AND(J495&gt;1,J495&lt;=2.2),INDEX([1]价格表!$B$4:$I$31,M495,4),IF(AND(J495&gt;2.2,J495&lt;=3.3),INDEX([1]价格表!$B$4:$I$31,M495,5),IF(AND(J495&gt;3.3,J495&lt;=4),INDEX([1]价格表!$B$4:$I$31,M495,6),IF(AND(J495&gt;4,J495&lt;=5.5),INDEX([1]价格表!$B$4:$I$31,M495,7),IF(J495&gt;5.5,2.6+INDEX([1]价格表!$B$4:$I$31,M495,8)*L495)))))))</f>
        <v>1.8</v>
      </c>
      <c r="O495" s="3"/>
      <c r="P495" s="3"/>
      <c r="Q495" s="3">
        <f t="shared" si="15"/>
        <v>0</v>
      </c>
    </row>
    <row r="496" spans="1:17">
      <c r="A496" s="11">
        <v>4312234994457</v>
      </c>
      <c r="B496" s="1" t="s">
        <v>19</v>
      </c>
      <c r="C496" s="12">
        <v>20210202</v>
      </c>
      <c r="D496" s="12">
        <v>610538201209</v>
      </c>
      <c r="E496" s="12" t="s">
        <v>19</v>
      </c>
      <c r="F496" s="12">
        <v>20210212</v>
      </c>
      <c r="G496" s="12" t="s">
        <v>20</v>
      </c>
      <c r="H496" s="12" t="s">
        <v>33</v>
      </c>
      <c r="I496" s="12" t="s">
        <v>102</v>
      </c>
      <c r="J496" s="12">
        <v>0.76</v>
      </c>
      <c r="K496" s="12" t="s">
        <v>23</v>
      </c>
      <c r="L496">
        <f t="shared" si="14"/>
        <v>1</v>
      </c>
      <c r="M496">
        <f>MATCH(H:H,[1]价格表!$B$4:$B$35,0)</f>
        <v>7</v>
      </c>
      <c r="N496" s="4">
        <f>IF(J496&lt;=0.3,INDEX([1]价格表!$B$4:$I$31,M496,2),IF(AND(J496&gt;0.3,J496&lt;=1),INDEX([1]价格表!$B$4:$I$31,M496,3),IF(AND(J496&gt;1,J496&lt;=2.2),INDEX([1]价格表!$B$4:$I$31,M496,4),IF(AND(J496&gt;2.2,J496&lt;=3.3),INDEX([1]价格表!$B$4:$I$31,M496,5),IF(AND(J496&gt;3.3,J496&lt;=4),INDEX([1]价格表!$B$4:$I$31,M496,6),IF(AND(J496&gt;4,J496&lt;=5.5),INDEX([1]价格表!$B$4:$I$31,M496,7),IF(J496&gt;5.5,2.6+INDEX([1]价格表!$B$4:$I$31,M496,8)*L496)))))))</f>
        <v>1.8</v>
      </c>
      <c r="O496" s="3"/>
      <c r="P496" s="3"/>
      <c r="Q496" s="3">
        <f t="shared" si="15"/>
        <v>0</v>
      </c>
    </row>
    <row r="497" spans="1:17">
      <c r="A497" s="11">
        <v>4312234994458</v>
      </c>
      <c r="B497" s="1" t="s">
        <v>19</v>
      </c>
      <c r="C497" s="12">
        <v>20210202</v>
      </c>
      <c r="D497" s="12">
        <v>610538201209</v>
      </c>
      <c r="E497" s="12" t="s">
        <v>19</v>
      </c>
      <c r="F497" s="12">
        <v>20210212</v>
      </c>
      <c r="G497" s="12" t="s">
        <v>20</v>
      </c>
      <c r="H497" s="12" t="s">
        <v>43</v>
      </c>
      <c r="I497" s="12" t="s">
        <v>44</v>
      </c>
      <c r="J497" s="12">
        <v>0.76</v>
      </c>
      <c r="K497" s="12" t="s">
        <v>23</v>
      </c>
      <c r="L497">
        <f t="shared" si="14"/>
        <v>1</v>
      </c>
      <c r="M497">
        <f>MATCH(H:H,[1]价格表!$B$4:$B$35,0)</f>
        <v>4</v>
      </c>
      <c r="N497" s="4">
        <f>IF(J497&lt;=0.3,INDEX([1]价格表!$B$4:$I$31,M497,2),IF(AND(J497&gt;0.3,J497&lt;=1),INDEX([1]价格表!$B$4:$I$31,M497,3),IF(AND(J497&gt;1,J497&lt;=2.2),INDEX([1]价格表!$B$4:$I$31,M497,4),IF(AND(J497&gt;2.2,J497&lt;=3.3),INDEX([1]价格表!$B$4:$I$31,M497,5),IF(AND(J497&gt;3.3,J497&lt;=4),INDEX([1]价格表!$B$4:$I$31,M497,6),IF(AND(J497&gt;4,J497&lt;=5.5),INDEX([1]价格表!$B$4:$I$31,M497,7),IF(J497&gt;5.5,2.6+INDEX([1]价格表!$B$4:$I$31,M497,8)*L497)))))))</f>
        <v>1.8</v>
      </c>
      <c r="O497" s="3"/>
      <c r="P497" s="3"/>
      <c r="Q497" s="3">
        <f t="shared" si="15"/>
        <v>0</v>
      </c>
    </row>
    <row r="498" spans="1:17">
      <c r="A498" s="11">
        <v>4312234994459</v>
      </c>
      <c r="B498" s="1" t="s">
        <v>19</v>
      </c>
      <c r="C498" s="12">
        <v>20210202</v>
      </c>
      <c r="D498" s="12">
        <v>610538201209</v>
      </c>
      <c r="E498" s="12" t="s">
        <v>19</v>
      </c>
      <c r="F498" s="12">
        <v>20210212</v>
      </c>
      <c r="G498" s="12" t="s">
        <v>20</v>
      </c>
      <c r="H498" s="12" t="s">
        <v>47</v>
      </c>
      <c r="I498" s="12" t="s">
        <v>95</v>
      </c>
      <c r="J498" s="12">
        <v>0.8</v>
      </c>
      <c r="K498" s="12" t="s">
        <v>23</v>
      </c>
      <c r="L498">
        <f t="shared" si="14"/>
        <v>1</v>
      </c>
      <c r="M498">
        <f>MATCH(H:H,[1]价格表!$B$4:$B$35,0)</f>
        <v>12</v>
      </c>
      <c r="N498" s="4">
        <f>IF(J498&lt;=0.3,INDEX([1]价格表!$B$4:$I$31,M498,2),IF(AND(J498&gt;0.3,J498&lt;=1),INDEX([1]价格表!$B$4:$I$31,M498,3),IF(AND(J498&gt;1,J498&lt;=2.2),INDEX([1]价格表!$B$4:$I$31,M498,4),IF(AND(J498&gt;2.2,J498&lt;=3.3),INDEX([1]价格表!$B$4:$I$31,M498,5),IF(AND(J498&gt;3.3,J498&lt;=4),INDEX([1]价格表!$B$4:$I$31,M498,6),IF(AND(J498&gt;4,J498&lt;=5.5),INDEX([1]价格表!$B$4:$I$31,M498,7),IF(J498&gt;5.5,2.6+INDEX([1]价格表!$B$4:$I$31,M498,8)*L498)))))))</f>
        <v>1.8</v>
      </c>
      <c r="O498" s="3"/>
      <c r="P498" s="3"/>
      <c r="Q498" s="3">
        <f t="shared" si="15"/>
        <v>0</v>
      </c>
    </row>
    <row r="499" spans="1:17">
      <c r="A499" s="11">
        <v>4312234994460</v>
      </c>
      <c r="B499" s="1" t="s">
        <v>19</v>
      </c>
      <c r="C499" s="12">
        <v>20210202</v>
      </c>
      <c r="D499" s="12">
        <v>610538201209</v>
      </c>
      <c r="E499" s="12" t="s">
        <v>19</v>
      </c>
      <c r="F499" s="12">
        <v>20210212</v>
      </c>
      <c r="G499" s="12" t="s">
        <v>20</v>
      </c>
      <c r="H499" s="12" t="s">
        <v>43</v>
      </c>
      <c r="I499" s="12" t="s">
        <v>101</v>
      </c>
      <c r="J499" s="12">
        <v>0.76</v>
      </c>
      <c r="K499" s="12" t="s">
        <v>23</v>
      </c>
      <c r="L499">
        <f t="shared" si="14"/>
        <v>1</v>
      </c>
      <c r="M499">
        <f>MATCH(H:H,[1]价格表!$B$4:$B$35,0)</f>
        <v>4</v>
      </c>
      <c r="N499" s="4">
        <f>IF(J499&lt;=0.3,INDEX([1]价格表!$B$4:$I$31,M499,2),IF(AND(J499&gt;0.3,J499&lt;=1),INDEX([1]价格表!$B$4:$I$31,M499,3),IF(AND(J499&gt;1,J499&lt;=2.2),INDEX([1]价格表!$B$4:$I$31,M499,4),IF(AND(J499&gt;2.2,J499&lt;=3.3),INDEX([1]价格表!$B$4:$I$31,M499,5),IF(AND(J499&gt;3.3,J499&lt;=4),INDEX([1]价格表!$B$4:$I$31,M499,6),IF(AND(J499&gt;4,J499&lt;=5.5),INDEX([1]价格表!$B$4:$I$31,M499,7),IF(J499&gt;5.5,2.6+INDEX([1]价格表!$B$4:$I$31,M499,8)*L499)))))))</f>
        <v>1.8</v>
      </c>
      <c r="O499" s="3"/>
      <c r="P499" s="3"/>
      <c r="Q499" s="3">
        <f t="shared" si="15"/>
        <v>0</v>
      </c>
    </row>
    <row r="500" spans="1:17">
      <c r="A500" s="11">
        <v>4312234994461</v>
      </c>
      <c r="B500" s="1" t="s">
        <v>19</v>
      </c>
      <c r="C500" s="12">
        <v>20210202</v>
      </c>
      <c r="D500" s="12">
        <v>610538201209</v>
      </c>
      <c r="E500" s="12" t="s">
        <v>19</v>
      </c>
      <c r="F500" s="12">
        <v>20210212</v>
      </c>
      <c r="G500" s="12" t="s">
        <v>20</v>
      </c>
      <c r="H500" s="12" t="s">
        <v>52</v>
      </c>
      <c r="I500" s="12" t="s">
        <v>53</v>
      </c>
      <c r="J500" s="12">
        <v>0.76</v>
      </c>
      <c r="K500" s="12" t="s">
        <v>23</v>
      </c>
      <c r="L500">
        <f t="shared" si="14"/>
        <v>1</v>
      </c>
      <c r="M500">
        <f>MATCH(H:H,[1]价格表!$B$4:$B$35,0)</f>
        <v>21</v>
      </c>
      <c r="N500" s="4">
        <f>IF(J500&lt;=0.3,INDEX([1]价格表!$B$4:$I$31,M500,2),IF(AND(J500&gt;0.3,J500&lt;=1),INDEX([1]价格表!$B$4:$I$31,M500,3),IF(AND(J500&gt;1,J500&lt;=2.2),INDEX([1]价格表!$B$4:$I$31,M500,4),IF(AND(J500&gt;2.2,J500&lt;=3.3),INDEX([1]价格表!$B$4:$I$31,M500,5),IF(AND(J500&gt;3.3,J500&lt;=4),INDEX([1]价格表!$B$4:$I$31,M500,6),IF(AND(J500&gt;4,J500&lt;=5.5),INDEX([1]价格表!$B$4:$I$31,M500,7),IF(J500&gt;5.5,2.6+INDEX([1]价格表!$B$4:$I$31,M500,8)*L500)))))))</f>
        <v>1.8</v>
      </c>
      <c r="O500" s="3"/>
      <c r="P500" s="3"/>
      <c r="Q500" s="3">
        <f t="shared" si="15"/>
        <v>0</v>
      </c>
    </row>
    <row r="501" spans="1:17">
      <c r="A501" s="11">
        <v>4312234994462</v>
      </c>
      <c r="B501" s="1" t="s">
        <v>19</v>
      </c>
      <c r="C501" s="12">
        <v>20210202</v>
      </c>
      <c r="D501" s="12">
        <v>610538201209</v>
      </c>
      <c r="E501" s="12" t="s">
        <v>19</v>
      </c>
      <c r="F501" s="12">
        <v>20210212</v>
      </c>
      <c r="G501" s="12" t="s">
        <v>20</v>
      </c>
      <c r="H501" s="12" t="s">
        <v>21</v>
      </c>
      <c r="I501" s="12" t="s">
        <v>112</v>
      </c>
      <c r="J501" s="12">
        <v>0.76</v>
      </c>
      <c r="K501" s="12" t="s">
        <v>23</v>
      </c>
      <c r="L501">
        <f t="shared" si="14"/>
        <v>1</v>
      </c>
      <c r="M501">
        <f>MATCH(H:H,[1]价格表!$B$4:$B$35,0)</f>
        <v>15</v>
      </c>
      <c r="N501" s="4">
        <f>IF(J501&lt;=0.3,INDEX([1]价格表!$B$4:$I$31,M501,2),IF(AND(J501&gt;0.3,J501&lt;=1),INDEX([1]价格表!$B$4:$I$31,M501,3),IF(AND(J501&gt;1,J501&lt;=2.2),INDEX([1]价格表!$B$4:$I$31,M501,4),IF(AND(J501&gt;2.2,J501&lt;=3.3),INDEX([1]价格表!$B$4:$I$31,M501,5),IF(AND(J501&gt;3.3,J501&lt;=4),INDEX([1]价格表!$B$4:$I$31,M501,6),IF(AND(J501&gt;4,J501&lt;=5.5),INDEX([1]价格表!$B$4:$I$31,M501,7),IF(J501&gt;5.5,2.6+INDEX([1]价格表!$B$4:$I$31,M501,8)*L501)))))))</f>
        <v>1.8</v>
      </c>
      <c r="O501" s="3"/>
      <c r="P501" s="3"/>
      <c r="Q501" s="3">
        <f t="shared" si="15"/>
        <v>0</v>
      </c>
    </row>
    <row r="502" spans="1:17">
      <c r="A502" s="11">
        <v>4312234994463</v>
      </c>
      <c r="B502" s="1" t="s">
        <v>19</v>
      </c>
      <c r="C502" s="12">
        <v>20210202</v>
      </c>
      <c r="D502" s="12">
        <v>610538201209</v>
      </c>
      <c r="E502" s="12" t="s">
        <v>19</v>
      </c>
      <c r="F502" s="12">
        <v>20210212</v>
      </c>
      <c r="G502" s="12" t="s">
        <v>20</v>
      </c>
      <c r="H502" s="12" t="s">
        <v>21</v>
      </c>
      <c r="I502" s="12" t="s">
        <v>71</v>
      </c>
      <c r="J502" s="12">
        <v>0.76</v>
      </c>
      <c r="K502" s="12" t="s">
        <v>23</v>
      </c>
      <c r="L502">
        <f t="shared" si="14"/>
        <v>1</v>
      </c>
      <c r="M502">
        <f>MATCH(H:H,[1]价格表!$B$4:$B$35,0)</f>
        <v>15</v>
      </c>
      <c r="N502" s="4">
        <f>IF(J502&lt;=0.3,INDEX([1]价格表!$B$4:$I$31,M502,2),IF(AND(J502&gt;0.3,J502&lt;=1),INDEX([1]价格表!$B$4:$I$31,M502,3),IF(AND(J502&gt;1,J502&lt;=2.2),INDEX([1]价格表!$B$4:$I$31,M502,4),IF(AND(J502&gt;2.2,J502&lt;=3.3),INDEX([1]价格表!$B$4:$I$31,M502,5),IF(AND(J502&gt;3.3,J502&lt;=4),INDEX([1]价格表!$B$4:$I$31,M502,6),IF(AND(J502&gt;4,J502&lt;=5.5),INDEX([1]价格表!$B$4:$I$31,M502,7),IF(J502&gt;5.5,2.6+INDEX([1]价格表!$B$4:$I$31,M502,8)*L502)))))))</f>
        <v>1.8</v>
      </c>
      <c r="O502" s="3"/>
      <c r="P502" s="3"/>
      <c r="Q502" s="3">
        <f t="shared" si="15"/>
        <v>0</v>
      </c>
    </row>
    <row r="503" spans="1:17">
      <c r="A503" s="11">
        <v>4312235008407</v>
      </c>
      <c r="B503" s="1" t="s">
        <v>19</v>
      </c>
      <c r="C503" s="12">
        <v>20210202</v>
      </c>
      <c r="D503" s="12">
        <v>610538201209</v>
      </c>
      <c r="E503" s="12" t="s">
        <v>19</v>
      </c>
      <c r="F503" s="12">
        <v>20210212</v>
      </c>
      <c r="G503" s="12" t="s">
        <v>20</v>
      </c>
      <c r="H503" s="12" t="s">
        <v>43</v>
      </c>
      <c r="I503" s="12" t="s">
        <v>83</v>
      </c>
      <c r="J503" s="12">
        <v>0.76</v>
      </c>
      <c r="K503" s="12" t="s">
        <v>23</v>
      </c>
      <c r="L503">
        <f t="shared" si="14"/>
        <v>1</v>
      </c>
      <c r="M503">
        <f>MATCH(H:H,[1]价格表!$B$4:$B$35,0)</f>
        <v>4</v>
      </c>
      <c r="N503" s="4">
        <f>IF(J503&lt;=0.3,INDEX([1]价格表!$B$4:$I$31,M503,2),IF(AND(J503&gt;0.3,J503&lt;=1),INDEX([1]价格表!$B$4:$I$31,M503,3),IF(AND(J503&gt;1,J503&lt;=2.2),INDEX([1]价格表!$B$4:$I$31,M503,4),IF(AND(J503&gt;2.2,J503&lt;=3.3),INDEX([1]价格表!$B$4:$I$31,M503,5),IF(AND(J503&gt;3.3,J503&lt;=4),INDEX([1]价格表!$B$4:$I$31,M503,6),IF(AND(J503&gt;4,J503&lt;=5.5),INDEX([1]价格表!$B$4:$I$31,M503,7),IF(J503&gt;5.5,2.6+INDEX([1]价格表!$B$4:$I$31,M503,8)*L503)))))))</f>
        <v>1.8</v>
      </c>
      <c r="O503" s="3"/>
      <c r="P503" s="3"/>
      <c r="Q503" s="3">
        <f t="shared" si="15"/>
        <v>0</v>
      </c>
    </row>
    <row r="504" spans="1:17">
      <c r="A504" s="11">
        <v>4312235008408</v>
      </c>
      <c r="B504" s="1" t="s">
        <v>19</v>
      </c>
      <c r="C504" s="12">
        <v>20210202</v>
      </c>
      <c r="D504" s="12">
        <v>610538201209</v>
      </c>
      <c r="E504" s="12" t="s">
        <v>19</v>
      </c>
      <c r="F504" s="12">
        <v>20210212</v>
      </c>
      <c r="G504" s="12" t="s">
        <v>20</v>
      </c>
      <c r="H504" s="12" t="s">
        <v>24</v>
      </c>
      <c r="I504" s="12" t="s">
        <v>56</v>
      </c>
      <c r="J504" s="12">
        <v>0.76</v>
      </c>
      <c r="K504" s="12" t="s">
        <v>23</v>
      </c>
      <c r="L504">
        <f t="shared" si="14"/>
        <v>1</v>
      </c>
      <c r="M504">
        <f>MATCH(H:H,[1]价格表!$B$4:$B$35,0)</f>
        <v>1</v>
      </c>
      <c r="N504" s="4">
        <f>IF(J504&lt;=0.3,INDEX([1]价格表!$B$4:$I$31,M504,2),IF(AND(J504&gt;0.3,J504&lt;=1),INDEX([1]价格表!$B$4:$I$31,M504,3),IF(AND(J504&gt;1,J504&lt;=2.2),INDEX([1]价格表!$B$4:$I$31,M504,4),IF(AND(J504&gt;2.2,J504&lt;=3.3),INDEX([1]价格表!$B$4:$I$31,M504,5),IF(AND(J504&gt;3.3,J504&lt;=4),INDEX([1]价格表!$B$4:$I$31,M504,6),IF(AND(J504&gt;4,J504&lt;=5.5),INDEX([1]价格表!$B$4:$I$31,M504,7),IF(J504&gt;5.5,2.6+INDEX([1]价格表!$B$4:$I$31,M504,8)*L504)))))))</f>
        <v>1.8</v>
      </c>
      <c r="O504" s="3"/>
      <c r="P504" s="3"/>
      <c r="Q504" s="3">
        <f t="shared" si="15"/>
        <v>0</v>
      </c>
    </row>
    <row r="505" spans="1:17">
      <c r="A505" s="11">
        <v>4312235008409</v>
      </c>
      <c r="B505" s="1" t="s">
        <v>19</v>
      </c>
      <c r="C505" s="12">
        <v>20210202</v>
      </c>
      <c r="D505" s="12">
        <v>610538201209</v>
      </c>
      <c r="E505" s="12" t="s">
        <v>19</v>
      </c>
      <c r="F505" s="12">
        <v>20210212</v>
      </c>
      <c r="G505" s="12" t="s">
        <v>20</v>
      </c>
      <c r="H505" s="12" t="s">
        <v>38</v>
      </c>
      <c r="I505" s="12" t="s">
        <v>113</v>
      </c>
      <c r="J505" s="12">
        <v>0.71</v>
      </c>
      <c r="K505" s="12" t="s">
        <v>23</v>
      </c>
      <c r="L505">
        <f t="shared" si="14"/>
        <v>1</v>
      </c>
      <c r="M505">
        <f>MATCH(H:H,[1]价格表!$B$4:$B$35,0)</f>
        <v>5</v>
      </c>
      <c r="N505" s="4">
        <f>IF(J505&lt;=0.3,INDEX([1]价格表!$B$4:$I$31,M505,2),IF(AND(J505&gt;0.3,J505&lt;=1),INDEX([1]价格表!$B$4:$I$31,M505,3),IF(AND(J505&gt;1,J505&lt;=2.2),INDEX([1]价格表!$B$4:$I$31,M505,4),IF(AND(J505&gt;2.2,J505&lt;=3.3),INDEX([1]价格表!$B$4:$I$31,M505,5),IF(AND(J505&gt;3.3,J505&lt;=4),INDEX([1]价格表!$B$4:$I$31,M505,6),IF(AND(J505&gt;4,J505&lt;=5.5),INDEX([1]价格表!$B$4:$I$31,M505,7),IF(J505&gt;5.5,2.6+INDEX([1]价格表!$B$4:$I$31,M505,8)*L505)))))))</f>
        <v>1.8</v>
      </c>
      <c r="O505" s="3"/>
      <c r="P505" s="3"/>
      <c r="Q505" s="3">
        <f t="shared" si="15"/>
        <v>0</v>
      </c>
    </row>
    <row r="506" spans="1:17">
      <c r="A506" s="11">
        <v>4312235008410</v>
      </c>
      <c r="B506" s="1" t="s">
        <v>19</v>
      </c>
      <c r="C506" s="12">
        <v>20210202</v>
      </c>
      <c r="D506" s="12">
        <v>610538201209</v>
      </c>
      <c r="E506" s="12" t="s">
        <v>19</v>
      </c>
      <c r="F506" s="12">
        <v>20210212</v>
      </c>
      <c r="G506" s="12" t="s">
        <v>20</v>
      </c>
      <c r="H506" s="12" t="s">
        <v>24</v>
      </c>
      <c r="I506" s="12" t="s">
        <v>80</v>
      </c>
      <c r="J506" s="12">
        <v>1.23</v>
      </c>
      <c r="K506" s="12" t="s">
        <v>23</v>
      </c>
      <c r="L506">
        <f t="shared" si="14"/>
        <v>2</v>
      </c>
      <c r="M506">
        <f>MATCH(H:H,[1]价格表!$B$4:$B$35,0)</f>
        <v>1</v>
      </c>
      <c r="N506" s="4">
        <f>IF(J506&lt;=0.3,INDEX([1]价格表!$B$4:$I$31,M506,2),IF(AND(J506&gt;0.3,J506&lt;=1),INDEX([1]价格表!$B$4:$I$31,M506,3),IF(AND(J506&gt;1,J506&lt;=2.2),INDEX([1]价格表!$B$4:$I$31,M506,4),IF(AND(J506&gt;2.2,J506&lt;=3.3),INDEX([1]价格表!$B$4:$I$31,M506,5),IF(AND(J506&gt;3.3,J506&lt;=4),INDEX([1]价格表!$B$4:$I$31,M506,6),IF(AND(J506&gt;4,J506&lt;=5.5),INDEX([1]价格表!$B$4:$I$31,M506,7),IF(J506&gt;5.5,2.6+INDEX([1]价格表!$B$4:$I$31,M506,8)*L506)))))))</f>
        <v>2.15</v>
      </c>
      <c r="O506" s="3"/>
      <c r="P506" s="3"/>
      <c r="Q506" s="3">
        <f t="shared" si="15"/>
        <v>0</v>
      </c>
    </row>
    <row r="507" spans="1:17">
      <c r="A507" s="11">
        <v>4312235008411</v>
      </c>
      <c r="B507" s="1" t="s">
        <v>19</v>
      </c>
      <c r="C507" s="12">
        <v>20210202</v>
      </c>
      <c r="D507" s="12">
        <v>610538201209</v>
      </c>
      <c r="E507" s="12" t="s">
        <v>19</v>
      </c>
      <c r="F507" s="12">
        <v>20210212</v>
      </c>
      <c r="G507" s="12" t="s">
        <v>20</v>
      </c>
      <c r="H507" s="12" t="s">
        <v>43</v>
      </c>
      <c r="I507" s="12" t="s">
        <v>44</v>
      </c>
      <c r="J507" s="12">
        <v>0.76</v>
      </c>
      <c r="K507" s="12" t="s">
        <v>23</v>
      </c>
      <c r="L507">
        <f t="shared" si="14"/>
        <v>1</v>
      </c>
      <c r="M507">
        <f>MATCH(H:H,[1]价格表!$B$4:$B$35,0)</f>
        <v>4</v>
      </c>
      <c r="N507" s="4">
        <f>IF(J507&lt;=0.3,INDEX([1]价格表!$B$4:$I$31,M507,2),IF(AND(J507&gt;0.3,J507&lt;=1),INDEX([1]价格表!$B$4:$I$31,M507,3),IF(AND(J507&gt;1,J507&lt;=2.2),INDEX([1]价格表!$B$4:$I$31,M507,4),IF(AND(J507&gt;2.2,J507&lt;=3.3),INDEX([1]价格表!$B$4:$I$31,M507,5),IF(AND(J507&gt;3.3,J507&lt;=4),INDEX([1]价格表!$B$4:$I$31,M507,6),IF(AND(J507&gt;4,J507&lt;=5.5),INDEX([1]价格表!$B$4:$I$31,M507,7),IF(J507&gt;5.5,2.6+INDEX([1]价格表!$B$4:$I$31,M507,8)*L507)))))))</f>
        <v>1.8</v>
      </c>
      <c r="O507" s="3"/>
      <c r="P507" s="3"/>
      <c r="Q507" s="3">
        <f t="shared" si="15"/>
        <v>0</v>
      </c>
    </row>
    <row r="508" spans="1:17">
      <c r="A508" s="11">
        <v>4312235008412</v>
      </c>
      <c r="B508" s="1" t="s">
        <v>19</v>
      </c>
      <c r="C508" s="12">
        <v>20210202</v>
      </c>
      <c r="D508" s="12">
        <v>610538201209</v>
      </c>
      <c r="E508" s="12" t="s">
        <v>19</v>
      </c>
      <c r="F508" s="12">
        <v>20210212</v>
      </c>
      <c r="G508" s="12" t="s">
        <v>20</v>
      </c>
      <c r="H508" s="12" t="s">
        <v>43</v>
      </c>
      <c r="I508" s="12" t="s">
        <v>44</v>
      </c>
      <c r="J508" s="12">
        <v>1.32</v>
      </c>
      <c r="K508" s="12" t="s">
        <v>23</v>
      </c>
      <c r="L508">
        <f t="shared" si="14"/>
        <v>2</v>
      </c>
      <c r="M508">
        <f>MATCH(H:H,[1]价格表!$B$4:$B$35,0)</f>
        <v>4</v>
      </c>
      <c r="N508" s="4">
        <f>IF(J508&lt;=0.3,INDEX([1]价格表!$B$4:$I$31,M508,2),IF(AND(J508&gt;0.3,J508&lt;=1),INDEX([1]价格表!$B$4:$I$31,M508,3),IF(AND(J508&gt;1,J508&lt;=2.2),INDEX([1]价格表!$B$4:$I$31,M508,4),IF(AND(J508&gt;2.2,J508&lt;=3.3),INDEX([1]价格表!$B$4:$I$31,M508,5),IF(AND(J508&gt;3.3,J508&lt;=4),INDEX([1]价格表!$B$4:$I$31,M508,6),IF(AND(J508&gt;4,J508&lt;=5.5),INDEX([1]价格表!$B$4:$I$31,M508,7),IF(J508&gt;5.5,2.6+INDEX([1]价格表!$B$4:$I$31,M508,8)*L508)))))))</f>
        <v>2.15</v>
      </c>
      <c r="O508" s="5">
        <v>0.76</v>
      </c>
      <c r="P508" s="5">
        <v>1.8</v>
      </c>
      <c r="Q508" s="3">
        <f t="shared" si="15"/>
        <v>-0.35</v>
      </c>
    </row>
    <row r="509" spans="1:17">
      <c r="A509" s="11">
        <v>4312235008413</v>
      </c>
      <c r="B509" s="1" t="s">
        <v>19</v>
      </c>
      <c r="C509" s="12">
        <v>20210202</v>
      </c>
      <c r="D509" s="12">
        <v>610538201209</v>
      </c>
      <c r="E509" s="12" t="s">
        <v>19</v>
      </c>
      <c r="F509" s="12">
        <v>20210212</v>
      </c>
      <c r="G509" s="12" t="s">
        <v>20</v>
      </c>
      <c r="H509" s="12" t="s">
        <v>52</v>
      </c>
      <c r="I509" s="12" t="s">
        <v>94</v>
      </c>
      <c r="J509" s="12">
        <v>0.76</v>
      </c>
      <c r="K509" s="12" t="s">
        <v>23</v>
      </c>
      <c r="L509">
        <f t="shared" si="14"/>
        <v>1</v>
      </c>
      <c r="M509">
        <f>MATCH(H:H,[1]价格表!$B$4:$B$35,0)</f>
        <v>21</v>
      </c>
      <c r="N509" s="4">
        <f>IF(J509&lt;=0.3,INDEX([1]价格表!$B$4:$I$31,M509,2),IF(AND(J509&gt;0.3,J509&lt;=1),INDEX([1]价格表!$B$4:$I$31,M509,3),IF(AND(J509&gt;1,J509&lt;=2.2),INDEX([1]价格表!$B$4:$I$31,M509,4),IF(AND(J509&gt;2.2,J509&lt;=3.3),INDEX([1]价格表!$B$4:$I$31,M509,5),IF(AND(J509&gt;3.3,J509&lt;=4),INDEX([1]价格表!$B$4:$I$31,M509,6),IF(AND(J509&gt;4,J509&lt;=5.5),INDEX([1]价格表!$B$4:$I$31,M509,7),IF(J509&gt;5.5,2.6+INDEX([1]价格表!$B$4:$I$31,M509,8)*L509)))))))</f>
        <v>1.8</v>
      </c>
      <c r="O509" s="3"/>
      <c r="P509" s="3"/>
      <c r="Q509" s="3">
        <f t="shared" si="15"/>
        <v>0</v>
      </c>
    </row>
    <row r="510" spans="1:17">
      <c r="A510" s="11">
        <v>4312235015443</v>
      </c>
      <c r="B510" s="1" t="s">
        <v>19</v>
      </c>
      <c r="C510" s="12">
        <v>20210202</v>
      </c>
      <c r="D510" s="12">
        <v>610538201209</v>
      </c>
      <c r="E510" s="12" t="s">
        <v>19</v>
      </c>
      <c r="F510" s="12">
        <v>20210212</v>
      </c>
      <c r="G510" s="12" t="s">
        <v>20</v>
      </c>
      <c r="H510" s="12" t="s">
        <v>47</v>
      </c>
      <c r="I510" s="12" t="s">
        <v>134</v>
      </c>
      <c r="J510" s="12">
        <v>0.69</v>
      </c>
      <c r="K510" s="12" t="s">
        <v>23</v>
      </c>
      <c r="L510">
        <f t="shared" si="14"/>
        <v>1</v>
      </c>
      <c r="M510">
        <f>MATCH(H:H,[1]价格表!$B$4:$B$35,0)</f>
        <v>12</v>
      </c>
      <c r="N510" s="4">
        <f>IF(J510&lt;=0.3,INDEX([1]价格表!$B$4:$I$31,M510,2),IF(AND(J510&gt;0.3,J510&lt;=1),INDEX([1]价格表!$B$4:$I$31,M510,3),IF(AND(J510&gt;1,J510&lt;=2.2),INDEX([1]价格表!$B$4:$I$31,M510,4),IF(AND(J510&gt;2.2,J510&lt;=3.3),INDEX([1]价格表!$B$4:$I$31,M510,5),IF(AND(J510&gt;3.3,J510&lt;=4),INDEX([1]价格表!$B$4:$I$31,M510,6),IF(AND(J510&gt;4,J510&lt;=5.5),INDEX([1]价格表!$B$4:$I$31,M510,7),IF(J510&gt;5.5,2.6+INDEX([1]价格表!$B$4:$I$31,M510,8)*L510)))))))</f>
        <v>1.8</v>
      </c>
      <c r="O510" s="3"/>
      <c r="P510" s="3"/>
      <c r="Q510" s="3">
        <f t="shared" si="15"/>
        <v>0</v>
      </c>
    </row>
    <row r="511" spans="1:17">
      <c r="A511" s="11">
        <v>4312235015444</v>
      </c>
      <c r="B511" s="1" t="s">
        <v>19</v>
      </c>
      <c r="C511" s="12">
        <v>20210202</v>
      </c>
      <c r="D511" s="12">
        <v>610538201209</v>
      </c>
      <c r="E511" s="12" t="s">
        <v>19</v>
      </c>
      <c r="F511" s="12">
        <v>20210212</v>
      </c>
      <c r="G511" s="12" t="s">
        <v>20</v>
      </c>
      <c r="H511" s="12" t="s">
        <v>43</v>
      </c>
      <c r="I511" s="12" t="s">
        <v>44</v>
      </c>
      <c r="J511" s="12">
        <v>0.76</v>
      </c>
      <c r="K511" s="12" t="s">
        <v>23</v>
      </c>
      <c r="L511">
        <f t="shared" si="14"/>
        <v>1</v>
      </c>
      <c r="M511">
        <f>MATCH(H:H,[1]价格表!$B$4:$B$35,0)</f>
        <v>4</v>
      </c>
      <c r="N511" s="4">
        <f>IF(J511&lt;=0.3,INDEX([1]价格表!$B$4:$I$31,M511,2),IF(AND(J511&gt;0.3,J511&lt;=1),INDEX([1]价格表!$B$4:$I$31,M511,3),IF(AND(J511&gt;1,J511&lt;=2.2),INDEX([1]价格表!$B$4:$I$31,M511,4),IF(AND(J511&gt;2.2,J511&lt;=3.3),INDEX([1]价格表!$B$4:$I$31,M511,5),IF(AND(J511&gt;3.3,J511&lt;=4),INDEX([1]价格表!$B$4:$I$31,M511,6),IF(AND(J511&gt;4,J511&lt;=5.5),INDEX([1]价格表!$B$4:$I$31,M511,7),IF(J511&gt;5.5,2.6+INDEX([1]价格表!$B$4:$I$31,M511,8)*L511)))))))</f>
        <v>1.8</v>
      </c>
      <c r="O511" s="3"/>
      <c r="P511" s="3"/>
      <c r="Q511" s="3">
        <f t="shared" si="15"/>
        <v>0</v>
      </c>
    </row>
    <row r="512" spans="1:17">
      <c r="A512" s="11">
        <v>4312235015445</v>
      </c>
      <c r="B512" s="1" t="s">
        <v>19</v>
      </c>
      <c r="C512" s="12">
        <v>20210202</v>
      </c>
      <c r="D512" s="12">
        <v>610538201209</v>
      </c>
      <c r="E512" s="12" t="s">
        <v>19</v>
      </c>
      <c r="F512" s="12">
        <v>20210212</v>
      </c>
      <c r="G512" s="12" t="s">
        <v>20</v>
      </c>
      <c r="H512" s="12" t="s">
        <v>47</v>
      </c>
      <c r="I512" s="12" t="s">
        <v>195</v>
      </c>
      <c r="J512" s="12">
        <v>0.7</v>
      </c>
      <c r="K512" s="12" t="s">
        <v>23</v>
      </c>
      <c r="L512">
        <f t="shared" si="14"/>
        <v>1</v>
      </c>
      <c r="M512">
        <f>MATCH(H:H,[1]价格表!$B$4:$B$35,0)</f>
        <v>12</v>
      </c>
      <c r="N512" s="4">
        <f>IF(J512&lt;=0.3,INDEX([1]价格表!$B$4:$I$31,M512,2),IF(AND(J512&gt;0.3,J512&lt;=1),INDEX([1]价格表!$B$4:$I$31,M512,3),IF(AND(J512&gt;1,J512&lt;=2.2),INDEX([1]价格表!$B$4:$I$31,M512,4),IF(AND(J512&gt;2.2,J512&lt;=3.3),INDEX([1]价格表!$B$4:$I$31,M512,5),IF(AND(J512&gt;3.3,J512&lt;=4),INDEX([1]价格表!$B$4:$I$31,M512,6),IF(AND(J512&gt;4,J512&lt;=5.5),INDEX([1]价格表!$B$4:$I$31,M512,7),IF(J512&gt;5.5,2.6+INDEX([1]价格表!$B$4:$I$31,M512,8)*L512)))))))</f>
        <v>1.8</v>
      </c>
      <c r="O512" s="3"/>
      <c r="P512" s="3"/>
      <c r="Q512" s="3">
        <f t="shared" si="15"/>
        <v>0</v>
      </c>
    </row>
    <row r="513" spans="1:17">
      <c r="A513" s="11">
        <v>4312235015446</v>
      </c>
      <c r="B513" s="1" t="s">
        <v>19</v>
      </c>
      <c r="C513" s="12">
        <v>20210202</v>
      </c>
      <c r="D513" s="12">
        <v>610538201209</v>
      </c>
      <c r="E513" s="12" t="s">
        <v>19</v>
      </c>
      <c r="F513" s="12">
        <v>20210212</v>
      </c>
      <c r="G513" s="12" t="s">
        <v>20</v>
      </c>
      <c r="H513" s="12" t="s">
        <v>40</v>
      </c>
      <c r="I513" s="12" t="s">
        <v>118</v>
      </c>
      <c r="J513" s="12">
        <v>0.79</v>
      </c>
      <c r="K513" s="12" t="s">
        <v>23</v>
      </c>
      <c r="L513">
        <f t="shared" si="14"/>
        <v>1</v>
      </c>
      <c r="M513">
        <f>MATCH(H:H,[1]价格表!$B$4:$B$35,0)</f>
        <v>9</v>
      </c>
      <c r="N513" s="4">
        <f>IF(J513&lt;=0.3,INDEX([1]价格表!$B$4:$I$31,M513,2),IF(AND(J513&gt;0.3,J513&lt;=1),INDEX([1]价格表!$B$4:$I$31,M513,3),IF(AND(J513&gt;1,J513&lt;=2.2),INDEX([1]价格表!$B$4:$I$31,M513,4),IF(AND(J513&gt;2.2,J513&lt;=3.3),INDEX([1]价格表!$B$4:$I$31,M513,5),IF(AND(J513&gt;3.3,J513&lt;=4),INDEX([1]价格表!$B$4:$I$31,M513,6),IF(AND(J513&gt;4,J513&lt;=5.5),INDEX([1]价格表!$B$4:$I$31,M513,7),IF(J513&gt;5.5,2.6+INDEX([1]价格表!$B$4:$I$31,M513,8)*L513)))))))</f>
        <v>1.8</v>
      </c>
      <c r="O513" s="3"/>
      <c r="P513" s="3"/>
      <c r="Q513" s="3">
        <f t="shared" si="15"/>
        <v>0</v>
      </c>
    </row>
    <row r="514" spans="1:17">
      <c r="A514" s="11">
        <v>4312235015447</v>
      </c>
      <c r="B514" s="1" t="s">
        <v>19</v>
      </c>
      <c r="C514" s="12">
        <v>20210202</v>
      </c>
      <c r="D514" s="12">
        <v>610538201209</v>
      </c>
      <c r="E514" s="12" t="s">
        <v>19</v>
      </c>
      <c r="F514" s="12">
        <v>20210212</v>
      </c>
      <c r="G514" s="12" t="s">
        <v>20</v>
      </c>
      <c r="H514" s="12" t="s">
        <v>33</v>
      </c>
      <c r="I514" s="12" t="s">
        <v>50</v>
      </c>
      <c r="J514" s="12">
        <v>0.7</v>
      </c>
      <c r="K514" s="12" t="s">
        <v>23</v>
      </c>
      <c r="L514">
        <f t="shared" si="14"/>
        <v>1</v>
      </c>
      <c r="M514">
        <f>MATCH(H:H,[1]价格表!$B$4:$B$35,0)</f>
        <v>7</v>
      </c>
      <c r="N514" s="4">
        <f>IF(J514&lt;=0.3,INDEX([1]价格表!$B$4:$I$31,M514,2),IF(AND(J514&gt;0.3,J514&lt;=1),INDEX([1]价格表!$B$4:$I$31,M514,3),IF(AND(J514&gt;1,J514&lt;=2.2),INDEX([1]价格表!$B$4:$I$31,M514,4),IF(AND(J514&gt;2.2,J514&lt;=3.3),INDEX([1]价格表!$B$4:$I$31,M514,5),IF(AND(J514&gt;3.3,J514&lt;=4),INDEX([1]价格表!$B$4:$I$31,M514,6),IF(AND(J514&gt;4,J514&lt;=5.5),INDEX([1]价格表!$B$4:$I$31,M514,7),IF(J514&gt;5.5,2.6+INDEX([1]价格表!$B$4:$I$31,M514,8)*L514)))))))</f>
        <v>1.8</v>
      </c>
      <c r="O514" s="3"/>
      <c r="P514" s="3"/>
      <c r="Q514" s="3">
        <f t="shared" si="15"/>
        <v>0</v>
      </c>
    </row>
    <row r="515" spans="1:17">
      <c r="A515" s="11">
        <v>4312235015448</v>
      </c>
      <c r="B515" s="1" t="s">
        <v>19</v>
      </c>
      <c r="C515" s="12">
        <v>20210202</v>
      </c>
      <c r="D515" s="12">
        <v>610538201209</v>
      </c>
      <c r="E515" s="12" t="s">
        <v>19</v>
      </c>
      <c r="F515" s="12">
        <v>20210212</v>
      </c>
      <c r="G515" s="12" t="s">
        <v>20</v>
      </c>
      <c r="H515" s="12" t="s">
        <v>52</v>
      </c>
      <c r="I515" s="12" t="s">
        <v>196</v>
      </c>
      <c r="J515" s="12">
        <v>0.76</v>
      </c>
      <c r="K515" s="12" t="s">
        <v>23</v>
      </c>
      <c r="L515">
        <f t="shared" si="14"/>
        <v>1</v>
      </c>
      <c r="M515">
        <f>MATCH(H:H,[1]价格表!$B$4:$B$35,0)</f>
        <v>21</v>
      </c>
      <c r="N515" s="4">
        <f>IF(J515&lt;=0.3,INDEX([1]价格表!$B$4:$I$31,M515,2),IF(AND(J515&gt;0.3,J515&lt;=1),INDEX([1]价格表!$B$4:$I$31,M515,3),IF(AND(J515&gt;1,J515&lt;=2.2),INDEX([1]价格表!$B$4:$I$31,M515,4),IF(AND(J515&gt;2.2,J515&lt;=3.3),INDEX([1]价格表!$B$4:$I$31,M515,5),IF(AND(J515&gt;3.3,J515&lt;=4),INDEX([1]价格表!$B$4:$I$31,M515,6),IF(AND(J515&gt;4,J515&lt;=5.5),INDEX([1]价格表!$B$4:$I$31,M515,7),IF(J515&gt;5.5,2.6+INDEX([1]价格表!$B$4:$I$31,M515,8)*L515)))))))</f>
        <v>1.8</v>
      </c>
      <c r="O515" s="3"/>
      <c r="P515" s="3"/>
      <c r="Q515" s="3">
        <f t="shared" si="15"/>
        <v>0</v>
      </c>
    </row>
    <row r="516" spans="1:17">
      <c r="A516" s="11">
        <v>4312235015449</v>
      </c>
      <c r="B516" s="1" t="s">
        <v>19</v>
      </c>
      <c r="C516" s="12">
        <v>20210202</v>
      </c>
      <c r="D516" s="12">
        <v>610538201209</v>
      </c>
      <c r="E516" s="12" t="s">
        <v>19</v>
      </c>
      <c r="F516" s="12">
        <v>20210212</v>
      </c>
      <c r="G516" s="12" t="s">
        <v>20</v>
      </c>
      <c r="H516" s="12" t="s">
        <v>35</v>
      </c>
      <c r="I516" s="12" t="s">
        <v>61</v>
      </c>
      <c r="J516" s="12">
        <v>0.9</v>
      </c>
      <c r="K516" s="12" t="s">
        <v>23</v>
      </c>
      <c r="L516">
        <f t="shared" ref="L516:L579" si="16">ROUNDUP(J516,0)</f>
        <v>1</v>
      </c>
      <c r="M516">
        <f>MATCH(H:H,[1]价格表!$B$4:$B$35,0)</f>
        <v>11</v>
      </c>
      <c r="N516" s="4">
        <f>IF(J516&lt;=0.3,INDEX([1]价格表!$B$4:$I$31,M516,2),IF(AND(J516&gt;0.3,J516&lt;=1),INDEX([1]价格表!$B$4:$I$31,M516,3),IF(AND(J516&gt;1,J516&lt;=2.2),INDEX([1]价格表!$B$4:$I$31,M516,4),IF(AND(J516&gt;2.2,J516&lt;=3.3),INDEX([1]价格表!$B$4:$I$31,M516,5),IF(AND(J516&gt;3.3,J516&lt;=4),INDEX([1]价格表!$B$4:$I$31,M516,6),IF(AND(J516&gt;4,J516&lt;=5.5),INDEX([1]价格表!$B$4:$I$31,M516,7),IF(J516&gt;5.5,2.6+INDEX([1]价格表!$B$4:$I$31,M516,8)*L516)))))))</f>
        <v>1.8</v>
      </c>
      <c r="O516" s="3"/>
      <c r="P516" s="3"/>
      <c r="Q516" s="3">
        <f t="shared" ref="Q516:Q579" si="17">IF(P516&gt;0,P516-N516,0)</f>
        <v>0</v>
      </c>
    </row>
    <row r="517" spans="1:17">
      <c r="A517" s="11">
        <v>4312235015450</v>
      </c>
      <c r="B517" s="1" t="s">
        <v>19</v>
      </c>
      <c r="C517" s="12">
        <v>20210202</v>
      </c>
      <c r="D517" s="12">
        <v>610538201209</v>
      </c>
      <c r="E517" s="12" t="s">
        <v>19</v>
      </c>
      <c r="F517" s="12">
        <v>20210212</v>
      </c>
      <c r="G517" s="12" t="s">
        <v>20</v>
      </c>
      <c r="H517" s="12" t="s">
        <v>24</v>
      </c>
      <c r="I517" s="12" t="s">
        <v>114</v>
      </c>
      <c r="J517" s="12">
        <v>0.77</v>
      </c>
      <c r="K517" s="12" t="s">
        <v>23</v>
      </c>
      <c r="L517">
        <f t="shared" si="16"/>
        <v>1</v>
      </c>
      <c r="M517">
        <f>MATCH(H:H,[1]价格表!$B$4:$B$35,0)</f>
        <v>1</v>
      </c>
      <c r="N517" s="4">
        <f>IF(J517&lt;=0.3,INDEX([1]价格表!$B$4:$I$31,M517,2),IF(AND(J517&gt;0.3,J517&lt;=1),INDEX([1]价格表!$B$4:$I$31,M517,3),IF(AND(J517&gt;1,J517&lt;=2.2),INDEX([1]价格表!$B$4:$I$31,M517,4),IF(AND(J517&gt;2.2,J517&lt;=3.3),INDEX([1]价格表!$B$4:$I$31,M517,5),IF(AND(J517&gt;3.3,J517&lt;=4),INDEX([1]价格表!$B$4:$I$31,M517,6),IF(AND(J517&gt;4,J517&lt;=5.5),INDEX([1]价格表!$B$4:$I$31,M517,7),IF(J517&gt;5.5,2.6+INDEX([1]价格表!$B$4:$I$31,M517,8)*L517)))))))</f>
        <v>1.8</v>
      </c>
      <c r="O517" s="3"/>
      <c r="P517" s="3"/>
      <c r="Q517" s="3">
        <f t="shared" si="17"/>
        <v>0</v>
      </c>
    </row>
    <row r="518" spans="1:17">
      <c r="A518" s="11">
        <v>4312235015451</v>
      </c>
      <c r="B518" s="1" t="s">
        <v>19</v>
      </c>
      <c r="C518" s="12">
        <v>20210202</v>
      </c>
      <c r="D518" s="12">
        <v>610538201209</v>
      </c>
      <c r="E518" s="12" t="s">
        <v>19</v>
      </c>
      <c r="F518" s="12">
        <v>20210212</v>
      </c>
      <c r="G518" s="12" t="s">
        <v>20</v>
      </c>
      <c r="H518" s="12" t="s">
        <v>43</v>
      </c>
      <c r="I518" s="12" t="s">
        <v>44</v>
      </c>
      <c r="J518" s="12">
        <v>0.68</v>
      </c>
      <c r="K518" s="12" t="s">
        <v>23</v>
      </c>
      <c r="L518">
        <f t="shared" si="16"/>
        <v>1</v>
      </c>
      <c r="M518">
        <f>MATCH(H:H,[1]价格表!$B$4:$B$35,0)</f>
        <v>4</v>
      </c>
      <c r="N518" s="4">
        <f>IF(J518&lt;=0.3,INDEX([1]价格表!$B$4:$I$31,M518,2),IF(AND(J518&gt;0.3,J518&lt;=1),INDEX([1]价格表!$B$4:$I$31,M518,3),IF(AND(J518&gt;1,J518&lt;=2.2),INDEX([1]价格表!$B$4:$I$31,M518,4),IF(AND(J518&gt;2.2,J518&lt;=3.3),INDEX([1]价格表!$B$4:$I$31,M518,5),IF(AND(J518&gt;3.3,J518&lt;=4),INDEX([1]价格表!$B$4:$I$31,M518,6),IF(AND(J518&gt;4,J518&lt;=5.5),INDEX([1]价格表!$B$4:$I$31,M518,7),IF(J518&gt;5.5,2.6+INDEX([1]价格表!$B$4:$I$31,M518,8)*L518)))))))</f>
        <v>1.8</v>
      </c>
      <c r="O518" s="3"/>
      <c r="P518" s="3"/>
      <c r="Q518" s="3">
        <f t="shared" si="17"/>
        <v>0</v>
      </c>
    </row>
    <row r="519" spans="1:17">
      <c r="A519" s="11">
        <v>4312235015452</v>
      </c>
      <c r="B519" s="1" t="s">
        <v>19</v>
      </c>
      <c r="C519" s="12">
        <v>20210202</v>
      </c>
      <c r="D519" s="12">
        <v>610538201209</v>
      </c>
      <c r="E519" s="12" t="s">
        <v>19</v>
      </c>
      <c r="F519" s="12">
        <v>20210212</v>
      </c>
      <c r="G519" s="12" t="s">
        <v>20</v>
      </c>
      <c r="H519" s="12" t="s">
        <v>29</v>
      </c>
      <c r="I519" s="12" t="s">
        <v>122</v>
      </c>
      <c r="J519" s="12">
        <v>0.76</v>
      </c>
      <c r="K519" s="12" t="s">
        <v>23</v>
      </c>
      <c r="L519">
        <f t="shared" si="16"/>
        <v>1</v>
      </c>
      <c r="M519">
        <f>MATCH(H:H,[1]价格表!$B$4:$B$35,0)</f>
        <v>3</v>
      </c>
      <c r="N519" s="4">
        <f>IF(J519&lt;=0.3,INDEX([1]价格表!$B$4:$I$31,M519,2),IF(AND(J519&gt;0.3,J519&lt;=1),INDEX([1]价格表!$B$4:$I$31,M519,3),IF(AND(J519&gt;1,J519&lt;=2.2),INDEX([1]价格表!$B$4:$I$31,M519,4),IF(AND(J519&gt;2.2,J519&lt;=3.3),INDEX([1]价格表!$B$4:$I$31,M519,5),IF(AND(J519&gt;3.3,J519&lt;=4),INDEX([1]价格表!$B$4:$I$31,M519,6),IF(AND(J519&gt;4,J519&lt;=5.5),INDEX([1]价格表!$B$4:$I$31,M519,7),IF(J519&gt;5.5,2.6+INDEX([1]价格表!$B$4:$I$31,M519,8)*L519)))))))</f>
        <v>1.8</v>
      </c>
      <c r="O519" s="3"/>
      <c r="P519" s="3"/>
      <c r="Q519" s="3">
        <f t="shared" si="17"/>
        <v>0</v>
      </c>
    </row>
    <row r="520" spans="1:17">
      <c r="A520" s="11">
        <v>4312235022302</v>
      </c>
      <c r="B520" s="1" t="s">
        <v>19</v>
      </c>
      <c r="C520" s="12">
        <v>20210202</v>
      </c>
      <c r="D520" s="12">
        <v>610538201209</v>
      </c>
      <c r="E520" s="12" t="s">
        <v>19</v>
      </c>
      <c r="F520" s="12">
        <v>20210212</v>
      </c>
      <c r="G520" s="12" t="s">
        <v>20</v>
      </c>
      <c r="H520" s="12" t="s">
        <v>81</v>
      </c>
      <c r="I520" s="12" t="s">
        <v>136</v>
      </c>
      <c r="J520" s="12">
        <v>0.76</v>
      </c>
      <c r="K520" s="12" t="s">
        <v>23</v>
      </c>
      <c r="L520">
        <f t="shared" si="16"/>
        <v>1</v>
      </c>
      <c r="M520">
        <f>MATCH(H:H,[1]价格表!$B$4:$B$35,0)</f>
        <v>16</v>
      </c>
      <c r="N520" s="4">
        <f>IF(J520&lt;=0.3,INDEX([1]价格表!$B$4:$I$31,M520,2),IF(AND(J520&gt;0.3,J520&lt;=1),INDEX([1]价格表!$B$4:$I$31,M520,3),IF(AND(J520&gt;1,J520&lt;=2.2),INDEX([1]价格表!$B$4:$I$31,M520,4),IF(AND(J520&gt;2.2,J520&lt;=3.3),INDEX([1]价格表!$B$4:$I$31,M520,5),IF(AND(J520&gt;3.3,J520&lt;=4),INDEX([1]价格表!$B$4:$I$31,M520,6),IF(AND(J520&gt;4,J520&lt;=5.5),INDEX([1]价格表!$B$4:$I$31,M520,7),IF(J520&gt;5.5,2.6+INDEX([1]价格表!$B$4:$I$31,M520,8)*L520)))))))</f>
        <v>1.8</v>
      </c>
      <c r="O520" s="3"/>
      <c r="P520" s="3"/>
      <c r="Q520" s="3">
        <f t="shared" si="17"/>
        <v>0</v>
      </c>
    </row>
    <row r="521" spans="1:17">
      <c r="A521" s="11">
        <v>4312235022303</v>
      </c>
      <c r="B521" s="1" t="s">
        <v>19</v>
      </c>
      <c r="C521" s="12">
        <v>20210202</v>
      </c>
      <c r="D521" s="12">
        <v>610538201209</v>
      </c>
      <c r="E521" s="12" t="s">
        <v>19</v>
      </c>
      <c r="F521" s="12">
        <v>20210212</v>
      </c>
      <c r="G521" s="12" t="s">
        <v>20</v>
      </c>
      <c r="H521" s="12" t="s">
        <v>24</v>
      </c>
      <c r="I521" s="12" t="s">
        <v>25</v>
      </c>
      <c r="J521" s="12">
        <v>0.76</v>
      </c>
      <c r="K521" s="12" t="s">
        <v>23</v>
      </c>
      <c r="L521">
        <f t="shared" si="16"/>
        <v>1</v>
      </c>
      <c r="M521">
        <f>MATCH(H:H,[1]价格表!$B$4:$B$35,0)</f>
        <v>1</v>
      </c>
      <c r="N521" s="4">
        <f>IF(J521&lt;=0.3,INDEX([1]价格表!$B$4:$I$31,M521,2),IF(AND(J521&gt;0.3,J521&lt;=1),INDEX([1]价格表!$B$4:$I$31,M521,3),IF(AND(J521&gt;1,J521&lt;=2.2),INDEX([1]价格表!$B$4:$I$31,M521,4),IF(AND(J521&gt;2.2,J521&lt;=3.3),INDEX([1]价格表!$B$4:$I$31,M521,5),IF(AND(J521&gt;3.3,J521&lt;=4),INDEX([1]价格表!$B$4:$I$31,M521,6),IF(AND(J521&gt;4,J521&lt;=5.5),INDEX([1]价格表!$B$4:$I$31,M521,7),IF(J521&gt;5.5,2.6+INDEX([1]价格表!$B$4:$I$31,M521,8)*L521)))))))</f>
        <v>1.8</v>
      </c>
      <c r="O521" s="3"/>
      <c r="P521" s="3"/>
      <c r="Q521" s="3">
        <f t="shared" si="17"/>
        <v>0</v>
      </c>
    </row>
    <row r="522" spans="1:17">
      <c r="A522" s="11">
        <v>4312235022304</v>
      </c>
      <c r="B522" s="1" t="s">
        <v>19</v>
      </c>
      <c r="C522" s="12">
        <v>20210202</v>
      </c>
      <c r="D522" s="12">
        <v>610538201209</v>
      </c>
      <c r="E522" s="12" t="s">
        <v>19</v>
      </c>
      <c r="F522" s="12">
        <v>20210212</v>
      </c>
      <c r="G522" s="12" t="s">
        <v>20</v>
      </c>
      <c r="H522" s="12" t="s">
        <v>35</v>
      </c>
      <c r="I522" s="12" t="s">
        <v>197</v>
      </c>
      <c r="J522" s="12">
        <v>1.45</v>
      </c>
      <c r="K522" s="12" t="s">
        <v>23</v>
      </c>
      <c r="L522">
        <f t="shared" si="16"/>
        <v>2</v>
      </c>
      <c r="M522">
        <f>MATCH(H:H,[1]价格表!$B$4:$B$35,0)</f>
        <v>11</v>
      </c>
      <c r="N522" s="4">
        <f>IF(J522&lt;=0.3,INDEX([1]价格表!$B$4:$I$31,M522,2),IF(AND(J522&gt;0.3,J522&lt;=1),INDEX([1]价格表!$B$4:$I$31,M522,3),IF(AND(J522&gt;1,J522&lt;=2.2),INDEX([1]价格表!$B$4:$I$31,M522,4),IF(AND(J522&gt;2.2,J522&lt;=3.3),INDEX([1]价格表!$B$4:$I$31,M522,5),IF(AND(J522&gt;3.3,J522&lt;=4),INDEX([1]价格表!$B$4:$I$31,M522,6),IF(AND(J522&gt;4,J522&lt;=5.5),INDEX([1]价格表!$B$4:$I$31,M522,7),IF(J522&gt;5.5,2.6+INDEX([1]价格表!$B$4:$I$31,M522,8)*L522)))))))</f>
        <v>2.15</v>
      </c>
      <c r="O522" s="3"/>
      <c r="P522" s="3"/>
      <c r="Q522" s="3">
        <f t="shared" si="17"/>
        <v>0</v>
      </c>
    </row>
    <row r="523" spans="1:17">
      <c r="A523" s="11">
        <v>4312235022305</v>
      </c>
      <c r="B523" s="1" t="s">
        <v>19</v>
      </c>
      <c r="C523" s="12">
        <v>20210202</v>
      </c>
      <c r="D523" s="12">
        <v>610538201209</v>
      </c>
      <c r="E523" s="12" t="s">
        <v>19</v>
      </c>
      <c r="F523" s="12">
        <v>20210212</v>
      </c>
      <c r="G523" s="12" t="s">
        <v>20</v>
      </c>
      <c r="H523" s="12" t="s">
        <v>72</v>
      </c>
      <c r="I523" s="12" t="s">
        <v>73</v>
      </c>
      <c r="J523" s="12">
        <v>0.76</v>
      </c>
      <c r="K523" s="12" t="s">
        <v>23</v>
      </c>
      <c r="L523">
        <f t="shared" si="16"/>
        <v>1</v>
      </c>
      <c r="M523">
        <f>MATCH(H:H,[1]价格表!$B$4:$B$35,0)</f>
        <v>2</v>
      </c>
      <c r="N523" s="4">
        <f>IF(J523&lt;=0.3,INDEX([1]价格表!$B$4:$I$31,M523,2),IF(AND(J523&gt;0.3,J523&lt;=1),INDEX([1]价格表!$B$4:$I$31,M523,3),IF(AND(J523&gt;1,J523&lt;=2.2),INDEX([1]价格表!$B$4:$I$31,M523,4),IF(AND(J523&gt;2.2,J523&lt;=3.3),INDEX([1]价格表!$B$4:$I$31,M523,5),IF(AND(J523&gt;3.3,J523&lt;=4),INDEX([1]价格表!$B$4:$I$31,M523,6),IF(AND(J523&gt;4,J523&lt;=5.5),INDEX([1]价格表!$B$4:$I$31,M523,7),IF(J523&gt;5.5,2.6+INDEX([1]价格表!$B$4:$I$31,M523,8)*L523)))))))</f>
        <v>1.8</v>
      </c>
      <c r="O523" s="3"/>
      <c r="P523" s="3"/>
      <c r="Q523" s="3">
        <f t="shared" si="17"/>
        <v>0</v>
      </c>
    </row>
    <row r="524" spans="1:17">
      <c r="A524" s="11">
        <v>4312235022306</v>
      </c>
      <c r="B524" s="1" t="s">
        <v>19</v>
      </c>
      <c r="C524" s="12">
        <v>20210202</v>
      </c>
      <c r="D524" s="12">
        <v>610538201209</v>
      </c>
      <c r="E524" s="12" t="s">
        <v>19</v>
      </c>
      <c r="F524" s="12">
        <v>20210212</v>
      </c>
      <c r="G524" s="12" t="s">
        <v>20</v>
      </c>
      <c r="H524" s="12" t="s">
        <v>35</v>
      </c>
      <c r="I524" s="12" t="s">
        <v>198</v>
      </c>
      <c r="J524" s="12">
        <v>0.76</v>
      </c>
      <c r="K524" s="12" t="s">
        <v>23</v>
      </c>
      <c r="L524">
        <f t="shared" si="16"/>
        <v>1</v>
      </c>
      <c r="M524">
        <f>MATCH(H:H,[1]价格表!$B$4:$B$35,0)</f>
        <v>11</v>
      </c>
      <c r="N524" s="4">
        <f>IF(J524&lt;=0.3,INDEX([1]价格表!$B$4:$I$31,M524,2),IF(AND(J524&gt;0.3,J524&lt;=1),INDEX([1]价格表!$B$4:$I$31,M524,3),IF(AND(J524&gt;1,J524&lt;=2.2),INDEX([1]价格表!$B$4:$I$31,M524,4),IF(AND(J524&gt;2.2,J524&lt;=3.3),INDEX([1]价格表!$B$4:$I$31,M524,5),IF(AND(J524&gt;3.3,J524&lt;=4),INDEX([1]价格表!$B$4:$I$31,M524,6),IF(AND(J524&gt;4,J524&lt;=5.5),INDEX([1]价格表!$B$4:$I$31,M524,7),IF(J524&gt;5.5,2.6+INDEX([1]价格表!$B$4:$I$31,M524,8)*L524)))))))</f>
        <v>1.8</v>
      </c>
      <c r="O524" s="3"/>
      <c r="P524" s="3"/>
      <c r="Q524" s="3">
        <f t="shared" si="17"/>
        <v>0</v>
      </c>
    </row>
    <row r="525" spans="1:17">
      <c r="A525" s="11">
        <v>4312235022307</v>
      </c>
      <c r="B525" s="1" t="s">
        <v>19</v>
      </c>
      <c r="C525" s="12">
        <v>20210202</v>
      </c>
      <c r="D525" s="12">
        <v>610538201209</v>
      </c>
      <c r="E525" s="12" t="s">
        <v>19</v>
      </c>
      <c r="F525" s="12">
        <v>20210212</v>
      </c>
      <c r="G525" s="12" t="s">
        <v>20</v>
      </c>
      <c r="H525" s="12" t="s">
        <v>52</v>
      </c>
      <c r="I525" s="12" t="s">
        <v>92</v>
      </c>
      <c r="J525" s="12">
        <v>0.69</v>
      </c>
      <c r="K525" s="12" t="s">
        <v>23</v>
      </c>
      <c r="L525">
        <f t="shared" si="16"/>
        <v>1</v>
      </c>
      <c r="M525">
        <f>MATCH(H:H,[1]价格表!$B$4:$B$35,0)</f>
        <v>21</v>
      </c>
      <c r="N525" s="4">
        <f>IF(J525&lt;=0.3,INDEX([1]价格表!$B$4:$I$31,M525,2),IF(AND(J525&gt;0.3,J525&lt;=1),INDEX([1]价格表!$B$4:$I$31,M525,3),IF(AND(J525&gt;1,J525&lt;=2.2),INDEX([1]价格表!$B$4:$I$31,M525,4),IF(AND(J525&gt;2.2,J525&lt;=3.3),INDEX([1]价格表!$B$4:$I$31,M525,5),IF(AND(J525&gt;3.3,J525&lt;=4),INDEX([1]价格表!$B$4:$I$31,M525,6),IF(AND(J525&gt;4,J525&lt;=5.5),INDEX([1]价格表!$B$4:$I$31,M525,7),IF(J525&gt;5.5,2.6+INDEX([1]价格表!$B$4:$I$31,M525,8)*L525)))))))</f>
        <v>1.8</v>
      </c>
      <c r="O525" s="3"/>
      <c r="P525" s="3"/>
      <c r="Q525" s="3">
        <f t="shared" si="17"/>
        <v>0</v>
      </c>
    </row>
    <row r="526" spans="1:17">
      <c r="A526" s="11">
        <v>4312235022308</v>
      </c>
      <c r="B526" s="1" t="s">
        <v>19</v>
      </c>
      <c r="C526" s="12">
        <v>20210202</v>
      </c>
      <c r="D526" s="12">
        <v>610538201209</v>
      </c>
      <c r="E526" s="12" t="s">
        <v>19</v>
      </c>
      <c r="F526" s="12">
        <v>20210212</v>
      </c>
      <c r="G526" s="12" t="s">
        <v>20</v>
      </c>
      <c r="H526" s="12" t="s">
        <v>40</v>
      </c>
      <c r="I526" s="12" t="s">
        <v>188</v>
      </c>
      <c r="J526" s="12">
        <v>0.79</v>
      </c>
      <c r="K526" s="12" t="s">
        <v>23</v>
      </c>
      <c r="L526">
        <f t="shared" si="16"/>
        <v>1</v>
      </c>
      <c r="M526">
        <f>MATCH(H:H,[1]价格表!$B$4:$B$35,0)</f>
        <v>9</v>
      </c>
      <c r="N526" s="4">
        <f>IF(J526&lt;=0.3,INDEX([1]价格表!$B$4:$I$31,M526,2),IF(AND(J526&gt;0.3,J526&lt;=1),INDEX([1]价格表!$B$4:$I$31,M526,3),IF(AND(J526&gt;1,J526&lt;=2.2),INDEX([1]价格表!$B$4:$I$31,M526,4),IF(AND(J526&gt;2.2,J526&lt;=3.3),INDEX([1]价格表!$B$4:$I$31,M526,5),IF(AND(J526&gt;3.3,J526&lt;=4),INDEX([1]价格表!$B$4:$I$31,M526,6),IF(AND(J526&gt;4,J526&lt;=5.5),INDEX([1]价格表!$B$4:$I$31,M526,7),IF(J526&gt;5.5,2.6+INDEX([1]价格表!$B$4:$I$31,M526,8)*L526)))))))</f>
        <v>1.8</v>
      </c>
      <c r="O526" s="3"/>
      <c r="P526" s="3"/>
      <c r="Q526" s="3">
        <f t="shared" si="17"/>
        <v>0</v>
      </c>
    </row>
    <row r="527" spans="1:17">
      <c r="A527" s="11">
        <v>4312235022309</v>
      </c>
      <c r="B527" s="1" t="s">
        <v>19</v>
      </c>
      <c r="C527" s="12">
        <v>20210202</v>
      </c>
      <c r="D527" s="12">
        <v>610538201209</v>
      </c>
      <c r="E527" s="12" t="s">
        <v>19</v>
      </c>
      <c r="F527" s="12">
        <v>20210212</v>
      </c>
      <c r="G527" s="12" t="s">
        <v>20</v>
      </c>
      <c r="H527" s="12" t="s">
        <v>72</v>
      </c>
      <c r="I527" s="12" t="s">
        <v>73</v>
      </c>
      <c r="J527" s="12">
        <v>0.81</v>
      </c>
      <c r="K527" s="12" t="s">
        <v>23</v>
      </c>
      <c r="L527">
        <f t="shared" si="16"/>
        <v>1</v>
      </c>
      <c r="M527">
        <f>MATCH(H:H,[1]价格表!$B$4:$B$35,0)</f>
        <v>2</v>
      </c>
      <c r="N527" s="4">
        <f>IF(J527&lt;=0.3,INDEX([1]价格表!$B$4:$I$31,M527,2),IF(AND(J527&gt;0.3,J527&lt;=1),INDEX([1]价格表!$B$4:$I$31,M527,3),IF(AND(J527&gt;1,J527&lt;=2.2),INDEX([1]价格表!$B$4:$I$31,M527,4),IF(AND(J527&gt;2.2,J527&lt;=3.3),INDEX([1]价格表!$B$4:$I$31,M527,5),IF(AND(J527&gt;3.3,J527&lt;=4),INDEX([1]价格表!$B$4:$I$31,M527,6),IF(AND(J527&gt;4,J527&lt;=5.5),INDEX([1]价格表!$B$4:$I$31,M527,7),IF(J527&gt;5.5,2.6+INDEX([1]价格表!$B$4:$I$31,M527,8)*L527)))))))</f>
        <v>1.8</v>
      </c>
      <c r="O527" s="3"/>
      <c r="P527" s="3"/>
      <c r="Q527" s="3">
        <f t="shared" si="17"/>
        <v>0</v>
      </c>
    </row>
    <row r="528" spans="1:17">
      <c r="A528" s="11">
        <v>4312235022310</v>
      </c>
      <c r="B528" s="1" t="s">
        <v>19</v>
      </c>
      <c r="C528" s="12">
        <v>20210202</v>
      </c>
      <c r="D528" s="12">
        <v>610538201209</v>
      </c>
      <c r="E528" s="12" t="s">
        <v>19</v>
      </c>
      <c r="F528" s="12">
        <v>20210212</v>
      </c>
      <c r="G528" s="12" t="s">
        <v>20</v>
      </c>
      <c r="H528" s="12" t="s">
        <v>43</v>
      </c>
      <c r="I528" s="12" t="s">
        <v>199</v>
      </c>
      <c r="J528" s="12">
        <v>0.76</v>
      </c>
      <c r="K528" s="12" t="s">
        <v>23</v>
      </c>
      <c r="L528">
        <f t="shared" si="16"/>
        <v>1</v>
      </c>
      <c r="M528">
        <f>MATCH(H:H,[1]价格表!$B$4:$B$35,0)</f>
        <v>4</v>
      </c>
      <c r="N528" s="4">
        <f>IF(J528&lt;=0.3,INDEX([1]价格表!$B$4:$I$31,M528,2),IF(AND(J528&gt;0.3,J528&lt;=1),INDEX([1]价格表!$B$4:$I$31,M528,3),IF(AND(J528&gt;1,J528&lt;=2.2),INDEX([1]价格表!$B$4:$I$31,M528,4),IF(AND(J528&gt;2.2,J528&lt;=3.3),INDEX([1]价格表!$B$4:$I$31,M528,5),IF(AND(J528&gt;3.3,J528&lt;=4),INDEX([1]价格表!$B$4:$I$31,M528,6),IF(AND(J528&gt;4,J528&lt;=5.5),INDEX([1]价格表!$B$4:$I$31,M528,7),IF(J528&gt;5.5,2.6+INDEX([1]价格表!$B$4:$I$31,M528,8)*L528)))))))</f>
        <v>1.8</v>
      </c>
      <c r="O528" s="3"/>
      <c r="P528" s="3"/>
      <c r="Q528" s="3">
        <f t="shared" si="17"/>
        <v>0</v>
      </c>
    </row>
    <row r="529" spans="1:17">
      <c r="A529" s="11">
        <v>4312235022311</v>
      </c>
      <c r="B529" s="1" t="s">
        <v>19</v>
      </c>
      <c r="C529" s="12">
        <v>20210202</v>
      </c>
      <c r="D529" s="12">
        <v>610538201209</v>
      </c>
      <c r="E529" s="12" t="s">
        <v>19</v>
      </c>
      <c r="F529" s="12">
        <v>20210212</v>
      </c>
      <c r="G529" s="12" t="s">
        <v>20</v>
      </c>
      <c r="H529" s="12" t="s">
        <v>33</v>
      </c>
      <c r="I529" s="12" t="s">
        <v>102</v>
      </c>
      <c r="J529" s="12">
        <v>0.76</v>
      </c>
      <c r="K529" s="12" t="s">
        <v>23</v>
      </c>
      <c r="L529">
        <f t="shared" si="16"/>
        <v>1</v>
      </c>
      <c r="M529">
        <f>MATCH(H:H,[1]价格表!$B$4:$B$35,0)</f>
        <v>7</v>
      </c>
      <c r="N529" s="4">
        <f>IF(J529&lt;=0.3,INDEX([1]价格表!$B$4:$I$31,M529,2),IF(AND(J529&gt;0.3,J529&lt;=1),INDEX([1]价格表!$B$4:$I$31,M529,3),IF(AND(J529&gt;1,J529&lt;=2.2),INDEX([1]价格表!$B$4:$I$31,M529,4),IF(AND(J529&gt;2.2,J529&lt;=3.3),INDEX([1]价格表!$B$4:$I$31,M529,5),IF(AND(J529&gt;3.3,J529&lt;=4),INDEX([1]价格表!$B$4:$I$31,M529,6),IF(AND(J529&gt;4,J529&lt;=5.5),INDEX([1]价格表!$B$4:$I$31,M529,7),IF(J529&gt;5.5,2.6+INDEX([1]价格表!$B$4:$I$31,M529,8)*L529)))))))</f>
        <v>1.8</v>
      </c>
      <c r="O529" s="3"/>
      <c r="P529" s="3"/>
      <c r="Q529" s="3">
        <f t="shared" si="17"/>
        <v>0</v>
      </c>
    </row>
    <row r="530" spans="1:17">
      <c r="A530" s="11">
        <v>4312235022787</v>
      </c>
      <c r="B530" s="1" t="s">
        <v>19</v>
      </c>
      <c r="C530" s="12">
        <v>20210202</v>
      </c>
      <c r="D530" s="12">
        <v>610538201209</v>
      </c>
      <c r="E530" s="12" t="s">
        <v>19</v>
      </c>
      <c r="F530" s="12">
        <v>20210212</v>
      </c>
      <c r="G530" s="12" t="s">
        <v>20</v>
      </c>
      <c r="H530" s="12" t="s">
        <v>35</v>
      </c>
      <c r="I530" s="12" t="s">
        <v>36</v>
      </c>
      <c r="J530" s="12">
        <v>0.7</v>
      </c>
      <c r="K530" s="12" t="s">
        <v>23</v>
      </c>
      <c r="L530">
        <f t="shared" si="16"/>
        <v>1</v>
      </c>
      <c r="M530">
        <f>MATCH(H:H,[1]价格表!$B$4:$B$35,0)</f>
        <v>11</v>
      </c>
      <c r="N530" s="4">
        <f>IF(J530&lt;=0.3,INDEX([1]价格表!$B$4:$I$31,M530,2),IF(AND(J530&gt;0.3,J530&lt;=1),INDEX([1]价格表!$B$4:$I$31,M530,3),IF(AND(J530&gt;1,J530&lt;=2.2),INDEX([1]价格表!$B$4:$I$31,M530,4),IF(AND(J530&gt;2.2,J530&lt;=3.3),INDEX([1]价格表!$B$4:$I$31,M530,5),IF(AND(J530&gt;3.3,J530&lt;=4),INDEX([1]价格表!$B$4:$I$31,M530,6),IF(AND(J530&gt;4,J530&lt;=5.5),INDEX([1]价格表!$B$4:$I$31,M530,7),IF(J530&gt;5.5,2.6+INDEX([1]价格表!$B$4:$I$31,M530,8)*L530)))))))</f>
        <v>1.8</v>
      </c>
      <c r="O530" s="3"/>
      <c r="P530" s="3"/>
      <c r="Q530" s="3">
        <f t="shared" si="17"/>
        <v>0</v>
      </c>
    </row>
    <row r="531" spans="1:17">
      <c r="A531" s="11">
        <v>4312235022788</v>
      </c>
      <c r="B531" s="1" t="s">
        <v>19</v>
      </c>
      <c r="C531" s="12">
        <v>20210202</v>
      </c>
      <c r="D531" s="12">
        <v>610538201209</v>
      </c>
      <c r="E531" s="12" t="s">
        <v>19</v>
      </c>
      <c r="F531" s="12">
        <v>20210212</v>
      </c>
      <c r="G531" s="12" t="s">
        <v>20</v>
      </c>
      <c r="H531" s="12" t="s">
        <v>40</v>
      </c>
      <c r="I531" s="12" t="s">
        <v>103</v>
      </c>
      <c r="J531" s="12">
        <v>0.68</v>
      </c>
      <c r="K531" s="12" t="s">
        <v>23</v>
      </c>
      <c r="L531">
        <f t="shared" si="16"/>
        <v>1</v>
      </c>
      <c r="M531">
        <f>MATCH(H:H,[1]价格表!$B$4:$B$35,0)</f>
        <v>9</v>
      </c>
      <c r="N531" s="4">
        <f>IF(J531&lt;=0.3,INDEX([1]价格表!$B$4:$I$31,M531,2),IF(AND(J531&gt;0.3,J531&lt;=1),INDEX([1]价格表!$B$4:$I$31,M531,3),IF(AND(J531&gt;1,J531&lt;=2.2),INDEX([1]价格表!$B$4:$I$31,M531,4),IF(AND(J531&gt;2.2,J531&lt;=3.3),INDEX([1]价格表!$B$4:$I$31,M531,5),IF(AND(J531&gt;3.3,J531&lt;=4),INDEX([1]价格表!$B$4:$I$31,M531,6),IF(AND(J531&gt;4,J531&lt;=5.5),INDEX([1]价格表!$B$4:$I$31,M531,7),IF(J531&gt;5.5,2.6+INDEX([1]价格表!$B$4:$I$31,M531,8)*L531)))))))</f>
        <v>1.8</v>
      </c>
      <c r="O531" s="3"/>
      <c r="P531" s="3"/>
      <c r="Q531" s="3">
        <f t="shared" si="17"/>
        <v>0</v>
      </c>
    </row>
    <row r="532" spans="1:17">
      <c r="A532" s="11">
        <v>4312235022789</v>
      </c>
      <c r="B532" s="1" t="s">
        <v>19</v>
      </c>
      <c r="C532" s="12">
        <v>20210202</v>
      </c>
      <c r="D532" s="12">
        <v>610538201209</v>
      </c>
      <c r="E532" s="12" t="s">
        <v>19</v>
      </c>
      <c r="F532" s="12">
        <v>20210212</v>
      </c>
      <c r="G532" s="12" t="s">
        <v>20</v>
      </c>
      <c r="H532" s="12" t="s">
        <v>43</v>
      </c>
      <c r="I532" s="12" t="s">
        <v>44</v>
      </c>
      <c r="J532" s="12">
        <v>0.69</v>
      </c>
      <c r="K532" s="12" t="s">
        <v>23</v>
      </c>
      <c r="L532">
        <f t="shared" si="16"/>
        <v>1</v>
      </c>
      <c r="M532">
        <f>MATCH(H:H,[1]价格表!$B$4:$B$35,0)</f>
        <v>4</v>
      </c>
      <c r="N532" s="4">
        <f>IF(J532&lt;=0.3,INDEX([1]价格表!$B$4:$I$31,M532,2),IF(AND(J532&gt;0.3,J532&lt;=1),INDEX([1]价格表!$B$4:$I$31,M532,3),IF(AND(J532&gt;1,J532&lt;=2.2),INDEX([1]价格表!$B$4:$I$31,M532,4),IF(AND(J532&gt;2.2,J532&lt;=3.3),INDEX([1]价格表!$B$4:$I$31,M532,5),IF(AND(J532&gt;3.3,J532&lt;=4),INDEX([1]价格表!$B$4:$I$31,M532,6),IF(AND(J532&gt;4,J532&lt;=5.5),INDEX([1]价格表!$B$4:$I$31,M532,7),IF(J532&gt;5.5,2.6+INDEX([1]价格表!$B$4:$I$31,M532,8)*L532)))))))</f>
        <v>1.8</v>
      </c>
      <c r="O532" s="3"/>
      <c r="P532" s="3"/>
      <c r="Q532" s="3">
        <f t="shared" si="17"/>
        <v>0</v>
      </c>
    </row>
    <row r="533" spans="1:17">
      <c r="A533" s="11">
        <v>4312235022790</v>
      </c>
      <c r="B533" s="1" t="s">
        <v>19</v>
      </c>
      <c r="C533" s="12">
        <v>20210202</v>
      </c>
      <c r="D533" s="12">
        <v>610538201209</v>
      </c>
      <c r="E533" s="12" t="s">
        <v>19</v>
      </c>
      <c r="F533" s="12">
        <v>20210212</v>
      </c>
      <c r="G533" s="12" t="s">
        <v>20</v>
      </c>
      <c r="H533" s="12" t="s">
        <v>43</v>
      </c>
      <c r="I533" s="12" t="s">
        <v>44</v>
      </c>
      <c r="J533" s="12">
        <v>0.76</v>
      </c>
      <c r="K533" s="12" t="s">
        <v>23</v>
      </c>
      <c r="L533">
        <f t="shared" si="16"/>
        <v>1</v>
      </c>
      <c r="M533">
        <f>MATCH(H:H,[1]价格表!$B$4:$B$35,0)</f>
        <v>4</v>
      </c>
      <c r="N533" s="4">
        <f>IF(J533&lt;=0.3,INDEX([1]价格表!$B$4:$I$31,M533,2),IF(AND(J533&gt;0.3,J533&lt;=1),INDEX([1]价格表!$B$4:$I$31,M533,3),IF(AND(J533&gt;1,J533&lt;=2.2),INDEX([1]价格表!$B$4:$I$31,M533,4),IF(AND(J533&gt;2.2,J533&lt;=3.3),INDEX([1]价格表!$B$4:$I$31,M533,5),IF(AND(J533&gt;3.3,J533&lt;=4),INDEX([1]价格表!$B$4:$I$31,M533,6),IF(AND(J533&gt;4,J533&lt;=5.5),INDEX([1]价格表!$B$4:$I$31,M533,7),IF(J533&gt;5.5,2.6+INDEX([1]价格表!$B$4:$I$31,M533,8)*L533)))))))</f>
        <v>1.8</v>
      </c>
      <c r="O533" s="3"/>
      <c r="P533" s="3"/>
      <c r="Q533" s="3">
        <f t="shared" si="17"/>
        <v>0</v>
      </c>
    </row>
    <row r="534" spans="1:17">
      <c r="A534" s="11">
        <v>4312235022791</v>
      </c>
      <c r="B534" s="1" t="s">
        <v>19</v>
      </c>
      <c r="C534" s="12">
        <v>20210202</v>
      </c>
      <c r="D534" s="12">
        <v>610538201209</v>
      </c>
      <c r="E534" s="12" t="s">
        <v>19</v>
      </c>
      <c r="F534" s="12">
        <v>20210212</v>
      </c>
      <c r="G534" s="12" t="s">
        <v>20</v>
      </c>
      <c r="H534" s="12" t="s">
        <v>24</v>
      </c>
      <c r="I534" s="12" t="s">
        <v>51</v>
      </c>
      <c r="J534" s="12">
        <v>0.76</v>
      </c>
      <c r="K534" s="12" t="s">
        <v>23</v>
      </c>
      <c r="L534">
        <f t="shared" si="16"/>
        <v>1</v>
      </c>
      <c r="M534">
        <f>MATCH(H:H,[1]价格表!$B$4:$B$35,0)</f>
        <v>1</v>
      </c>
      <c r="N534" s="4">
        <f>IF(J534&lt;=0.3,INDEX([1]价格表!$B$4:$I$31,M534,2),IF(AND(J534&gt;0.3,J534&lt;=1),INDEX([1]价格表!$B$4:$I$31,M534,3),IF(AND(J534&gt;1,J534&lt;=2.2),INDEX([1]价格表!$B$4:$I$31,M534,4),IF(AND(J534&gt;2.2,J534&lt;=3.3),INDEX([1]价格表!$B$4:$I$31,M534,5),IF(AND(J534&gt;3.3,J534&lt;=4),INDEX([1]价格表!$B$4:$I$31,M534,6),IF(AND(J534&gt;4,J534&lt;=5.5),INDEX([1]价格表!$B$4:$I$31,M534,7),IF(J534&gt;5.5,2.6+INDEX([1]价格表!$B$4:$I$31,M534,8)*L534)))))))</f>
        <v>1.8</v>
      </c>
      <c r="O534" s="3"/>
      <c r="P534" s="3"/>
      <c r="Q534" s="3">
        <f t="shared" si="17"/>
        <v>0</v>
      </c>
    </row>
    <row r="535" spans="1:17">
      <c r="A535" s="11">
        <v>4312235022792</v>
      </c>
      <c r="B535" s="1" t="s">
        <v>19</v>
      </c>
      <c r="C535" s="12">
        <v>20210202</v>
      </c>
      <c r="D535" s="12">
        <v>610538201209</v>
      </c>
      <c r="E535" s="12" t="s">
        <v>19</v>
      </c>
      <c r="F535" s="12">
        <v>20210212</v>
      </c>
      <c r="G535" s="12" t="s">
        <v>20</v>
      </c>
      <c r="H535" s="12" t="s">
        <v>24</v>
      </c>
      <c r="I535" s="12" t="s">
        <v>25</v>
      </c>
      <c r="J535" s="12">
        <v>0.76</v>
      </c>
      <c r="K535" s="12" t="s">
        <v>23</v>
      </c>
      <c r="L535">
        <f t="shared" si="16"/>
        <v>1</v>
      </c>
      <c r="M535">
        <f>MATCH(H:H,[1]价格表!$B$4:$B$35,0)</f>
        <v>1</v>
      </c>
      <c r="N535" s="4">
        <f>IF(J535&lt;=0.3,INDEX([1]价格表!$B$4:$I$31,M535,2),IF(AND(J535&gt;0.3,J535&lt;=1),INDEX([1]价格表!$B$4:$I$31,M535,3),IF(AND(J535&gt;1,J535&lt;=2.2),INDEX([1]价格表!$B$4:$I$31,M535,4),IF(AND(J535&gt;2.2,J535&lt;=3.3),INDEX([1]价格表!$B$4:$I$31,M535,5),IF(AND(J535&gt;3.3,J535&lt;=4),INDEX([1]价格表!$B$4:$I$31,M535,6),IF(AND(J535&gt;4,J535&lt;=5.5),INDEX([1]价格表!$B$4:$I$31,M535,7),IF(J535&gt;5.5,2.6+INDEX([1]价格表!$B$4:$I$31,M535,8)*L535)))))))</f>
        <v>1.8</v>
      </c>
      <c r="O535" s="3"/>
      <c r="P535" s="3"/>
      <c r="Q535" s="3">
        <f t="shared" si="17"/>
        <v>0</v>
      </c>
    </row>
    <row r="536" spans="1:17">
      <c r="A536" s="11">
        <v>4312235022793</v>
      </c>
      <c r="B536" s="1" t="s">
        <v>19</v>
      </c>
      <c r="C536" s="12">
        <v>20210202</v>
      </c>
      <c r="D536" s="12">
        <v>610538201209</v>
      </c>
      <c r="E536" s="12" t="s">
        <v>19</v>
      </c>
      <c r="F536" s="12">
        <v>20210212</v>
      </c>
      <c r="G536" s="12" t="s">
        <v>20</v>
      </c>
      <c r="H536" s="12" t="s">
        <v>24</v>
      </c>
      <c r="I536" s="12" t="s">
        <v>25</v>
      </c>
      <c r="J536" s="12">
        <v>0.76</v>
      </c>
      <c r="K536" s="12" t="s">
        <v>23</v>
      </c>
      <c r="L536">
        <f t="shared" si="16"/>
        <v>1</v>
      </c>
      <c r="M536">
        <f>MATCH(H:H,[1]价格表!$B$4:$B$35,0)</f>
        <v>1</v>
      </c>
      <c r="N536" s="4">
        <f>IF(J536&lt;=0.3,INDEX([1]价格表!$B$4:$I$31,M536,2),IF(AND(J536&gt;0.3,J536&lt;=1),INDEX([1]价格表!$B$4:$I$31,M536,3),IF(AND(J536&gt;1,J536&lt;=2.2),INDEX([1]价格表!$B$4:$I$31,M536,4),IF(AND(J536&gt;2.2,J536&lt;=3.3),INDEX([1]价格表!$B$4:$I$31,M536,5),IF(AND(J536&gt;3.3,J536&lt;=4),INDEX([1]价格表!$B$4:$I$31,M536,6),IF(AND(J536&gt;4,J536&lt;=5.5),INDEX([1]价格表!$B$4:$I$31,M536,7),IF(J536&gt;5.5,2.6+INDEX([1]价格表!$B$4:$I$31,M536,8)*L536)))))))</f>
        <v>1.8</v>
      </c>
      <c r="O536" s="3"/>
      <c r="P536" s="3"/>
      <c r="Q536" s="3">
        <f t="shared" si="17"/>
        <v>0</v>
      </c>
    </row>
    <row r="537" spans="1:17">
      <c r="A537" s="11">
        <v>4312235022794</v>
      </c>
      <c r="B537" s="1" t="s">
        <v>19</v>
      </c>
      <c r="C537" s="12">
        <v>20210202</v>
      </c>
      <c r="D537" s="12">
        <v>610538201209</v>
      </c>
      <c r="E537" s="12" t="s">
        <v>19</v>
      </c>
      <c r="F537" s="12">
        <v>20210212</v>
      </c>
      <c r="G537" s="12" t="s">
        <v>20</v>
      </c>
      <c r="H537" s="12" t="s">
        <v>21</v>
      </c>
      <c r="I537" s="12" t="s">
        <v>115</v>
      </c>
      <c r="J537" s="12">
        <v>0.76</v>
      </c>
      <c r="K537" s="12" t="s">
        <v>23</v>
      </c>
      <c r="L537">
        <f t="shared" si="16"/>
        <v>1</v>
      </c>
      <c r="M537">
        <f>MATCH(H:H,[1]价格表!$B$4:$B$35,0)</f>
        <v>15</v>
      </c>
      <c r="N537" s="4">
        <f>IF(J537&lt;=0.3,INDEX([1]价格表!$B$4:$I$31,M537,2),IF(AND(J537&gt;0.3,J537&lt;=1),INDEX([1]价格表!$B$4:$I$31,M537,3),IF(AND(J537&gt;1,J537&lt;=2.2),INDEX([1]价格表!$B$4:$I$31,M537,4),IF(AND(J537&gt;2.2,J537&lt;=3.3),INDEX([1]价格表!$B$4:$I$31,M537,5),IF(AND(J537&gt;3.3,J537&lt;=4),INDEX([1]价格表!$B$4:$I$31,M537,6),IF(AND(J537&gt;4,J537&lt;=5.5),INDEX([1]价格表!$B$4:$I$31,M537,7),IF(J537&gt;5.5,2.6+INDEX([1]价格表!$B$4:$I$31,M537,8)*L537)))))))</f>
        <v>1.8</v>
      </c>
      <c r="O537" s="3"/>
      <c r="P537" s="3"/>
      <c r="Q537" s="3">
        <f t="shared" si="17"/>
        <v>0</v>
      </c>
    </row>
    <row r="538" spans="1:17">
      <c r="A538" s="11">
        <v>4312235022795</v>
      </c>
      <c r="B538" s="1" t="s">
        <v>19</v>
      </c>
      <c r="C538" s="12">
        <v>20210202</v>
      </c>
      <c r="D538" s="12">
        <v>610538201209</v>
      </c>
      <c r="E538" s="12" t="s">
        <v>19</v>
      </c>
      <c r="F538" s="12">
        <v>20210212</v>
      </c>
      <c r="G538" s="12" t="s">
        <v>20</v>
      </c>
      <c r="H538" s="12" t="s">
        <v>43</v>
      </c>
      <c r="I538" s="12" t="s">
        <v>44</v>
      </c>
      <c r="J538" s="12">
        <v>1.49</v>
      </c>
      <c r="K538" s="12" t="s">
        <v>23</v>
      </c>
      <c r="L538">
        <f t="shared" si="16"/>
        <v>2</v>
      </c>
      <c r="M538">
        <f>MATCH(H:H,[1]价格表!$B$4:$B$35,0)</f>
        <v>4</v>
      </c>
      <c r="N538" s="4">
        <f>IF(J538&lt;=0.3,INDEX([1]价格表!$B$4:$I$31,M538,2),IF(AND(J538&gt;0.3,J538&lt;=1),INDEX([1]价格表!$B$4:$I$31,M538,3),IF(AND(J538&gt;1,J538&lt;=2.2),INDEX([1]价格表!$B$4:$I$31,M538,4),IF(AND(J538&gt;2.2,J538&lt;=3.3),INDEX([1]价格表!$B$4:$I$31,M538,5),IF(AND(J538&gt;3.3,J538&lt;=4),INDEX([1]价格表!$B$4:$I$31,M538,6),IF(AND(J538&gt;4,J538&lt;=5.5),INDEX([1]价格表!$B$4:$I$31,M538,7),IF(J538&gt;5.5,2.6+INDEX([1]价格表!$B$4:$I$31,M538,8)*L538)))))))</f>
        <v>2.15</v>
      </c>
      <c r="O538" s="3"/>
      <c r="P538" s="3"/>
      <c r="Q538" s="3">
        <f t="shared" si="17"/>
        <v>0</v>
      </c>
    </row>
    <row r="539" spans="1:17">
      <c r="A539" s="11">
        <v>4312235022796</v>
      </c>
      <c r="B539" s="1" t="s">
        <v>19</v>
      </c>
      <c r="C539" s="12">
        <v>20210202</v>
      </c>
      <c r="D539" s="12">
        <v>610538201209</v>
      </c>
      <c r="E539" s="12" t="s">
        <v>19</v>
      </c>
      <c r="F539" s="12">
        <v>20210212</v>
      </c>
      <c r="G539" s="12" t="s">
        <v>20</v>
      </c>
      <c r="H539" s="12" t="s">
        <v>43</v>
      </c>
      <c r="I539" s="12" t="s">
        <v>44</v>
      </c>
      <c r="J539" s="12">
        <v>0.8</v>
      </c>
      <c r="K539" s="12" t="s">
        <v>23</v>
      </c>
      <c r="L539">
        <f t="shared" si="16"/>
        <v>1</v>
      </c>
      <c r="M539">
        <f>MATCH(H:H,[1]价格表!$B$4:$B$35,0)</f>
        <v>4</v>
      </c>
      <c r="N539" s="4">
        <f>IF(J539&lt;=0.3,INDEX([1]价格表!$B$4:$I$31,M539,2),IF(AND(J539&gt;0.3,J539&lt;=1),INDEX([1]价格表!$B$4:$I$31,M539,3),IF(AND(J539&gt;1,J539&lt;=2.2),INDEX([1]价格表!$B$4:$I$31,M539,4),IF(AND(J539&gt;2.2,J539&lt;=3.3),INDEX([1]价格表!$B$4:$I$31,M539,5),IF(AND(J539&gt;3.3,J539&lt;=4),INDEX([1]价格表!$B$4:$I$31,M539,6),IF(AND(J539&gt;4,J539&lt;=5.5),INDEX([1]价格表!$B$4:$I$31,M539,7),IF(J539&gt;5.5,2.6+INDEX([1]价格表!$B$4:$I$31,M539,8)*L539)))))))</f>
        <v>1.8</v>
      </c>
      <c r="O539" s="3"/>
      <c r="P539" s="3"/>
      <c r="Q539" s="3">
        <f t="shared" si="17"/>
        <v>0</v>
      </c>
    </row>
    <row r="540" spans="1:17">
      <c r="A540" s="11">
        <v>4312235030021</v>
      </c>
      <c r="B540" s="1" t="s">
        <v>19</v>
      </c>
      <c r="C540" s="12">
        <v>20210202</v>
      </c>
      <c r="D540" s="12">
        <v>610538201209</v>
      </c>
      <c r="E540" s="12" t="s">
        <v>19</v>
      </c>
      <c r="F540" s="12">
        <v>20210212</v>
      </c>
      <c r="G540" s="12" t="s">
        <v>20</v>
      </c>
      <c r="H540" s="12" t="s">
        <v>81</v>
      </c>
      <c r="I540" s="12" t="s">
        <v>200</v>
      </c>
      <c r="J540" s="12">
        <v>0.76</v>
      </c>
      <c r="K540" s="12" t="s">
        <v>23</v>
      </c>
      <c r="L540">
        <f t="shared" si="16"/>
        <v>1</v>
      </c>
      <c r="M540">
        <f>MATCH(H:H,[1]价格表!$B$4:$B$35,0)</f>
        <v>16</v>
      </c>
      <c r="N540" s="4">
        <f>IF(J540&lt;=0.3,INDEX([1]价格表!$B$4:$I$31,M540,2),IF(AND(J540&gt;0.3,J540&lt;=1),INDEX([1]价格表!$B$4:$I$31,M540,3),IF(AND(J540&gt;1,J540&lt;=2.2),INDEX([1]价格表!$B$4:$I$31,M540,4),IF(AND(J540&gt;2.2,J540&lt;=3.3),INDEX([1]价格表!$B$4:$I$31,M540,5),IF(AND(J540&gt;3.3,J540&lt;=4),INDEX([1]价格表!$B$4:$I$31,M540,6),IF(AND(J540&gt;4,J540&lt;=5.5),INDEX([1]价格表!$B$4:$I$31,M540,7),IF(J540&gt;5.5,2.6+INDEX([1]价格表!$B$4:$I$31,M540,8)*L540)))))))</f>
        <v>1.8</v>
      </c>
      <c r="O540" s="3"/>
      <c r="P540" s="3"/>
      <c r="Q540" s="3">
        <f t="shared" si="17"/>
        <v>0</v>
      </c>
    </row>
    <row r="541" spans="1:17">
      <c r="A541" s="11">
        <v>4312235030022</v>
      </c>
      <c r="B541" s="1" t="s">
        <v>19</v>
      </c>
      <c r="C541" s="12">
        <v>20210202</v>
      </c>
      <c r="D541" s="12">
        <v>610538201209</v>
      </c>
      <c r="E541" s="12" t="s">
        <v>19</v>
      </c>
      <c r="F541" s="12">
        <v>20210212</v>
      </c>
      <c r="G541" s="12" t="s">
        <v>20</v>
      </c>
      <c r="H541" s="12" t="s">
        <v>31</v>
      </c>
      <c r="I541" s="12" t="s">
        <v>110</v>
      </c>
      <c r="J541" s="12">
        <v>0.68</v>
      </c>
      <c r="K541" s="12" t="s">
        <v>23</v>
      </c>
      <c r="L541">
        <f t="shared" si="16"/>
        <v>1</v>
      </c>
      <c r="M541">
        <f>MATCH(H:H,[1]价格表!$B$4:$B$35,0)</f>
        <v>17</v>
      </c>
      <c r="N541" s="4">
        <f>IF(J541&lt;=0.3,INDEX([1]价格表!$B$4:$I$31,M541,2),IF(AND(J541&gt;0.3,J541&lt;=1),INDEX([1]价格表!$B$4:$I$31,M541,3),IF(AND(J541&gt;1,J541&lt;=2.2),INDEX([1]价格表!$B$4:$I$31,M541,4),IF(AND(J541&gt;2.2,J541&lt;=3.3),INDEX([1]价格表!$B$4:$I$31,M541,5),IF(AND(J541&gt;3.3,J541&lt;=4),INDEX([1]价格表!$B$4:$I$31,M541,6),IF(AND(J541&gt;4,J541&lt;=5.5),INDEX([1]价格表!$B$4:$I$31,M541,7),IF(J541&gt;5.5,2.6+INDEX([1]价格表!$B$4:$I$31,M541,8)*L541)))))))</f>
        <v>1.8</v>
      </c>
      <c r="O541" s="3"/>
      <c r="P541" s="3"/>
      <c r="Q541" s="3">
        <f t="shared" si="17"/>
        <v>0</v>
      </c>
    </row>
    <row r="542" spans="1:17">
      <c r="A542" s="11">
        <v>4312235030023</v>
      </c>
      <c r="B542" s="1" t="s">
        <v>19</v>
      </c>
      <c r="C542" s="12">
        <v>20210202</v>
      </c>
      <c r="D542" s="12">
        <v>610538201209</v>
      </c>
      <c r="E542" s="12" t="s">
        <v>19</v>
      </c>
      <c r="F542" s="12">
        <v>20210212</v>
      </c>
      <c r="G542" s="12" t="s">
        <v>20</v>
      </c>
      <c r="H542" s="12" t="s">
        <v>21</v>
      </c>
      <c r="I542" s="12" t="s">
        <v>71</v>
      </c>
      <c r="J542" s="12">
        <v>0.77</v>
      </c>
      <c r="K542" s="12" t="s">
        <v>23</v>
      </c>
      <c r="L542">
        <f t="shared" si="16"/>
        <v>1</v>
      </c>
      <c r="M542">
        <f>MATCH(H:H,[1]价格表!$B$4:$B$35,0)</f>
        <v>15</v>
      </c>
      <c r="N542" s="4">
        <f>IF(J542&lt;=0.3,INDEX([1]价格表!$B$4:$I$31,M542,2),IF(AND(J542&gt;0.3,J542&lt;=1),INDEX([1]价格表!$B$4:$I$31,M542,3),IF(AND(J542&gt;1,J542&lt;=2.2),INDEX([1]价格表!$B$4:$I$31,M542,4),IF(AND(J542&gt;2.2,J542&lt;=3.3),INDEX([1]价格表!$B$4:$I$31,M542,5),IF(AND(J542&gt;3.3,J542&lt;=4),INDEX([1]价格表!$B$4:$I$31,M542,6),IF(AND(J542&gt;4,J542&lt;=5.5),INDEX([1]价格表!$B$4:$I$31,M542,7),IF(J542&gt;5.5,2.6+INDEX([1]价格表!$B$4:$I$31,M542,8)*L542)))))))</f>
        <v>1.8</v>
      </c>
      <c r="O542" s="3"/>
      <c r="P542" s="3"/>
      <c r="Q542" s="3">
        <f t="shared" si="17"/>
        <v>0</v>
      </c>
    </row>
    <row r="543" spans="1:17">
      <c r="A543" s="11">
        <v>4312235030024</v>
      </c>
      <c r="B543" s="1" t="s">
        <v>19</v>
      </c>
      <c r="C543" s="12">
        <v>20210202</v>
      </c>
      <c r="D543" s="12">
        <v>610538201209</v>
      </c>
      <c r="E543" s="12" t="s">
        <v>19</v>
      </c>
      <c r="F543" s="12">
        <v>20210212</v>
      </c>
      <c r="G543" s="12" t="s">
        <v>20</v>
      </c>
      <c r="H543" s="12" t="s">
        <v>31</v>
      </c>
      <c r="I543" s="12" t="s">
        <v>201</v>
      </c>
      <c r="J543" s="12">
        <v>0.92</v>
      </c>
      <c r="K543" s="12" t="s">
        <v>23</v>
      </c>
      <c r="L543">
        <f t="shared" si="16"/>
        <v>1</v>
      </c>
      <c r="M543">
        <f>MATCH(H:H,[1]价格表!$B$4:$B$35,0)</f>
        <v>17</v>
      </c>
      <c r="N543" s="4">
        <f>IF(J543&lt;=0.3,INDEX([1]价格表!$B$4:$I$31,M543,2),IF(AND(J543&gt;0.3,J543&lt;=1),INDEX([1]价格表!$B$4:$I$31,M543,3),IF(AND(J543&gt;1,J543&lt;=2.2),INDEX([1]价格表!$B$4:$I$31,M543,4),IF(AND(J543&gt;2.2,J543&lt;=3.3),INDEX([1]价格表!$B$4:$I$31,M543,5),IF(AND(J543&gt;3.3,J543&lt;=4),INDEX([1]价格表!$B$4:$I$31,M543,6),IF(AND(J543&gt;4,J543&lt;=5.5),INDEX([1]价格表!$B$4:$I$31,M543,7),IF(J543&gt;5.5,2.6+INDEX([1]价格表!$B$4:$I$31,M543,8)*L543)))))))</f>
        <v>1.8</v>
      </c>
      <c r="O543" s="3"/>
      <c r="P543" s="3"/>
      <c r="Q543" s="3">
        <f t="shared" si="17"/>
        <v>0</v>
      </c>
    </row>
    <row r="544" spans="1:17">
      <c r="A544" s="11">
        <v>4312235030025</v>
      </c>
      <c r="B544" s="1" t="s">
        <v>19</v>
      </c>
      <c r="C544" s="12">
        <v>20210202</v>
      </c>
      <c r="D544" s="12">
        <v>610538201209</v>
      </c>
      <c r="E544" s="12" t="s">
        <v>19</v>
      </c>
      <c r="F544" s="12">
        <v>20210212</v>
      </c>
      <c r="G544" s="12" t="s">
        <v>20</v>
      </c>
      <c r="H544" s="12" t="s">
        <v>47</v>
      </c>
      <c r="I544" s="12" t="s">
        <v>96</v>
      </c>
      <c r="J544" s="12">
        <v>0.77</v>
      </c>
      <c r="K544" s="12" t="s">
        <v>23</v>
      </c>
      <c r="L544">
        <f t="shared" si="16"/>
        <v>1</v>
      </c>
      <c r="M544">
        <f>MATCH(H:H,[1]价格表!$B$4:$B$35,0)</f>
        <v>12</v>
      </c>
      <c r="N544" s="4">
        <f>IF(J544&lt;=0.3,INDEX([1]价格表!$B$4:$I$31,M544,2),IF(AND(J544&gt;0.3,J544&lt;=1),INDEX([1]价格表!$B$4:$I$31,M544,3),IF(AND(J544&gt;1,J544&lt;=2.2),INDEX([1]价格表!$B$4:$I$31,M544,4),IF(AND(J544&gt;2.2,J544&lt;=3.3),INDEX([1]价格表!$B$4:$I$31,M544,5),IF(AND(J544&gt;3.3,J544&lt;=4),INDEX([1]价格表!$B$4:$I$31,M544,6),IF(AND(J544&gt;4,J544&lt;=5.5),INDEX([1]价格表!$B$4:$I$31,M544,7),IF(J544&gt;5.5,2.6+INDEX([1]价格表!$B$4:$I$31,M544,8)*L544)))))))</f>
        <v>1.8</v>
      </c>
      <c r="O544" s="3"/>
      <c r="P544" s="3"/>
      <c r="Q544" s="3">
        <f t="shared" si="17"/>
        <v>0</v>
      </c>
    </row>
    <row r="545" spans="1:17">
      <c r="A545" s="11">
        <v>4312235030026</v>
      </c>
      <c r="B545" s="1" t="s">
        <v>19</v>
      </c>
      <c r="C545" s="12">
        <v>20210202</v>
      </c>
      <c r="D545" s="12">
        <v>610538201209</v>
      </c>
      <c r="E545" s="12" t="s">
        <v>19</v>
      </c>
      <c r="F545" s="12">
        <v>20210212</v>
      </c>
      <c r="G545" s="12" t="s">
        <v>20</v>
      </c>
      <c r="H545" s="12" t="s">
        <v>47</v>
      </c>
      <c r="I545" s="12" t="s">
        <v>58</v>
      </c>
      <c r="J545" s="12">
        <v>0.76</v>
      </c>
      <c r="K545" s="12" t="s">
        <v>23</v>
      </c>
      <c r="L545">
        <f t="shared" si="16"/>
        <v>1</v>
      </c>
      <c r="M545">
        <f>MATCH(H:H,[1]价格表!$B$4:$B$35,0)</f>
        <v>12</v>
      </c>
      <c r="N545" s="4">
        <f>IF(J545&lt;=0.3,INDEX([1]价格表!$B$4:$I$31,M545,2),IF(AND(J545&gt;0.3,J545&lt;=1),INDEX([1]价格表!$B$4:$I$31,M545,3),IF(AND(J545&gt;1,J545&lt;=2.2),INDEX([1]价格表!$B$4:$I$31,M545,4),IF(AND(J545&gt;2.2,J545&lt;=3.3),INDEX([1]价格表!$B$4:$I$31,M545,5),IF(AND(J545&gt;3.3,J545&lt;=4),INDEX([1]价格表!$B$4:$I$31,M545,6),IF(AND(J545&gt;4,J545&lt;=5.5),INDEX([1]价格表!$B$4:$I$31,M545,7),IF(J545&gt;5.5,2.6+INDEX([1]价格表!$B$4:$I$31,M545,8)*L545)))))))</f>
        <v>1.8</v>
      </c>
      <c r="O545" s="3"/>
      <c r="P545" s="3"/>
      <c r="Q545" s="3">
        <f t="shared" si="17"/>
        <v>0</v>
      </c>
    </row>
    <row r="546" spans="1:17">
      <c r="A546" s="11">
        <v>4312235030027</v>
      </c>
      <c r="B546" s="1" t="s">
        <v>19</v>
      </c>
      <c r="C546" s="12">
        <v>20210202</v>
      </c>
      <c r="D546" s="12">
        <v>610538201209</v>
      </c>
      <c r="E546" s="12" t="s">
        <v>19</v>
      </c>
      <c r="F546" s="12">
        <v>20210212</v>
      </c>
      <c r="G546" s="12" t="s">
        <v>20</v>
      </c>
      <c r="H546" s="12" t="s">
        <v>24</v>
      </c>
      <c r="I546" s="12" t="s">
        <v>25</v>
      </c>
      <c r="J546" s="12">
        <v>0.76</v>
      </c>
      <c r="K546" s="12" t="s">
        <v>23</v>
      </c>
      <c r="L546">
        <f t="shared" si="16"/>
        <v>1</v>
      </c>
      <c r="M546">
        <f>MATCH(H:H,[1]价格表!$B$4:$B$35,0)</f>
        <v>1</v>
      </c>
      <c r="N546" s="4">
        <f>IF(J546&lt;=0.3,INDEX([1]价格表!$B$4:$I$31,M546,2),IF(AND(J546&gt;0.3,J546&lt;=1),INDEX([1]价格表!$B$4:$I$31,M546,3),IF(AND(J546&gt;1,J546&lt;=2.2),INDEX([1]价格表!$B$4:$I$31,M546,4),IF(AND(J546&gt;2.2,J546&lt;=3.3),INDEX([1]价格表!$B$4:$I$31,M546,5),IF(AND(J546&gt;3.3,J546&lt;=4),INDEX([1]价格表!$B$4:$I$31,M546,6),IF(AND(J546&gt;4,J546&lt;=5.5),INDEX([1]价格表!$B$4:$I$31,M546,7),IF(J546&gt;5.5,2.6+INDEX([1]价格表!$B$4:$I$31,M546,8)*L546)))))))</f>
        <v>1.8</v>
      </c>
      <c r="O546" s="3"/>
      <c r="P546" s="3"/>
      <c r="Q546" s="3">
        <f t="shared" si="17"/>
        <v>0</v>
      </c>
    </row>
    <row r="547" spans="1:17">
      <c r="A547" s="11">
        <v>4312235030028</v>
      </c>
      <c r="B547" s="1" t="s">
        <v>19</v>
      </c>
      <c r="C547" s="12">
        <v>20210202</v>
      </c>
      <c r="D547" s="12">
        <v>610538201209</v>
      </c>
      <c r="E547" s="12" t="s">
        <v>19</v>
      </c>
      <c r="F547" s="12">
        <v>20210212</v>
      </c>
      <c r="G547" s="12" t="s">
        <v>20</v>
      </c>
      <c r="H547" s="12" t="s">
        <v>43</v>
      </c>
      <c r="I547" s="12" t="s">
        <v>87</v>
      </c>
      <c r="J547" s="12">
        <v>0.76</v>
      </c>
      <c r="K547" s="12" t="s">
        <v>23</v>
      </c>
      <c r="L547">
        <f t="shared" si="16"/>
        <v>1</v>
      </c>
      <c r="M547">
        <f>MATCH(H:H,[1]价格表!$B$4:$B$35,0)</f>
        <v>4</v>
      </c>
      <c r="N547" s="4">
        <f>IF(J547&lt;=0.3,INDEX([1]价格表!$B$4:$I$31,M547,2),IF(AND(J547&gt;0.3,J547&lt;=1),INDEX([1]价格表!$B$4:$I$31,M547,3),IF(AND(J547&gt;1,J547&lt;=2.2),INDEX([1]价格表!$B$4:$I$31,M547,4),IF(AND(J547&gt;2.2,J547&lt;=3.3),INDEX([1]价格表!$B$4:$I$31,M547,5),IF(AND(J547&gt;3.3,J547&lt;=4),INDEX([1]价格表!$B$4:$I$31,M547,6),IF(AND(J547&gt;4,J547&lt;=5.5),INDEX([1]价格表!$B$4:$I$31,M547,7),IF(J547&gt;5.5,2.6+INDEX([1]价格表!$B$4:$I$31,M547,8)*L547)))))))</f>
        <v>1.8</v>
      </c>
      <c r="O547" s="3"/>
      <c r="P547" s="3"/>
      <c r="Q547" s="3">
        <f t="shared" si="17"/>
        <v>0</v>
      </c>
    </row>
    <row r="548" spans="1:17">
      <c r="A548" s="11">
        <v>4312235030029</v>
      </c>
      <c r="B548" s="1" t="s">
        <v>19</v>
      </c>
      <c r="C548" s="12">
        <v>20210202</v>
      </c>
      <c r="D548" s="12">
        <v>610538201209</v>
      </c>
      <c r="E548" s="12" t="s">
        <v>19</v>
      </c>
      <c r="F548" s="12">
        <v>20210212</v>
      </c>
      <c r="G548" s="12" t="s">
        <v>20</v>
      </c>
      <c r="H548" s="12" t="s">
        <v>119</v>
      </c>
      <c r="I548" s="12" t="s">
        <v>120</v>
      </c>
      <c r="J548" s="12">
        <v>0.78</v>
      </c>
      <c r="K548" s="12" t="s">
        <v>23</v>
      </c>
      <c r="L548">
        <f t="shared" si="16"/>
        <v>1</v>
      </c>
      <c r="M548">
        <f>MATCH(H:H,[1]价格表!$B$4:$B$35,0)</f>
        <v>6</v>
      </c>
      <c r="N548" s="4">
        <f>IF(J548&lt;=0.3,INDEX([1]价格表!$B$4:$I$31,M548,2),IF(AND(J548&gt;0.3,J548&lt;=1),INDEX([1]价格表!$B$4:$I$31,M548,3),IF(AND(J548&gt;1,J548&lt;=2.2),INDEX([1]价格表!$B$4:$I$31,M548,4),IF(AND(J548&gt;2.2,J548&lt;=3.3),INDEX([1]价格表!$B$4:$I$31,M548,5),IF(AND(J548&gt;3.3,J548&lt;=4),INDEX([1]价格表!$B$4:$I$31,M548,6),IF(AND(J548&gt;4,J548&lt;=5.5),INDEX([1]价格表!$B$4:$I$31,M548,7),IF(J548&gt;5.5,2.6+INDEX([1]价格表!$B$4:$I$31,M548,8)*L548)))))))</f>
        <v>2.6</v>
      </c>
      <c r="O548" s="3"/>
      <c r="P548" s="3"/>
      <c r="Q548" s="3">
        <f t="shared" si="17"/>
        <v>0</v>
      </c>
    </row>
    <row r="549" spans="1:17">
      <c r="A549" s="11">
        <v>4312235030030</v>
      </c>
      <c r="B549" s="1" t="s">
        <v>19</v>
      </c>
      <c r="C549" s="12">
        <v>20210202</v>
      </c>
      <c r="D549" s="12">
        <v>610538201209</v>
      </c>
      <c r="E549" s="12" t="s">
        <v>19</v>
      </c>
      <c r="F549" s="12">
        <v>20210212</v>
      </c>
      <c r="G549" s="12" t="s">
        <v>20</v>
      </c>
      <c r="H549" s="12" t="s">
        <v>43</v>
      </c>
      <c r="I549" s="12" t="s">
        <v>193</v>
      </c>
      <c r="J549" s="12">
        <v>0.75</v>
      </c>
      <c r="K549" s="12" t="s">
        <v>23</v>
      </c>
      <c r="L549">
        <f t="shared" si="16"/>
        <v>1</v>
      </c>
      <c r="M549">
        <f>MATCH(H:H,[1]价格表!$B$4:$B$35,0)</f>
        <v>4</v>
      </c>
      <c r="N549" s="4">
        <f>IF(J549&lt;=0.3,INDEX([1]价格表!$B$4:$I$31,M549,2),IF(AND(J549&gt;0.3,J549&lt;=1),INDEX([1]价格表!$B$4:$I$31,M549,3),IF(AND(J549&gt;1,J549&lt;=2.2),INDEX([1]价格表!$B$4:$I$31,M549,4),IF(AND(J549&gt;2.2,J549&lt;=3.3),INDEX([1]价格表!$B$4:$I$31,M549,5),IF(AND(J549&gt;3.3,J549&lt;=4),INDEX([1]价格表!$B$4:$I$31,M549,6),IF(AND(J549&gt;4,J549&lt;=5.5),INDEX([1]价格表!$B$4:$I$31,M549,7),IF(J549&gt;5.5,2.6+INDEX([1]价格表!$B$4:$I$31,M549,8)*L549)))))))</f>
        <v>1.8</v>
      </c>
      <c r="O549" s="3"/>
      <c r="P549" s="3"/>
      <c r="Q549" s="3">
        <f t="shared" si="17"/>
        <v>0</v>
      </c>
    </row>
    <row r="550" spans="1:17">
      <c r="A550" s="11">
        <v>4312235038137</v>
      </c>
      <c r="B550" s="1" t="s">
        <v>19</v>
      </c>
      <c r="C550" s="12">
        <v>20210202</v>
      </c>
      <c r="D550" s="12">
        <v>610538201209</v>
      </c>
      <c r="E550" s="12" t="s">
        <v>19</v>
      </c>
      <c r="F550" s="12">
        <v>20210212</v>
      </c>
      <c r="G550" s="12" t="s">
        <v>20</v>
      </c>
      <c r="H550" s="12" t="s">
        <v>38</v>
      </c>
      <c r="I550" s="12" t="s">
        <v>116</v>
      </c>
      <c r="J550" s="12">
        <v>0.77</v>
      </c>
      <c r="K550" s="12" t="s">
        <v>23</v>
      </c>
      <c r="L550">
        <f t="shared" si="16"/>
        <v>1</v>
      </c>
      <c r="M550">
        <f>MATCH(H:H,[1]价格表!$B$4:$B$35,0)</f>
        <v>5</v>
      </c>
      <c r="N550" s="4">
        <f>IF(J550&lt;=0.3,INDEX([1]价格表!$B$4:$I$31,M550,2),IF(AND(J550&gt;0.3,J550&lt;=1),INDEX([1]价格表!$B$4:$I$31,M550,3),IF(AND(J550&gt;1,J550&lt;=2.2),INDEX([1]价格表!$B$4:$I$31,M550,4),IF(AND(J550&gt;2.2,J550&lt;=3.3),INDEX([1]价格表!$B$4:$I$31,M550,5),IF(AND(J550&gt;3.3,J550&lt;=4),INDEX([1]价格表!$B$4:$I$31,M550,6),IF(AND(J550&gt;4,J550&lt;=5.5),INDEX([1]价格表!$B$4:$I$31,M550,7),IF(J550&gt;5.5,2.6+INDEX([1]价格表!$B$4:$I$31,M550,8)*L550)))))))</f>
        <v>1.8</v>
      </c>
      <c r="O550" s="3"/>
      <c r="P550" s="3"/>
      <c r="Q550" s="3">
        <f t="shared" si="17"/>
        <v>0</v>
      </c>
    </row>
    <row r="551" spans="1:17">
      <c r="A551" s="11">
        <v>4312235038138</v>
      </c>
      <c r="B551" s="1" t="s">
        <v>19</v>
      </c>
      <c r="C551" s="12">
        <v>20210202</v>
      </c>
      <c r="D551" s="12">
        <v>610538201209</v>
      </c>
      <c r="E551" s="12" t="s">
        <v>19</v>
      </c>
      <c r="F551" s="12">
        <v>20210212</v>
      </c>
      <c r="G551" s="12" t="s">
        <v>20</v>
      </c>
      <c r="H551" s="12" t="s">
        <v>43</v>
      </c>
      <c r="I551" s="12" t="s">
        <v>140</v>
      </c>
      <c r="J551" s="12">
        <v>1.42</v>
      </c>
      <c r="K551" s="12" t="s">
        <v>23</v>
      </c>
      <c r="L551">
        <f t="shared" si="16"/>
        <v>2</v>
      </c>
      <c r="M551">
        <f>MATCH(H:H,[1]价格表!$B$4:$B$35,0)</f>
        <v>4</v>
      </c>
      <c r="N551" s="4">
        <f>IF(J551&lt;=0.3,INDEX([1]价格表!$B$4:$I$31,M551,2),IF(AND(J551&gt;0.3,J551&lt;=1),INDEX([1]价格表!$B$4:$I$31,M551,3),IF(AND(J551&gt;1,J551&lt;=2.2),INDEX([1]价格表!$B$4:$I$31,M551,4),IF(AND(J551&gt;2.2,J551&lt;=3.3),INDEX([1]价格表!$B$4:$I$31,M551,5),IF(AND(J551&gt;3.3,J551&lt;=4),INDEX([1]价格表!$B$4:$I$31,M551,6),IF(AND(J551&gt;4,J551&lt;=5.5),INDEX([1]价格表!$B$4:$I$31,M551,7),IF(J551&gt;5.5,2.6+INDEX([1]价格表!$B$4:$I$31,M551,8)*L551)))))))</f>
        <v>2.15</v>
      </c>
      <c r="O551" s="3"/>
      <c r="P551" s="3"/>
      <c r="Q551" s="3">
        <f t="shared" si="17"/>
        <v>0</v>
      </c>
    </row>
    <row r="552" spans="1:17">
      <c r="A552" s="11">
        <v>4312235038139</v>
      </c>
      <c r="B552" s="1" t="s">
        <v>19</v>
      </c>
      <c r="C552" s="12">
        <v>20210202</v>
      </c>
      <c r="D552" s="12">
        <v>610538201209</v>
      </c>
      <c r="E552" s="12" t="s">
        <v>19</v>
      </c>
      <c r="F552" s="12">
        <v>20210212</v>
      </c>
      <c r="G552" s="12" t="s">
        <v>20</v>
      </c>
      <c r="H552" s="12" t="s">
        <v>24</v>
      </c>
      <c r="I552" s="12" t="s">
        <v>70</v>
      </c>
      <c r="J552" s="12">
        <v>0.68</v>
      </c>
      <c r="K552" s="12" t="s">
        <v>23</v>
      </c>
      <c r="L552">
        <f t="shared" si="16"/>
        <v>1</v>
      </c>
      <c r="M552">
        <f>MATCH(H:H,[1]价格表!$B$4:$B$35,0)</f>
        <v>1</v>
      </c>
      <c r="N552" s="4">
        <f>IF(J552&lt;=0.3,INDEX([1]价格表!$B$4:$I$31,M552,2),IF(AND(J552&gt;0.3,J552&lt;=1),INDEX([1]价格表!$B$4:$I$31,M552,3),IF(AND(J552&gt;1,J552&lt;=2.2),INDEX([1]价格表!$B$4:$I$31,M552,4),IF(AND(J552&gt;2.2,J552&lt;=3.3),INDEX([1]价格表!$B$4:$I$31,M552,5),IF(AND(J552&gt;3.3,J552&lt;=4),INDEX([1]价格表!$B$4:$I$31,M552,6),IF(AND(J552&gt;4,J552&lt;=5.5),INDEX([1]价格表!$B$4:$I$31,M552,7),IF(J552&gt;5.5,2.6+INDEX([1]价格表!$B$4:$I$31,M552,8)*L552)))))))</f>
        <v>1.8</v>
      </c>
      <c r="O552" s="3"/>
      <c r="P552" s="3"/>
      <c r="Q552" s="3">
        <f t="shared" si="17"/>
        <v>0</v>
      </c>
    </row>
    <row r="553" spans="1:17">
      <c r="A553" s="11">
        <v>4312235038140</v>
      </c>
      <c r="B553" s="1" t="s">
        <v>19</v>
      </c>
      <c r="C553" s="12">
        <v>20210202</v>
      </c>
      <c r="D553" s="12">
        <v>610538201209</v>
      </c>
      <c r="E553" s="12" t="s">
        <v>19</v>
      </c>
      <c r="F553" s="12">
        <v>20210212</v>
      </c>
      <c r="G553" s="12" t="s">
        <v>20</v>
      </c>
      <c r="H553" s="12" t="s">
        <v>35</v>
      </c>
      <c r="I553" s="12" t="s">
        <v>36</v>
      </c>
      <c r="J553" s="12">
        <v>0.76</v>
      </c>
      <c r="K553" s="12" t="s">
        <v>23</v>
      </c>
      <c r="L553">
        <f t="shared" si="16"/>
        <v>1</v>
      </c>
      <c r="M553">
        <f>MATCH(H:H,[1]价格表!$B$4:$B$35,0)</f>
        <v>11</v>
      </c>
      <c r="N553" s="4">
        <f>IF(J553&lt;=0.3,INDEX([1]价格表!$B$4:$I$31,M553,2),IF(AND(J553&gt;0.3,J553&lt;=1),INDEX([1]价格表!$B$4:$I$31,M553,3),IF(AND(J553&gt;1,J553&lt;=2.2),INDEX([1]价格表!$B$4:$I$31,M553,4),IF(AND(J553&gt;2.2,J553&lt;=3.3),INDEX([1]价格表!$B$4:$I$31,M553,5),IF(AND(J553&gt;3.3,J553&lt;=4),INDEX([1]价格表!$B$4:$I$31,M553,6),IF(AND(J553&gt;4,J553&lt;=5.5),INDEX([1]价格表!$B$4:$I$31,M553,7),IF(J553&gt;5.5,2.6+INDEX([1]价格表!$B$4:$I$31,M553,8)*L553)))))))</f>
        <v>1.8</v>
      </c>
      <c r="O553" s="3"/>
      <c r="P553" s="3"/>
      <c r="Q553" s="3">
        <f t="shared" si="17"/>
        <v>0</v>
      </c>
    </row>
    <row r="554" spans="1:17">
      <c r="A554" s="11">
        <v>4312235038141</v>
      </c>
      <c r="B554" s="1" t="s">
        <v>19</v>
      </c>
      <c r="C554" s="12">
        <v>20210202</v>
      </c>
      <c r="D554" s="12">
        <v>610538201209</v>
      </c>
      <c r="E554" s="12" t="s">
        <v>19</v>
      </c>
      <c r="F554" s="12">
        <v>20210212</v>
      </c>
      <c r="G554" s="12" t="s">
        <v>20</v>
      </c>
      <c r="H554" s="12" t="s">
        <v>43</v>
      </c>
      <c r="I554" s="12" t="s">
        <v>44</v>
      </c>
      <c r="J554" s="12">
        <v>0.77</v>
      </c>
      <c r="K554" s="12" t="s">
        <v>23</v>
      </c>
      <c r="L554">
        <f t="shared" si="16"/>
        <v>1</v>
      </c>
      <c r="M554">
        <f>MATCH(H:H,[1]价格表!$B$4:$B$35,0)</f>
        <v>4</v>
      </c>
      <c r="N554" s="4">
        <f>IF(J554&lt;=0.3,INDEX([1]价格表!$B$4:$I$31,M554,2),IF(AND(J554&gt;0.3,J554&lt;=1),INDEX([1]价格表!$B$4:$I$31,M554,3),IF(AND(J554&gt;1,J554&lt;=2.2),INDEX([1]价格表!$B$4:$I$31,M554,4),IF(AND(J554&gt;2.2,J554&lt;=3.3),INDEX([1]价格表!$B$4:$I$31,M554,5),IF(AND(J554&gt;3.3,J554&lt;=4),INDEX([1]价格表!$B$4:$I$31,M554,6),IF(AND(J554&gt;4,J554&lt;=5.5),INDEX([1]价格表!$B$4:$I$31,M554,7),IF(J554&gt;5.5,2.6+INDEX([1]价格表!$B$4:$I$31,M554,8)*L554)))))))</f>
        <v>1.8</v>
      </c>
      <c r="O554" s="3"/>
      <c r="P554" s="3"/>
      <c r="Q554" s="3">
        <f t="shared" si="17"/>
        <v>0</v>
      </c>
    </row>
    <row r="555" spans="1:17">
      <c r="A555" s="11">
        <v>4312235038142</v>
      </c>
      <c r="B555" s="1" t="s">
        <v>19</v>
      </c>
      <c r="C555" s="12">
        <v>20210202</v>
      </c>
      <c r="D555" s="12">
        <v>610538201209</v>
      </c>
      <c r="E555" s="12" t="s">
        <v>19</v>
      </c>
      <c r="F555" s="12">
        <v>20210212</v>
      </c>
      <c r="G555" s="12" t="s">
        <v>20</v>
      </c>
      <c r="H555" s="12" t="s">
        <v>43</v>
      </c>
      <c r="I555" s="12" t="s">
        <v>44</v>
      </c>
      <c r="J555" s="12">
        <v>0.79</v>
      </c>
      <c r="K555" s="12" t="s">
        <v>23</v>
      </c>
      <c r="L555">
        <f t="shared" si="16"/>
        <v>1</v>
      </c>
      <c r="M555">
        <f>MATCH(H:H,[1]价格表!$B$4:$B$35,0)</f>
        <v>4</v>
      </c>
      <c r="N555" s="4">
        <f>IF(J555&lt;=0.3,INDEX([1]价格表!$B$4:$I$31,M555,2),IF(AND(J555&gt;0.3,J555&lt;=1),INDEX([1]价格表!$B$4:$I$31,M555,3),IF(AND(J555&gt;1,J555&lt;=2.2),INDEX([1]价格表!$B$4:$I$31,M555,4),IF(AND(J555&gt;2.2,J555&lt;=3.3),INDEX([1]价格表!$B$4:$I$31,M555,5),IF(AND(J555&gt;3.3,J555&lt;=4),INDEX([1]价格表!$B$4:$I$31,M555,6),IF(AND(J555&gt;4,J555&lt;=5.5),INDEX([1]价格表!$B$4:$I$31,M555,7),IF(J555&gt;5.5,2.6+INDEX([1]价格表!$B$4:$I$31,M555,8)*L555)))))))</f>
        <v>1.8</v>
      </c>
      <c r="O555" s="3"/>
      <c r="P555" s="3"/>
      <c r="Q555" s="3">
        <f t="shared" si="17"/>
        <v>0</v>
      </c>
    </row>
    <row r="556" spans="1:17">
      <c r="A556" s="11">
        <v>4312235038143</v>
      </c>
      <c r="B556" s="1" t="s">
        <v>19</v>
      </c>
      <c r="C556" s="12">
        <v>20210202</v>
      </c>
      <c r="D556" s="12">
        <v>610538201209</v>
      </c>
      <c r="E556" s="12" t="s">
        <v>19</v>
      </c>
      <c r="F556" s="12">
        <v>20210212</v>
      </c>
      <c r="G556" s="12" t="s">
        <v>20</v>
      </c>
      <c r="H556" s="12" t="s">
        <v>54</v>
      </c>
      <c r="I556" s="12" t="s">
        <v>59</v>
      </c>
      <c r="J556" s="12">
        <v>0.91</v>
      </c>
      <c r="K556" s="12" t="s">
        <v>23</v>
      </c>
      <c r="L556">
        <f t="shared" si="16"/>
        <v>1</v>
      </c>
      <c r="M556">
        <f>MATCH(H:H,[1]价格表!$B$4:$B$35,0)</f>
        <v>10</v>
      </c>
      <c r="N556" s="4">
        <f>IF(J556&lt;=0.3,INDEX([1]价格表!$B$4:$I$31,M556,2),IF(AND(J556&gt;0.3,J556&lt;=1),INDEX([1]价格表!$B$4:$I$31,M556,3),IF(AND(J556&gt;1,J556&lt;=2.2),INDEX([1]价格表!$B$4:$I$31,M556,4),IF(AND(J556&gt;2.2,J556&lt;=3.3),INDEX([1]价格表!$B$4:$I$31,M556,5),IF(AND(J556&gt;3.3,J556&lt;=4),INDEX([1]价格表!$B$4:$I$31,M556,6),IF(AND(J556&gt;4,J556&lt;=5.5),INDEX([1]价格表!$B$4:$I$31,M556,7),IF(J556&gt;5.5,2.6+INDEX([1]价格表!$B$4:$I$31,M556,8)*L556)))))))</f>
        <v>1.8</v>
      </c>
      <c r="O556" s="3"/>
      <c r="P556" s="3"/>
      <c r="Q556" s="3">
        <f t="shared" si="17"/>
        <v>0</v>
      </c>
    </row>
    <row r="557" spans="1:17">
      <c r="A557" s="11">
        <v>4312235038144</v>
      </c>
      <c r="B557" s="1" t="s">
        <v>19</v>
      </c>
      <c r="C557" s="12">
        <v>20210202</v>
      </c>
      <c r="D557" s="12">
        <v>610538201209</v>
      </c>
      <c r="E557" s="12" t="s">
        <v>19</v>
      </c>
      <c r="F557" s="12">
        <v>20210212</v>
      </c>
      <c r="G557" s="12" t="s">
        <v>20</v>
      </c>
      <c r="H557" s="12" t="s">
        <v>72</v>
      </c>
      <c r="I557" s="12" t="s">
        <v>73</v>
      </c>
      <c r="J557" s="12">
        <v>0.78</v>
      </c>
      <c r="K557" s="12" t="s">
        <v>23</v>
      </c>
      <c r="L557">
        <f t="shared" si="16"/>
        <v>1</v>
      </c>
      <c r="M557">
        <f>MATCH(H:H,[1]价格表!$B$4:$B$35,0)</f>
        <v>2</v>
      </c>
      <c r="N557" s="4">
        <f>IF(J557&lt;=0.3,INDEX([1]价格表!$B$4:$I$31,M557,2),IF(AND(J557&gt;0.3,J557&lt;=1),INDEX([1]价格表!$B$4:$I$31,M557,3),IF(AND(J557&gt;1,J557&lt;=2.2),INDEX([1]价格表!$B$4:$I$31,M557,4),IF(AND(J557&gt;2.2,J557&lt;=3.3),INDEX([1]价格表!$B$4:$I$31,M557,5),IF(AND(J557&gt;3.3,J557&lt;=4),INDEX([1]价格表!$B$4:$I$31,M557,6),IF(AND(J557&gt;4,J557&lt;=5.5),INDEX([1]价格表!$B$4:$I$31,M557,7),IF(J557&gt;5.5,2.6+INDEX([1]价格表!$B$4:$I$31,M557,8)*L557)))))))</f>
        <v>1.8</v>
      </c>
      <c r="O557" s="3"/>
      <c r="P557" s="3"/>
      <c r="Q557" s="3">
        <f t="shared" si="17"/>
        <v>0</v>
      </c>
    </row>
    <row r="558" spans="1:17">
      <c r="A558" s="11">
        <v>4312235038146</v>
      </c>
      <c r="B558" s="1" t="s">
        <v>19</v>
      </c>
      <c r="C558" s="12">
        <v>20210202</v>
      </c>
      <c r="D558" s="12">
        <v>610538201209</v>
      </c>
      <c r="E558" s="12" t="s">
        <v>19</v>
      </c>
      <c r="F558" s="12">
        <v>20210212</v>
      </c>
      <c r="G558" s="12" t="s">
        <v>20</v>
      </c>
      <c r="H558" s="12" t="s">
        <v>43</v>
      </c>
      <c r="I558" s="12" t="s">
        <v>44</v>
      </c>
      <c r="J558" s="12">
        <v>0.77</v>
      </c>
      <c r="K558" s="12" t="s">
        <v>23</v>
      </c>
      <c r="L558">
        <f t="shared" si="16"/>
        <v>1</v>
      </c>
      <c r="M558">
        <f>MATCH(H:H,[1]价格表!$B$4:$B$35,0)</f>
        <v>4</v>
      </c>
      <c r="N558" s="4">
        <f>IF(J558&lt;=0.3,INDEX([1]价格表!$B$4:$I$31,M558,2),IF(AND(J558&gt;0.3,J558&lt;=1),INDEX([1]价格表!$B$4:$I$31,M558,3),IF(AND(J558&gt;1,J558&lt;=2.2),INDEX([1]价格表!$B$4:$I$31,M558,4),IF(AND(J558&gt;2.2,J558&lt;=3.3),INDEX([1]价格表!$B$4:$I$31,M558,5),IF(AND(J558&gt;3.3,J558&lt;=4),INDEX([1]价格表!$B$4:$I$31,M558,6),IF(AND(J558&gt;4,J558&lt;=5.5),INDEX([1]价格表!$B$4:$I$31,M558,7),IF(J558&gt;5.5,2.6+INDEX([1]价格表!$B$4:$I$31,M558,8)*L558)))))))</f>
        <v>1.8</v>
      </c>
      <c r="O558" s="3"/>
      <c r="P558" s="3"/>
      <c r="Q558" s="3">
        <f t="shared" si="17"/>
        <v>0</v>
      </c>
    </row>
    <row r="559" spans="1:17">
      <c r="A559" s="11">
        <v>4312238428155</v>
      </c>
      <c r="B559" s="1" t="s">
        <v>19</v>
      </c>
      <c r="C559" s="12">
        <v>20210202</v>
      </c>
      <c r="D559" s="12">
        <v>610538201209</v>
      </c>
      <c r="E559" s="12" t="s">
        <v>19</v>
      </c>
      <c r="F559" s="12">
        <v>20210212</v>
      </c>
      <c r="G559" s="12" t="s">
        <v>20</v>
      </c>
      <c r="H559" s="12" t="s">
        <v>43</v>
      </c>
      <c r="I559" s="12" t="s">
        <v>140</v>
      </c>
      <c r="J559" s="12">
        <v>0.76</v>
      </c>
      <c r="K559" s="12" t="s">
        <v>23</v>
      </c>
      <c r="L559">
        <f t="shared" si="16"/>
        <v>1</v>
      </c>
      <c r="M559">
        <f>MATCH(H:H,[1]价格表!$B$4:$B$35,0)</f>
        <v>4</v>
      </c>
      <c r="N559" s="4">
        <f>IF(J559&lt;=0.3,INDEX([1]价格表!$B$4:$I$31,M559,2),IF(AND(J559&gt;0.3,J559&lt;=1),INDEX([1]价格表!$B$4:$I$31,M559,3),IF(AND(J559&gt;1,J559&lt;=2.2),INDEX([1]价格表!$B$4:$I$31,M559,4),IF(AND(J559&gt;2.2,J559&lt;=3.3),INDEX([1]价格表!$B$4:$I$31,M559,5),IF(AND(J559&gt;3.3,J559&lt;=4),INDEX([1]价格表!$B$4:$I$31,M559,6),IF(AND(J559&gt;4,J559&lt;=5.5),INDEX([1]价格表!$B$4:$I$31,M559,7),IF(J559&gt;5.5,2.6+INDEX([1]价格表!$B$4:$I$31,M559,8)*L559)))))))</f>
        <v>1.8</v>
      </c>
      <c r="O559" s="3"/>
      <c r="P559" s="3"/>
      <c r="Q559" s="3">
        <f t="shared" si="17"/>
        <v>0</v>
      </c>
    </row>
    <row r="560" spans="1:17">
      <c r="A560" s="11">
        <v>4312238428156</v>
      </c>
      <c r="B560" s="1" t="s">
        <v>19</v>
      </c>
      <c r="C560" s="12">
        <v>20210202</v>
      </c>
      <c r="D560" s="12">
        <v>610538201209</v>
      </c>
      <c r="E560" s="12" t="s">
        <v>19</v>
      </c>
      <c r="F560" s="12">
        <v>20210212</v>
      </c>
      <c r="G560" s="12" t="s">
        <v>20</v>
      </c>
      <c r="H560" s="12" t="s">
        <v>24</v>
      </c>
      <c r="I560" s="12" t="s">
        <v>114</v>
      </c>
      <c r="J560" s="12">
        <v>1.42</v>
      </c>
      <c r="K560" s="12" t="s">
        <v>23</v>
      </c>
      <c r="L560">
        <f t="shared" si="16"/>
        <v>2</v>
      </c>
      <c r="M560">
        <f>MATCH(H:H,[1]价格表!$B$4:$B$35,0)</f>
        <v>1</v>
      </c>
      <c r="N560" s="4">
        <f>IF(J560&lt;=0.3,INDEX([1]价格表!$B$4:$I$31,M560,2),IF(AND(J560&gt;0.3,J560&lt;=1),INDEX([1]价格表!$B$4:$I$31,M560,3),IF(AND(J560&gt;1,J560&lt;=2.2),INDEX([1]价格表!$B$4:$I$31,M560,4),IF(AND(J560&gt;2.2,J560&lt;=3.3),INDEX([1]价格表!$B$4:$I$31,M560,5),IF(AND(J560&gt;3.3,J560&lt;=4),INDEX([1]价格表!$B$4:$I$31,M560,6),IF(AND(J560&gt;4,J560&lt;=5.5),INDEX([1]价格表!$B$4:$I$31,M560,7),IF(J560&gt;5.5,2.6+INDEX([1]价格表!$B$4:$I$31,M560,8)*L560)))))))</f>
        <v>2.15</v>
      </c>
      <c r="O560" s="3"/>
      <c r="P560" s="3"/>
      <c r="Q560" s="3">
        <f t="shared" si="17"/>
        <v>0</v>
      </c>
    </row>
    <row r="561" spans="1:17">
      <c r="A561" s="11">
        <v>4312238428157</v>
      </c>
      <c r="B561" s="1" t="s">
        <v>19</v>
      </c>
      <c r="C561" s="12">
        <v>20210202</v>
      </c>
      <c r="D561" s="12">
        <v>610538201209</v>
      </c>
      <c r="E561" s="12" t="s">
        <v>19</v>
      </c>
      <c r="F561" s="12">
        <v>20210212</v>
      </c>
      <c r="G561" s="12" t="s">
        <v>20</v>
      </c>
      <c r="H561" s="12" t="s">
        <v>33</v>
      </c>
      <c r="I561" s="12" t="s">
        <v>34</v>
      </c>
      <c r="J561" s="12">
        <v>0.76</v>
      </c>
      <c r="K561" s="12" t="s">
        <v>23</v>
      </c>
      <c r="L561">
        <f t="shared" si="16"/>
        <v>1</v>
      </c>
      <c r="M561">
        <f>MATCH(H:H,[1]价格表!$B$4:$B$35,0)</f>
        <v>7</v>
      </c>
      <c r="N561" s="4">
        <f>IF(J561&lt;=0.3,INDEX([1]价格表!$B$4:$I$31,M561,2),IF(AND(J561&gt;0.3,J561&lt;=1),INDEX([1]价格表!$B$4:$I$31,M561,3),IF(AND(J561&gt;1,J561&lt;=2.2),INDEX([1]价格表!$B$4:$I$31,M561,4),IF(AND(J561&gt;2.2,J561&lt;=3.3),INDEX([1]价格表!$B$4:$I$31,M561,5),IF(AND(J561&gt;3.3,J561&lt;=4),INDEX([1]价格表!$B$4:$I$31,M561,6),IF(AND(J561&gt;4,J561&lt;=5.5),INDEX([1]价格表!$B$4:$I$31,M561,7),IF(J561&gt;5.5,2.6+INDEX([1]价格表!$B$4:$I$31,M561,8)*L561)))))))</f>
        <v>1.8</v>
      </c>
      <c r="O561" s="5">
        <v>0.23</v>
      </c>
      <c r="P561" s="5">
        <v>1.65</v>
      </c>
      <c r="Q561" s="3">
        <f t="shared" si="17"/>
        <v>-0.15</v>
      </c>
    </row>
    <row r="562" spans="1:17">
      <c r="A562" s="11">
        <v>4312238428158</v>
      </c>
      <c r="B562" s="1" t="s">
        <v>19</v>
      </c>
      <c r="C562" s="12">
        <v>20210202</v>
      </c>
      <c r="D562" s="12">
        <v>610538201209</v>
      </c>
      <c r="E562" s="12" t="s">
        <v>19</v>
      </c>
      <c r="F562" s="12">
        <v>20210212</v>
      </c>
      <c r="G562" s="12" t="s">
        <v>20</v>
      </c>
      <c r="H562" s="12" t="s">
        <v>35</v>
      </c>
      <c r="I562" s="12" t="s">
        <v>147</v>
      </c>
      <c r="J562" s="12">
        <v>1</v>
      </c>
      <c r="K562" s="12" t="s">
        <v>23</v>
      </c>
      <c r="L562">
        <f t="shared" si="16"/>
        <v>1</v>
      </c>
      <c r="M562">
        <f>MATCH(H:H,[1]价格表!$B$4:$B$35,0)</f>
        <v>11</v>
      </c>
      <c r="N562" s="4">
        <f>IF(J562&lt;=0.3,INDEX([1]价格表!$B$4:$I$31,M562,2),IF(AND(J562&gt;0.3,J562&lt;=1),INDEX([1]价格表!$B$4:$I$31,M562,3),IF(AND(J562&gt;1,J562&lt;=2.2),INDEX([1]价格表!$B$4:$I$31,M562,4),IF(AND(J562&gt;2.2,J562&lt;=3.3),INDEX([1]价格表!$B$4:$I$31,M562,5),IF(AND(J562&gt;3.3,J562&lt;=4),INDEX([1]价格表!$B$4:$I$31,M562,6),IF(AND(J562&gt;4,J562&lt;=5.5),INDEX([1]价格表!$B$4:$I$31,M562,7),IF(J562&gt;5.5,2.6+INDEX([1]价格表!$B$4:$I$31,M562,8)*L562)))))))</f>
        <v>1.8</v>
      </c>
      <c r="O562" s="3"/>
      <c r="P562" s="3"/>
      <c r="Q562" s="3">
        <f t="shared" si="17"/>
        <v>0</v>
      </c>
    </row>
    <row r="563" spans="1:17">
      <c r="A563" s="11">
        <v>4312238428159</v>
      </c>
      <c r="B563" s="1" t="s">
        <v>19</v>
      </c>
      <c r="C563" s="12">
        <v>20210202</v>
      </c>
      <c r="D563" s="12">
        <v>610538201209</v>
      </c>
      <c r="E563" s="12" t="s">
        <v>19</v>
      </c>
      <c r="F563" s="12">
        <v>20210212</v>
      </c>
      <c r="G563" s="12" t="s">
        <v>20</v>
      </c>
      <c r="H563" s="12" t="s">
        <v>21</v>
      </c>
      <c r="I563" s="12" t="s">
        <v>71</v>
      </c>
      <c r="J563" s="12">
        <v>0.76</v>
      </c>
      <c r="K563" s="12" t="s">
        <v>23</v>
      </c>
      <c r="L563">
        <f t="shared" si="16"/>
        <v>1</v>
      </c>
      <c r="M563">
        <f>MATCH(H:H,[1]价格表!$B$4:$B$35,0)</f>
        <v>15</v>
      </c>
      <c r="N563" s="4">
        <f>IF(J563&lt;=0.3,INDEX([1]价格表!$B$4:$I$31,M563,2),IF(AND(J563&gt;0.3,J563&lt;=1),INDEX([1]价格表!$B$4:$I$31,M563,3),IF(AND(J563&gt;1,J563&lt;=2.2),INDEX([1]价格表!$B$4:$I$31,M563,4),IF(AND(J563&gt;2.2,J563&lt;=3.3),INDEX([1]价格表!$B$4:$I$31,M563,5),IF(AND(J563&gt;3.3,J563&lt;=4),INDEX([1]价格表!$B$4:$I$31,M563,6),IF(AND(J563&gt;4,J563&lt;=5.5),INDEX([1]价格表!$B$4:$I$31,M563,7),IF(J563&gt;5.5,2.6+INDEX([1]价格表!$B$4:$I$31,M563,8)*L563)))))))</f>
        <v>1.8</v>
      </c>
      <c r="O563" s="3"/>
      <c r="P563" s="3"/>
      <c r="Q563" s="3">
        <f t="shared" si="17"/>
        <v>0</v>
      </c>
    </row>
    <row r="564" spans="1:17">
      <c r="A564" s="11">
        <v>4312238428160</v>
      </c>
      <c r="B564" s="1" t="s">
        <v>19</v>
      </c>
      <c r="C564" s="12">
        <v>20210202</v>
      </c>
      <c r="D564" s="12">
        <v>610538201209</v>
      </c>
      <c r="E564" s="12" t="s">
        <v>19</v>
      </c>
      <c r="F564" s="12">
        <v>20210212</v>
      </c>
      <c r="G564" s="12" t="s">
        <v>20</v>
      </c>
      <c r="H564" s="12" t="s">
        <v>24</v>
      </c>
      <c r="I564" s="12" t="s">
        <v>25</v>
      </c>
      <c r="J564" s="12">
        <v>0.76</v>
      </c>
      <c r="K564" s="12" t="s">
        <v>23</v>
      </c>
      <c r="L564">
        <f t="shared" si="16"/>
        <v>1</v>
      </c>
      <c r="M564">
        <f>MATCH(H:H,[1]价格表!$B$4:$B$35,0)</f>
        <v>1</v>
      </c>
      <c r="N564" s="4">
        <f>IF(J564&lt;=0.3,INDEX([1]价格表!$B$4:$I$31,M564,2),IF(AND(J564&gt;0.3,J564&lt;=1),INDEX([1]价格表!$B$4:$I$31,M564,3),IF(AND(J564&gt;1,J564&lt;=2.2),INDEX([1]价格表!$B$4:$I$31,M564,4),IF(AND(J564&gt;2.2,J564&lt;=3.3),INDEX([1]价格表!$B$4:$I$31,M564,5),IF(AND(J564&gt;3.3,J564&lt;=4),INDEX([1]价格表!$B$4:$I$31,M564,6),IF(AND(J564&gt;4,J564&lt;=5.5),INDEX([1]价格表!$B$4:$I$31,M564,7),IF(J564&gt;5.5,2.6+INDEX([1]价格表!$B$4:$I$31,M564,8)*L564)))))))</f>
        <v>1.8</v>
      </c>
      <c r="O564" s="3"/>
      <c r="P564" s="3"/>
      <c r="Q564" s="3">
        <f t="shared" si="17"/>
        <v>0</v>
      </c>
    </row>
    <row r="565" spans="1:17">
      <c r="A565" s="11">
        <v>4312238428161</v>
      </c>
      <c r="B565" s="1" t="s">
        <v>19</v>
      </c>
      <c r="C565" s="12">
        <v>20210202</v>
      </c>
      <c r="D565" s="12">
        <v>610538201209</v>
      </c>
      <c r="E565" s="12" t="s">
        <v>19</v>
      </c>
      <c r="F565" s="12">
        <v>20210212</v>
      </c>
      <c r="G565" s="12" t="s">
        <v>20</v>
      </c>
      <c r="H565" s="12" t="s">
        <v>40</v>
      </c>
      <c r="I565" s="12" t="s">
        <v>41</v>
      </c>
      <c r="J565" s="12">
        <v>0.76</v>
      </c>
      <c r="K565" s="12" t="s">
        <v>23</v>
      </c>
      <c r="L565">
        <f t="shared" si="16"/>
        <v>1</v>
      </c>
      <c r="M565">
        <f>MATCH(H:H,[1]价格表!$B$4:$B$35,0)</f>
        <v>9</v>
      </c>
      <c r="N565" s="4">
        <f>IF(J565&lt;=0.3,INDEX([1]价格表!$B$4:$I$31,M565,2),IF(AND(J565&gt;0.3,J565&lt;=1),INDEX([1]价格表!$B$4:$I$31,M565,3),IF(AND(J565&gt;1,J565&lt;=2.2),INDEX([1]价格表!$B$4:$I$31,M565,4),IF(AND(J565&gt;2.2,J565&lt;=3.3),INDEX([1]价格表!$B$4:$I$31,M565,5),IF(AND(J565&gt;3.3,J565&lt;=4),INDEX([1]价格表!$B$4:$I$31,M565,6),IF(AND(J565&gt;4,J565&lt;=5.5),INDEX([1]价格表!$B$4:$I$31,M565,7),IF(J565&gt;5.5,2.6+INDEX([1]价格表!$B$4:$I$31,M565,8)*L565)))))))</f>
        <v>1.8</v>
      </c>
      <c r="O565" s="3"/>
      <c r="P565" s="3"/>
      <c r="Q565" s="3">
        <f t="shared" si="17"/>
        <v>0</v>
      </c>
    </row>
    <row r="566" spans="1:17">
      <c r="A566" s="11">
        <v>4312238434142</v>
      </c>
      <c r="B566" s="1" t="s">
        <v>19</v>
      </c>
      <c r="C566" s="12">
        <v>20210202</v>
      </c>
      <c r="D566" s="12">
        <v>610538201209</v>
      </c>
      <c r="E566" s="12" t="s">
        <v>19</v>
      </c>
      <c r="F566" s="12">
        <v>20210212</v>
      </c>
      <c r="G566" s="12" t="s">
        <v>20</v>
      </c>
      <c r="H566" s="12" t="s">
        <v>31</v>
      </c>
      <c r="I566" s="12" t="s">
        <v>202</v>
      </c>
      <c r="J566" s="12">
        <v>1.42</v>
      </c>
      <c r="K566" s="12" t="s">
        <v>23</v>
      </c>
      <c r="L566">
        <f t="shared" si="16"/>
        <v>2</v>
      </c>
      <c r="M566">
        <f>MATCH(H:H,[1]价格表!$B$4:$B$35,0)</f>
        <v>17</v>
      </c>
      <c r="N566" s="4">
        <f>IF(J566&lt;=0.3,INDEX([1]价格表!$B$4:$I$31,M566,2),IF(AND(J566&gt;0.3,J566&lt;=1),INDEX([1]价格表!$B$4:$I$31,M566,3),IF(AND(J566&gt;1,J566&lt;=2.2),INDEX([1]价格表!$B$4:$I$31,M566,4),IF(AND(J566&gt;2.2,J566&lt;=3.3),INDEX([1]价格表!$B$4:$I$31,M566,5),IF(AND(J566&gt;3.3,J566&lt;=4),INDEX([1]价格表!$B$4:$I$31,M566,6),IF(AND(J566&gt;4,J566&lt;=5.5),INDEX([1]价格表!$B$4:$I$31,M566,7),IF(J566&gt;5.5,2.6+INDEX([1]价格表!$B$4:$I$31,M566,8)*L566)))))))</f>
        <v>2.15</v>
      </c>
      <c r="O566" s="3"/>
      <c r="P566" s="3"/>
      <c r="Q566" s="3">
        <f t="shared" si="17"/>
        <v>0</v>
      </c>
    </row>
    <row r="567" spans="1:17">
      <c r="A567" s="11">
        <v>4312238434143</v>
      </c>
      <c r="B567" s="1" t="s">
        <v>19</v>
      </c>
      <c r="C567" s="12">
        <v>20210202</v>
      </c>
      <c r="D567" s="12">
        <v>610538201209</v>
      </c>
      <c r="E567" s="12" t="s">
        <v>19</v>
      </c>
      <c r="F567" s="12">
        <v>20210212</v>
      </c>
      <c r="G567" s="12" t="s">
        <v>20</v>
      </c>
      <c r="H567" s="12" t="s">
        <v>72</v>
      </c>
      <c r="I567" s="12" t="s">
        <v>100</v>
      </c>
      <c r="J567" s="12">
        <v>1.48</v>
      </c>
      <c r="K567" s="12" t="s">
        <v>23</v>
      </c>
      <c r="L567">
        <f t="shared" si="16"/>
        <v>2</v>
      </c>
      <c r="M567">
        <f>MATCH(H:H,[1]价格表!$B$4:$B$35,0)</f>
        <v>2</v>
      </c>
      <c r="N567" s="4">
        <f>IF(J567&lt;=0.3,INDEX([1]价格表!$B$4:$I$31,M567,2),IF(AND(J567&gt;0.3,J567&lt;=1),INDEX([1]价格表!$B$4:$I$31,M567,3),IF(AND(J567&gt;1,J567&lt;=2.2),INDEX([1]价格表!$B$4:$I$31,M567,4),IF(AND(J567&gt;2.2,J567&lt;=3.3),INDEX([1]价格表!$B$4:$I$31,M567,5),IF(AND(J567&gt;3.3,J567&lt;=4),INDEX([1]价格表!$B$4:$I$31,M567,6),IF(AND(J567&gt;4,J567&lt;=5.5),INDEX([1]价格表!$B$4:$I$31,M567,7),IF(J567&gt;5.5,2.6+INDEX([1]价格表!$B$4:$I$31,M567,8)*L567)))))))</f>
        <v>2.15</v>
      </c>
      <c r="O567" s="5">
        <v>0.76</v>
      </c>
      <c r="P567" s="5">
        <v>1.8</v>
      </c>
      <c r="Q567" s="3">
        <f t="shared" si="17"/>
        <v>-0.35</v>
      </c>
    </row>
    <row r="568" spans="1:17">
      <c r="A568" s="11">
        <v>4312238434144</v>
      </c>
      <c r="B568" s="1" t="s">
        <v>19</v>
      </c>
      <c r="C568" s="12">
        <v>20210202</v>
      </c>
      <c r="D568" s="12">
        <v>610538201209</v>
      </c>
      <c r="E568" s="12" t="s">
        <v>19</v>
      </c>
      <c r="F568" s="12">
        <v>20210212</v>
      </c>
      <c r="G568" s="12" t="s">
        <v>20</v>
      </c>
      <c r="H568" s="12" t="s">
        <v>43</v>
      </c>
      <c r="I568" s="12" t="s">
        <v>44</v>
      </c>
      <c r="J568" s="12">
        <v>0.8</v>
      </c>
      <c r="K568" s="12" t="s">
        <v>23</v>
      </c>
      <c r="L568">
        <f t="shared" si="16"/>
        <v>1</v>
      </c>
      <c r="M568">
        <f>MATCH(H:H,[1]价格表!$B$4:$B$35,0)</f>
        <v>4</v>
      </c>
      <c r="N568" s="4">
        <f>IF(J568&lt;=0.3,INDEX([1]价格表!$B$4:$I$31,M568,2),IF(AND(J568&gt;0.3,J568&lt;=1),INDEX([1]价格表!$B$4:$I$31,M568,3),IF(AND(J568&gt;1,J568&lt;=2.2),INDEX([1]价格表!$B$4:$I$31,M568,4),IF(AND(J568&gt;2.2,J568&lt;=3.3),INDEX([1]价格表!$B$4:$I$31,M568,5),IF(AND(J568&gt;3.3,J568&lt;=4),INDEX([1]价格表!$B$4:$I$31,M568,6),IF(AND(J568&gt;4,J568&lt;=5.5),INDEX([1]价格表!$B$4:$I$31,M568,7),IF(J568&gt;5.5,2.6+INDEX([1]价格表!$B$4:$I$31,M568,8)*L568)))))))</f>
        <v>1.8</v>
      </c>
      <c r="O568" s="3"/>
      <c r="P568" s="3"/>
      <c r="Q568" s="3">
        <f t="shared" si="17"/>
        <v>0</v>
      </c>
    </row>
    <row r="569" spans="1:17">
      <c r="A569" s="11">
        <v>4312238434145</v>
      </c>
      <c r="B569" s="1" t="s">
        <v>19</v>
      </c>
      <c r="C569" s="12">
        <v>20210202</v>
      </c>
      <c r="D569" s="12">
        <v>610538201209</v>
      </c>
      <c r="E569" s="12" t="s">
        <v>19</v>
      </c>
      <c r="F569" s="12">
        <v>20210212</v>
      </c>
      <c r="G569" s="12" t="s">
        <v>20</v>
      </c>
      <c r="H569" s="12" t="s">
        <v>24</v>
      </c>
      <c r="I569" s="12" t="s">
        <v>56</v>
      </c>
      <c r="J569" s="12">
        <v>0.77</v>
      </c>
      <c r="K569" s="12" t="s">
        <v>23</v>
      </c>
      <c r="L569">
        <f t="shared" si="16"/>
        <v>1</v>
      </c>
      <c r="M569">
        <f>MATCH(H:H,[1]价格表!$B$4:$B$35,0)</f>
        <v>1</v>
      </c>
      <c r="N569" s="4">
        <f>IF(J569&lt;=0.3,INDEX([1]价格表!$B$4:$I$31,M569,2),IF(AND(J569&gt;0.3,J569&lt;=1),INDEX([1]价格表!$B$4:$I$31,M569,3),IF(AND(J569&gt;1,J569&lt;=2.2),INDEX([1]价格表!$B$4:$I$31,M569,4),IF(AND(J569&gt;2.2,J569&lt;=3.3),INDEX([1]价格表!$B$4:$I$31,M569,5),IF(AND(J569&gt;3.3,J569&lt;=4),INDEX([1]价格表!$B$4:$I$31,M569,6),IF(AND(J569&gt;4,J569&lt;=5.5),INDEX([1]价格表!$B$4:$I$31,M569,7),IF(J569&gt;5.5,2.6+INDEX([1]价格表!$B$4:$I$31,M569,8)*L569)))))))</f>
        <v>1.8</v>
      </c>
      <c r="O569" s="3"/>
      <c r="P569" s="3"/>
      <c r="Q569" s="3">
        <f t="shared" si="17"/>
        <v>0</v>
      </c>
    </row>
    <row r="570" spans="1:17">
      <c r="A570" s="11">
        <v>4312238434146</v>
      </c>
      <c r="B570" s="1" t="s">
        <v>19</v>
      </c>
      <c r="C570" s="12">
        <v>20210202</v>
      </c>
      <c r="D570" s="12">
        <v>610538201209</v>
      </c>
      <c r="E570" s="12" t="s">
        <v>19</v>
      </c>
      <c r="F570" s="12">
        <v>20210212</v>
      </c>
      <c r="G570" s="12" t="s">
        <v>20</v>
      </c>
      <c r="H570" s="12" t="s">
        <v>24</v>
      </c>
      <c r="I570" s="12" t="s">
        <v>25</v>
      </c>
      <c r="J570" s="12">
        <v>0.76</v>
      </c>
      <c r="K570" s="12" t="s">
        <v>23</v>
      </c>
      <c r="L570">
        <f t="shared" si="16"/>
        <v>1</v>
      </c>
      <c r="M570">
        <f>MATCH(H:H,[1]价格表!$B$4:$B$35,0)</f>
        <v>1</v>
      </c>
      <c r="N570" s="4">
        <f>IF(J570&lt;=0.3,INDEX([1]价格表!$B$4:$I$31,M570,2),IF(AND(J570&gt;0.3,J570&lt;=1),INDEX([1]价格表!$B$4:$I$31,M570,3),IF(AND(J570&gt;1,J570&lt;=2.2),INDEX([1]价格表!$B$4:$I$31,M570,4),IF(AND(J570&gt;2.2,J570&lt;=3.3),INDEX([1]价格表!$B$4:$I$31,M570,5),IF(AND(J570&gt;3.3,J570&lt;=4),INDEX([1]价格表!$B$4:$I$31,M570,6),IF(AND(J570&gt;4,J570&lt;=5.5),INDEX([1]价格表!$B$4:$I$31,M570,7),IF(J570&gt;5.5,2.6+INDEX([1]价格表!$B$4:$I$31,M570,8)*L570)))))))</f>
        <v>1.8</v>
      </c>
      <c r="O570" s="3"/>
      <c r="P570" s="3"/>
      <c r="Q570" s="3">
        <f t="shared" si="17"/>
        <v>0</v>
      </c>
    </row>
    <row r="571" spans="1:17">
      <c r="A571" s="11">
        <v>4312238434147</v>
      </c>
      <c r="B571" s="1" t="s">
        <v>19</v>
      </c>
      <c r="C571" s="12">
        <v>20210202</v>
      </c>
      <c r="D571" s="12">
        <v>610538201209</v>
      </c>
      <c r="E571" s="12" t="s">
        <v>19</v>
      </c>
      <c r="F571" s="12">
        <v>20210212</v>
      </c>
      <c r="G571" s="12" t="s">
        <v>20</v>
      </c>
      <c r="H571" s="12" t="s">
        <v>54</v>
      </c>
      <c r="I571" s="12" t="s">
        <v>106</v>
      </c>
      <c r="J571" s="12">
        <v>0.68</v>
      </c>
      <c r="K571" s="12" t="s">
        <v>23</v>
      </c>
      <c r="L571">
        <f t="shared" si="16"/>
        <v>1</v>
      </c>
      <c r="M571">
        <f>MATCH(H:H,[1]价格表!$B$4:$B$35,0)</f>
        <v>10</v>
      </c>
      <c r="N571" s="4">
        <f>IF(J571&lt;=0.3,INDEX([1]价格表!$B$4:$I$31,M571,2),IF(AND(J571&gt;0.3,J571&lt;=1),INDEX([1]价格表!$B$4:$I$31,M571,3),IF(AND(J571&gt;1,J571&lt;=2.2),INDEX([1]价格表!$B$4:$I$31,M571,4),IF(AND(J571&gt;2.2,J571&lt;=3.3),INDEX([1]价格表!$B$4:$I$31,M571,5),IF(AND(J571&gt;3.3,J571&lt;=4),INDEX([1]价格表!$B$4:$I$31,M571,6),IF(AND(J571&gt;4,J571&lt;=5.5),INDEX([1]价格表!$B$4:$I$31,M571,7),IF(J571&gt;5.5,2.6+INDEX([1]价格表!$B$4:$I$31,M571,8)*L571)))))))</f>
        <v>1.8</v>
      </c>
      <c r="O571" s="3"/>
      <c r="P571" s="3"/>
      <c r="Q571" s="3">
        <f t="shared" si="17"/>
        <v>0</v>
      </c>
    </row>
    <row r="572" spans="1:17">
      <c r="A572" s="11">
        <v>4312238434148</v>
      </c>
      <c r="B572" s="1" t="s">
        <v>19</v>
      </c>
      <c r="C572" s="12">
        <v>20210202</v>
      </c>
      <c r="D572" s="12">
        <v>610538201209</v>
      </c>
      <c r="E572" s="12" t="s">
        <v>19</v>
      </c>
      <c r="F572" s="12">
        <v>20210212</v>
      </c>
      <c r="G572" s="12" t="s">
        <v>20</v>
      </c>
      <c r="H572" s="12" t="s">
        <v>81</v>
      </c>
      <c r="I572" s="12" t="s">
        <v>203</v>
      </c>
      <c r="J572" s="12">
        <v>0.72</v>
      </c>
      <c r="K572" s="12" t="s">
        <v>23</v>
      </c>
      <c r="L572">
        <f t="shared" si="16"/>
        <v>1</v>
      </c>
      <c r="M572">
        <f>MATCH(H:H,[1]价格表!$B$4:$B$35,0)</f>
        <v>16</v>
      </c>
      <c r="N572" s="4">
        <f>IF(J572&lt;=0.3,INDEX([1]价格表!$B$4:$I$31,M572,2),IF(AND(J572&gt;0.3,J572&lt;=1),INDEX([1]价格表!$B$4:$I$31,M572,3),IF(AND(J572&gt;1,J572&lt;=2.2),INDEX([1]价格表!$B$4:$I$31,M572,4),IF(AND(J572&gt;2.2,J572&lt;=3.3),INDEX([1]价格表!$B$4:$I$31,M572,5),IF(AND(J572&gt;3.3,J572&lt;=4),INDEX([1]价格表!$B$4:$I$31,M572,6),IF(AND(J572&gt;4,J572&lt;=5.5),INDEX([1]价格表!$B$4:$I$31,M572,7),IF(J572&gt;5.5,2.6+INDEX([1]价格表!$B$4:$I$31,M572,8)*L572)))))))</f>
        <v>1.8</v>
      </c>
      <c r="O572" s="3"/>
      <c r="P572" s="3"/>
      <c r="Q572" s="3">
        <f t="shared" si="17"/>
        <v>0</v>
      </c>
    </row>
    <row r="573" spans="1:17">
      <c r="A573" s="11">
        <v>4312238434149</v>
      </c>
      <c r="B573" s="1" t="s">
        <v>19</v>
      </c>
      <c r="C573" s="12">
        <v>20210202</v>
      </c>
      <c r="D573" s="12">
        <v>610538201209</v>
      </c>
      <c r="E573" s="12" t="s">
        <v>19</v>
      </c>
      <c r="F573" s="12">
        <v>20210212</v>
      </c>
      <c r="G573" s="12" t="s">
        <v>20</v>
      </c>
      <c r="H573" s="12" t="s">
        <v>40</v>
      </c>
      <c r="I573" s="12" t="s">
        <v>204</v>
      </c>
      <c r="J573" s="12">
        <v>0.68</v>
      </c>
      <c r="K573" s="12" t="s">
        <v>23</v>
      </c>
      <c r="L573">
        <f t="shared" si="16"/>
        <v>1</v>
      </c>
      <c r="M573">
        <f>MATCH(H:H,[1]价格表!$B$4:$B$35,0)</f>
        <v>9</v>
      </c>
      <c r="N573" s="4">
        <f>IF(J573&lt;=0.3,INDEX([1]价格表!$B$4:$I$31,M573,2),IF(AND(J573&gt;0.3,J573&lt;=1),INDEX([1]价格表!$B$4:$I$31,M573,3),IF(AND(J573&gt;1,J573&lt;=2.2),INDEX([1]价格表!$B$4:$I$31,M573,4),IF(AND(J573&gt;2.2,J573&lt;=3.3),INDEX([1]价格表!$B$4:$I$31,M573,5),IF(AND(J573&gt;3.3,J573&lt;=4),INDEX([1]价格表!$B$4:$I$31,M573,6),IF(AND(J573&gt;4,J573&lt;=5.5),INDEX([1]价格表!$B$4:$I$31,M573,7),IF(J573&gt;5.5,2.6+INDEX([1]价格表!$B$4:$I$31,M573,8)*L573)))))))</f>
        <v>1.8</v>
      </c>
      <c r="O573" s="3"/>
      <c r="P573" s="3"/>
      <c r="Q573" s="3">
        <f t="shared" si="17"/>
        <v>0</v>
      </c>
    </row>
    <row r="574" spans="1:17">
      <c r="A574" s="11">
        <v>4312238434150</v>
      </c>
      <c r="B574" s="1" t="s">
        <v>19</v>
      </c>
      <c r="C574" s="12">
        <v>20210202</v>
      </c>
      <c r="D574" s="12">
        <v>610538201209</v>
      </c>
      <c r="E574" s="12" t="s">
        <v>19</v>
      </c>
      <c r="F574" s="12">
        <v>20210212</v>
      </c>
      <c r="G574" s="12" t="s">
        <v>20</v>
      </c>
      <c r="H574" s="12" t="s">
        <v>43</v>
      </c>
      <c r="I574" s="12" t="s">
        <v>44</v>
      </c>
      <c r="J574" s="12">
        <v>0.76</v>
      </c>
      <c r="K574" s="12" t="s">
        <v>23</v>
      </c>
      <c r="L574">
        <f t="shared" si="16"/>
        <v>1</v>
      </c>
      <c r="M574">
        <f>MATCH(H:H,[1]价格表!$B$4:$B$35,0)</f>
        <v>4</v>
      </c>
      <c r="N574" s="4">
        <f>IF(J574&lt;=0.3,INDEX([1]价格表!$B$4:$I$31,M574,2),IF(AND(J574&gt;0.3,J574&lt;=1),INDEX([1]价格表!$B$4:$I$31,M574,3),IF(AND(J574&gt;1,J574&lt;=2.2),INDEX([1]价格表!$B$4:$I$31,M574,4),IF(AND(J574&gt;2.2,J574&lt;=3.3),INDEX([1]价格表!$B$4:$I$31,M574,5),IF(AND(J574&gt;3.3,J574&lt;=4),INDEX([1]价格表!$B$4:$I$31,M574,6),IF(AND(J574&gt;4,J574&lt;=5.5),INDEX([1]价格表!$B$4:$I$31,M574,7),IF(J574&gt;5.5,2.6+INDEX([1]价格表!$B$4:$I$31,M574,8)*L574)))))))</f>
        <v>1.8</v>
      </c>
      <c r="O574" s="3"/>
      <c r="P574" s="3"/>
      <c r="Q574" s="3">
        <f t="shared" si="17"/>
        <v>0</v>
      </c>
    </row>
    <row r="575" spans="1:17">
      <c r="A575" s="11">
        <v>4312238434151</v>
      </c>
      <c r="B575" s="1" t="s">
        <v>19</v>
      </c>
      <c r="C575" s="12">
        <v>20210202</v>
      </c>
      <c r="D575" s="12">
        <v>610538201209</v>
      </c>
      <c r="E575" s="12" t="s">
        <v>19</v>
      </c>
      <c r="F575" s="12">
        <v>20210212</v>
      </c>
      <c r="G575" s="12" t="s">
        <v>20</v>
      </c>
      <c r="H575" s="12" t="s">
        <v>24</v>
      </c>
      <c r="I575" s="12" t="s">
        <v>205</v>
      </c>
      <c r="J575" s="12">
        <v>0.68</v>
      </c>
      <c r="K575" s="12" t="s">
        <v>23</v>
      </c>
      <c r="L575">
        <f t="shared" si="16"/>
        <v>1</v>
      </c>
      <c r="M575">
        <f>MATCH(H:H,[1]价格表!$B$4:$B$35,0)</f>
        <v>1</v>
      </c>
      <c r="N575" s="4">
        <f>IF(J575&lt;=0.3,INDEX([1]价格表!$B$4:$I$31,M575,2),IF(AND(J575&gt;0.3,J575&lt;=1),INDEX([1]价格表!$B$4:$I$31,M575,3),IF(AND(J575&gt;1,J575&lt;=2.2),INDEX([1]价格表!$B$4:$I$31,M575,4),IF(AND(J575&gt;2.2,J575&lt;=3.3),INDEX([1]价格表!$B$4:$I$31,M575,5),IF(AND(J575&gt;3.3,J575&lt;=4),INDEX([1]价格表!$B$4:$I$31,M575,6),IF(AND(J575&gt;4,J575&lt;=5.5),INDEX([1]价格表!$B$4:$I$31,M575,7),IF(J575&gt;5.5,2.6+INDEX([1]价格表!$B$4:$I$31,M575,8)*L575)))))))</f>
        <v>1.8</v>
      </c>
      <c r="O575" s="3"/>
      <c r="P575" s="3"/>
      <c r="Q575" s="3">
        <f t="shared" si="17"/>
        <v>0</v>
      </c>
    </row>
    <row r="576" spans="1:17">
      <c r="A576" s="11">
        <v>4312240342732</v>
      </c>
      <c r="B576" s="1" t="s">
        <v>19</v>
      </c>
      <c r="C576" s="12">
        <v>20210202</v>
      </c>
      <c r="D576" s="12">
        <v>610538201209</v>
      </c>
      <c r="E576" s="12" t="s">
        <v>19</v>
      </c>
      <c r="F576" s="12">
        <v>20210212</v>
      </c>
      <c r="G576" s="12" t="s">
        <v>20</v>
      </c>
      <c r="H576" s="12" t="s">
        <v>24</v>
      </c>
      <c r="I576" s="12" t="s">
        <v>56</v>
      </c>
      <c r="J576" s="12">
        <v>1.06</v>
      </c>
      <c r="K576" s="12" t="s">
        <v>23</v>
      </c>
      <c r="L576">
        <f t="shared" si="16"/>
        <v>2</v>
      </c>
      <c r="M576">
        <f>MATCH(H:H,[1]价格表!$B$4:$B$35,0)</f>
        <v>1</v>
      </c>
      <c r="N576" s="4">
        <f>IF(J576&lt;=0.3,INDEX([1]价格表!$B$4:$I$31,M576,2),IF(AND(J576&gt;0.3,J576&lt;=1),INDEX([1]价格表!$B$4:$I$31,M576,3),IF(AND(J576&gt;1,J576&lt;=2.2),INDEX([1]价格表!$B$4:$I$31,M576,4),IF(AND(J576&gt;2.2,J576&lt;=3.3),INDEX([1]价格表!$B$4:$I$31,M576,5),IF(AND(J576&gt;3.3,J576&lt;=4),INDEX([1]价格表!$B$4:$I$31,M576,6),IF(AND(J576&gt;4,J576&lt;=5.5),INDEX([1]价格表!$B$4:$I$31,M576,7),IF(J576&gt;5.5,2.6+INDEX([1]价格表!$B$4:$I$31,M576,8)*L576)))))))</f>
        <v>2.15</v>
      </c>
      <c r="O576" s="3"/>
      <c r="P576" s="3"/>
      <c r="Q576" s="3">
        <f t="shared" si="17"/>
        <v>0</v>
      </c>
    </row>
    <row r="577" spans="1:17">
      <c r="A577" s="11">
        <v>4312240342733</v>
      </c>
      <c r="B577" s="1" t="s">
        <v>19</v>
      </c>
      <c r="C577" s="12">
        <v>20210202</v>
      </c>
      <c r="D577" s="12">
        <v>610538201209</v>
      </c>
      <c r="E577" s="12" t="s">
        <v>19</v>
      </c>
      <c r="F577" s="12">
        <v>20210212</v>
      </c>
      <c r="G577" s="12" t="s">
        <v>20</v>
      </c>
      <c r="H577" s="12" t="s">
        <v>24</v>
      </c>
      <c r="I577" s="12" t="s">
        <v>206</v>
      </c>
      <c r="J577" s="12">
        <v>1.66</v>
      </c>
      <c r="K577" s="12" t="s">
        <v>23</v>
      </c>
      <c r="L577">
        <f t="shared" si="16"/>
        <v>2</v>
      </c>
      <c r="M577">
        <f>MATCH(H:H,[1]价格表!$B$4:$B$35,0)</f>
        <v>1</v>
      </c>
      <c r="N577" s="4">
        <f>IF(J577&lt;=0.3,INDEX([1]价格表!$B$4:$I$31,M577,2),IF(AND(J577&gt;0.3,J577&lt;=1),INDEX([1]价格表!$B$4:$I$31,M577,3),IF(AND(J577&gt;1,J577&lt;=2.2),INDEX([1]价格表!$B$4:$I$31,M577,4),IF(AND(J577&gt;2.2,J577&lt;=3.3),INDEX([1]价格表!$B$4:$I$31,M577,5),IF(AND(J577&gt;3.3,J577&lt;=4),INDEX([1]价格表!$B$4:$I$31,M577,6),IF(AND(J577&gt;4,J577&lt;=5.5),INDEX([1]价格表!$B$4:$I$31,M577,7),IF(J577&gt;5.5,2.6+INDEX([1]价格表!$B$4:$I$31,M577,8)*L577)))))))</f>
        <v>2.15</v>
      </c>
      <c r="O577" s="3"/>
      <c r="P577" s="3"/>
      <c r="Q577" s="3">
        <f t="shared" si="17"/>
        <v>0</v>
      </c>
    </row>
    <row r="578" spans="1:17">
      <c r="A578" s="11">
        <v>4312242702450</v>
      </c>
      <c r="B578" s="1" t="s">
        <v>19</v>
      </c>
      <c r="C578" s="12">
        <v>20210202</v>
      </c>
      <c r="D578" s="12">
        <v>610538201209</v>
      </c>
      <c r="E578" s="12" t="s">
        <v>19</v>
      </c>
      <c r="F578" s="12">
        <v>20210212</v>
      </c>
      <c r="G578" s="12" t="s">
        <v>20</v>
      </c>
      <c r="H578" s="12" t="s">
        <v>24</v>
      </c>
      <c r="I578" s="12" t="s">
        <v>70</v>
      </c>
      <c r="J578" s="12">
        <v>1.66</v>
      </c>
      <c r="K578" s="12" t="s">
        <v>23</v>
      </c>
      <c r="L578">
        <f t="shared" si="16"/>
        <v>2</v>
      </c>
      <c r="M578">
        <f>MATCH(H:H,[1]价格表!$B$4:$B$35,0)</f>
        <v>1</v>
      </c>
      <c r="N578" s="4">
        <f>IF(J578&lt;=0.3,INDEX([1]价格表!$B$4:$I$31,M578,2),IF(AND(J578&gt;0.3,J578&lt;=1),INDEX([1]价格表!$B$4:$I$31,M578,3),IF(AND(J578&gt;1,J578&lt;=2.2),INDEX([1]价格表!$B$4:$I$31,M578,4),IF(AND(J578&gt;2.2,J578&lt;=3.3),INDEX([1]价格表!$B$4:$I$31,M578,5),IF(AND(J578&gt;3.3,J578&lt;=4),INDEX([1]价格表!$B$4:$I$31,M578,6),IF(AND(J578&gt;4,J578&lt;=5.5),INDEX([1]价格表!$B$4:$I$31,M578,7),IF(J578&gt;5.5,2.6+INDEX([1]价格表!$B$4:$I$31,M578,8)*L578)))))))</f>
        <v>2.15</v>
      </c>
      <c r="O578" s="3"/>
      <c r="P578" s="3"/>
      <c r="Q578" s="3">
        <f t="shared" si="17"/>
        <v>0</v>
      </c>
    </row>
    <row r="579" spans="1:17">
      <c r="A579" s="11">
        <v>4312242702452</v>
      </c>
      <c r="B579" s="1" t="s">
        <v>19</v>
      </c>
      <c r="C579" s="12">
        <v>20210202</v>
      </c>
      <c r="D579" s="12">
        <v>610538201209</v>
      </c>
      <c r="E579" s="12" t="s">
        <v>19</v>
      </c>
      <c r="F579" s="12">
        <v>20210212</v>
      </c>
      <c r="G579" s="12" t="s">
        <v>20</v>
      </c>
      <c r="H579" s="12" t="s">
        <v>24</v>
      </c>
      <c r="I579" s="12" t="s">
        <v>25</v>
      </c>
      <c r="J579" s="12">
        <v>1.85</v>
      </c>
      <c r="K579" s="12" t="s">
        <v>23</v>
      </c>
      <c r="L579">
        <f t="shared" si="16"/>
        <v>2</v>
      </c>
      <c r="M579">
        <f>MATCH(H:H,[1]价格表!$B$4:$B$35,0)</f>
        <v>1</v>
      </c>
      <c r="N579" s="4">
        <f>IF(J579&lt;=0.3,INDEX([1]价格表!$B$4:$I$31,M579,2),IF(AND(J579&gt;0.3,J579&lt;=1),INDEX([1]价格表!$B$4:$I$31,M579,3),IF(AND(J579&gt;1,J579&lt;=2.2),INDEX([1]价格表!$B$4:$I$31,M579,4),IF(AND(J579&gt;2.2,J579&lt;=3.3),INDEX([1]价格表!$B$4:$I$31,M579,5),IF(AND(J579&gt;3.3,J579&lt;=4),INDEX([1]价格表!$B$4:$I$31,M579,6),IF(AND(J579&gt;4,J579&lt;=5.5),INDEX([1]价格表!$B$4:$I$31,M579,7),IF(J579&gt;5.5,2.6+INDEX([1]价格表!$B$4:$I$31,M579,8)*L579)))))))</f>
        <v>2.15</v>
      </c>
      <c r="O579" s="3"/>
      <c r="P579" s="3"/>
      <c r="Q579" s="3">
        <f t="shared" si="17"/>
        <v>0</v>
      </c>
    </row>
    <row r="580" spans="1:17">
      <c r="A580" s="11">
        <v>4312244442017</v>
      </c>
      <c r="B580" s="1" t="s">
        <v>19</v>
      </c>
      <c r="C580" s="12">
        <v>20210202</v>
      </c>
      <c r="D580" s="12">
        <v>610538201209</v>
      </c>
      <c r="E580" s="12" t="s">
        <v>19</v>
      </c>
      <c r="F580" s="12">
        <v>20210212</v>
      </c>
      <c r="G580" s="12" t="s">
        <v>20</v>
      </c>
      <c r="H580" s="12" t="s">
        <v>24</v>
      </c>
      <c r="I580" s="12" t="s">
        <v>25</v>
      </c>
      <c r="J580" s="12">
        <v>0.76</v>
      </c>
      <c r="K580" s="12" t="s">
        <v>23</v>
      </c>
      <c r="L580">
        <f t="shared" ref="L580:L643" si="18">ROUNDUP(J580,0)</f>
        <v>1</v>
      </c>
      <c r="M580">
        <f>MATCH(H:H,[1]价格表!$B$4:$B$35,0)</f>
        <v>1</v>
      </c>
      <c r="N580" s="4">
        <f>IF(J580&lt;=0.3,INDEX([1]价格表!$B$4:$I$31,M580,2),IF(AND(J580&gt;0.3,J580&lt;=1),INDEX([1]价格表!$B$4:$I$31,M580,3),IF(AND(J580&gt;1,J580&lt;=2.2),INDEX([1]价格表!$B$4:$I$31,M580,4),IF(AND(J580&gt;2.2,J580&lt;=3.3),INDEX([1]价格表!$B$4:$I$31,M580,5),IF(AND(J580&gt;3.3,J580&lt;=4),INDEX([1]价格表!$B$4:$I$31,M580,6),IF(AND(J580&gt;4,J580&lt;=5.5),INDEX([1]价格表!$B$4:$I$31,M580,7),IF(J580&gt;5.5,2.6+INDEX([1]价格表!$B$4:$I$31,M580,8)*L580)))))))</f>
        <v>1.8</v>
      </c>
      <c r="O580" s="3"/>
      <c r="P580" s="3"/>
      <c r="Q580" s="3">
        <f t="shared" ref="Q580:Q643" si="19">IF(P580&gt;0,P580-N580,0)</f>
        <v>0</v>
      </c>
    </row>
    <row r="581" spans="1:17">
      <c r="A581" s="11">
        <v>4312244442018</v>
      </c>
      <c r="B581" s="1" t="s">
        <v>19</v>
      </c>
      <c r="C581" s="12">
        <v>20210202</v>
      </c>
      <c r="D581" s="12">
        <v>610538201209</v>
      </c>
      <c r="E581" s="12" t="s">
        <v>19</v>
      </c>
      <c r="F581" s="12">
        <v>20210212</v>
      </c>
      <c r="G581" s="12" t="s">
        <v>20</v>
      </c>
      <c r="H581" s="12" t="s">
        <v>24</v>
      </c>
      <c r="I581" s="12" t="s">
        <v>51</v>
      </c>
      <c r="J581" s="12">
        <v>0.8</v>
      </c>
      <c r="K581" s="12" t="s">
        <v>23</v>
      </c>
      <c r="L581">
        <f t="shared" si="18"/>
        <v>1</v>
      </c>
      <c r="M581">
        <f>MATCH(H:H,[1]价格表!$B$4:$B$35,0)</f>
        <v>1</v>
      </c>
      <c r="N581" s="4">
        <f>IF(J581&lt;=0.3,INDEX([1]价格表!$B$4:$I$31,M581,2),IF(AND(J581&gt;0.3,J581&lt;=1),INDEX([1]价格表!$B$4:$I$31,M581,3),IF(AND(J581&gt;1,J581&lt;=2.2),INDEX([1]价格表!$B$4:$I$31,M581,4),IF(AND(J581&gt;2.2,J581&lt;=3.3),INDEX([1]价格表!$B$4:$I$31,M581,5),IF(AND(J581&gt;3.3,J581&lt;=4),INDEX([1]价格表!$B$4:$I$31,M581,6),IF(AND(J581&gt;4,J581&lt;=5.5),INDEX([1]价格表!$B$4:$I$31,M581,7),IF(J581&gt;5.5,2.6+INDEX([1]价格表!$B$4:$I$31,M581,8)*L581)))))))</f>
        <v>1.8</v>
      </c>
      <c r="O581" s="3"/>
      <c r="P581" s="3"/>
      <c r="Q581" s="3">
        <f t="shared" si="19"/>
        <v>0</v>
      </c>
    </row>
    <row r="582" spans="1:17">
      <c r="A582" s="11">
        <v>4312244442019</v>
      </c>
      <c r="B582" s="1" t="s">
        <v>19</v>
      </c>
      <c r="C582" s="12">
        <v>20210202</v>
      </c>
      <c r="D582" s="12">
        <v>610538201209</v>
      </c>
      <c r="E582" s="12" t="s">
        <v>19</v>
      </c>
      <c r="F582" s="12">
        <v>20210212</v>
      </c>
      <c r="G582" s="12" t="s">
        <v>20</v>
      </c>
      <c r="H582" s="12" t="s">
        <v>21</v>
      </c>
      <c r="I582" s="12" t="s">
        <v>71</v>
      </c>
      <c r="J582" s="12">
        <v>0.76</v>
      </c>
      <c r="K582" s="12" t="s">
        <v>23</v>
      </c>
      <c r="L582">
        <f t="shared" si="18"/>
        <v>1</v>
      </c>
      <c r="M582">
        <f>MATCH(H:H,[1]价格表!$B$4:$B$35,0)</f>
        <v>15</v>
      </c>
      <c r="N582" s="4">
        <f>IF(J582&lt;=0.3,INDEX([1]价格表!$B$4:$I$31,M582,2),IF(AND(J582&gt;0.3,J582&lt;=1),INDEX([1]价格表!$B$4:$I$31,M582,3),IF(AND(J582&gt;1,J582&lt;=2.2),INDEX([1]价格表!$B$4:$I$31,M582,4),IF(AND(J582&gt;2.2,J582&lt;=3.3),INDEX([1]价格表!$B$4:$I$31,M582,5),IF(AND(J582&gt;3.3,J582&lt;=4),INDEX([1]价格表!$B$4:$I$31,M582,6),IF(AND(J582&gt;4,J582&lt;=5.5),INDEX([1]价格表!$B$4:$I$31,M582,7),IF(J582&gt;5.5,2.6+INDEX([1]价格表!$B$4:$I$31,M582,8)*L582)))))))</f>
        <v>1.8</v>
      </c>
      <c r="O582" s="3"/>
      <c r="P582" s="3"/>
      <c r="Q582" s="3">
        <f t="shared" si="19"/>
        <v>0</v>
      </c>
    </row>
    <row r="583" spans="1:17">
      <c r="A583" s="11">
        <v>4312244442020</v>
      </c>
      <c r="B583" s="1" t="s">
        <v>19</v>
      </c>
      <c r="C583" s="12">
        <v>20210202</v>
      </c>
      <c r="D583" s="12">
        <v>610538201209</v>
      </c>
      <c r="E583" s="12" t="s">
        <v>19</v>
      </c>
      <c r="F583" s="12">
        <v>20210212</v>
      </c>
      <c r="G583" s="12" t="s">
        <v>20</v>
      </c>
      <c r="H583" s="12" t="s">
        <v>24</v>
      </c>
      <c r="I583" s="12" t="s">
        <v>25</v>
      </c>
      <c r="J583" s="12">
        <v>0.76</v>
      </c>
      <c r="K583" s="12" t="s">
        <v>23</v>
      </c>
      <c r="L583">
        <f t="shared" si="18"/>
        <v>1</v>
      </c>
      <c r="M583">
        <f>MATCH(H:H,[1]价格表!$B$4:$B$35,0)</f>
        <v>1</v>
      </c>
      <c r="N583" s="4">
        <f>IF(J583&lt;=0.3,INDEX([1]价格表!$B$4:$I$31,M583,2),IF(AND(J583&gt;0.3,J583&lt;=1),INDEX([1]价格表!$B$4:$I$31,M583,3),IF(AND(J583&gt;1,J583&lt;=2.2),INDEX([1]价格表!$B$4:$I$31,M583,4),IF(AND(J583&gt;2.2,J583&lt;=3.3),INDEX([1]价格表!$B$4:$I$31,M583,5),IF(AND(J583&gt;3.3,J583&lt;=4),INDEX([1]价格表!$B$4:$I$31,M583,6),IF(AND(J583&gt;4,J583&lt;=5.5),INDEX([1]价格表!$B$4:$I$31,M583,7),IF(J583&gt;5.5,2.6+INDEX([1]价格表!$B$4:$I$31,M583,8)*L583)))))))</f>
        <v>1.8</v>
      </c>
      <c r="O583" s="3"/>
      <c r="P583" s="3"/>
      <c r="Q583" s="3">
        <f t="shared" si="19"/>
        <v>0</v>
      </c>
    </row>
    <row r="584" spans="1:17">
      <c r="A584" s="11">
        <v>4312244442021</v>
      </c>
      <c r="B584" s="1" t="s">
        <v>19</v>
      </c>
      <c r="C584" s="12">
        <v>20210202</v>
      </c>
      <c r="D584" s="12">
        <v>610538201209</v>
      </c>
      <c r="E584" s="12" t="s">
        <v>19</v>
      </c>
      <c r="F584" s="12">
        <v>20210212</v>
      </c>
      <c r="G584" s="12" t="s">
        <v>20</v>
      </c>
      <c r="H584" s="12" t="s">
        <v>72</v>
      </c>
      <c r="I584" s="12" t="s">
        <v>100</v>
      </c>
      <c r="J584" s="12">
        <v>0.84</v>
      </c>
      <c r="K584" s="12" t="s">
        <v>23</v>
      </c>
      <c r="L584">
        <f t="shared" si="18"/>
        <v>1</v>
      </c>
      <c r="M584">
        <f>MATCH(H:H,[1]价格表!$B$4:$B$35,0)</f>
        <v>2</v>
      </c>
      <c r="N584" s="4">
        <f>IF(J584&lt;=0.3,INDEX([1]价格表!$B$4:$I$31,M584,2),IF(AND(J584&gt;0.3,J584&lt;=1),INDEX([1]价格表!$B$4:$I$31,M584,3),IF(AND(J584&gt;1,J584&lt;=2.2),INDEX([1]价格表!$B$4:$I$31,M584,4),IF(AND(J584&gt;2.2,J584&lt;=3.3),INDEX([1]价格表!$B$4:$I$31,M584,5),IF(AND(J584&gt;3.3,J584&lt;=4),INDEX([1]价格表!$B$4:$I$31,M584,6),IF(AND(J584&gt;4,J584&lt;=5.5),INDEX([1]价格表!$B$4:$I$31,M584,7),IF(J584&gt;5.5,2.6+INDEX([1]价格表!$B$4:$I$31,M584,8)*L584)))))))</f>
        <v>1.8</v>
      </c>
      <c r="O584" s="3"/>
      <c r="P584" s="3"/>
      <c r="Q584" s="3">
        <f t="shared" si="19"/>
        <v>0</v>
      </c>
    </row>
    <row r="585" spans="1:17">
      <c r="A585" s="11">
        <v>4312244442022</v>
      </c>
      <c r="B585" s="1" t="s">
        <v>19</v>
      </c>
      <c r="C585" s="12">
        <v>20210202</v>
      </c>
      <c r="D585" s="12">
        <v>610538201209</v>
      </c>
      <c r="E585" s="12" t="s">
        <v>19</v>
      </c>
      <c r="F585" s="12">
        <v>20210212</v>
      </c>
      <c r="G585" s="12" t="s">
        <v>20</v>
      </c>
      <c r="H585" s="12" t="s">
        <v>40</v>
      </c>
      <c r="I585" s="12" t="s">
        <v>103</v>
      </c>
      <c r="J585" s="12">
        <v>0.76</v>
      </c>
      <c r="K585" s="12" t="s">
        <v>23</v>
      </c>
      <c r="L585">
        <f t="shared" si="18"/>
        <v>1</v>
      </c>
      <c r="M585">
        <f>MATCH(H:H,[1]价格表!$B$4:$B$35,0)</f>
        <v>9</v>
      </c>
      <c r="N585" s="4">
        <f>IF(J585&lt;=0.3,INDEX([1]价格表!$B$4:$I$31,M585,2),IF(AND(J585&gt;0.3,J585&lt;=1),INDEX([1]价格表!$B$4:$I$31,M585,3),IF(AND(J585&gt;1,J585&lt;=2.2),INDEX([1]价格表!$B$4:$I$31,M585,4),IF(AND(J585&gt;2.2,J585&lt;=3.3),INDEX([1]价格表!$B$4:$I$31,M585,5),IF(AND(J585&gt;3.3,J585&lt;=4),INDEX([1]价格表!$B$4:$I$31,M585,6),IF(AND(J585&gt;4,J585&lt;=5.5),INDEX([1]价格表!$B$4:$I$31,M585,7),IF(J585&gt;5.5,2.6+INDEX([1]价格表!$B$4:$I$31,M585,8)*L585)))))))</f>
        <v>1.8</v>
      </c>
      <c r="O585" s="3"/>
      <c r="P585" s="3"/>
      <c r="Q585" s="3">
        <f t="shared" si="19"/>
        <v>0</v>
      </c>
    </row>
    <row r="586" spans="1:17">
      <c r="A586" s="11">
        <v>4312244442023</v>
      </c>
      <c r="B586" s="1" t="s">
        <v>19</v>
      </c>
      <c r="C586" s="12">
        <v>20210202</v>
      </c>
      <c r="D586" s="12">
        <v>610538201209</v>
      </c>
      <c r="E586" s="12" t="s">
        <v>19</v>
      </c>
      <c r="F586" s="12">
        <v>20210212</v>
      </c>
      <c r="G586" s="12" t="s">
        <v>20</v>
      </c>
      <c r="H586" s="12" t="s">
        <v>33</v>
      </c>
      <c r="I586" s="12" t="s">
        <v>159</v>
      </c>
      <c r="J586" s="12">
        <v>0.76</v>
      </c>
      <c r="K586" s="12" t="s">
        <v>23</v>
      </c>
      <c r="L586">
        <f t="shared" si="18"/>
        <v>1</v>
      </c>
      <c r="M586">
        <f>MATCH(H:H,[1]价格表!$B$4:$B$35,0)</f>
        <v>7</v>
      </c>
      <c r="N586" s="4">
        <f>IF(J586&lt;=0.3,INDEX([1]价格表!$B$4:$I$31,M586,2),IF(AND(J586&gt;0.3,J586&lt;=1),INDEX([1]价格表!$B$4:$I$31,M586,3),IF(AND(J586&gt;1,J586&lt;=2.2),INDEX([1]价格表!$B$4:$I$31,M586,4),IF(AND(J586&gt;2.2,J586&lt;=3.3),INDEX([1]价格表!$B$4:$I$31,M586,5),IF(AND(J586&gt;3.3,J586&lt;=4),INDEX([1]价格表!$B$4:$I$31,M586,6),IF(AND(J586&gt;4,J586&lt;=5.5),INDEX([1]价格表!$B$4:$I$31,M586,7),IF(J586&gt;5.5,2.6+INDEX([1]价格表!$B$4:$I$31,M586,8)*L586)))))))</f>
        <v>1.8</v>
      </c>
      <c r="O586" s="3"/>
      <c r="P586" s="3"/>
      <c r="Q586" s="3">
        <f t="shared" si="19"/>
        <v>0</v>
      </c>
    </row>
    <row r="587" spans="1:17">
      <c r="A587" s="11">
        <v>4312244442024</v>
      </c>
      <c r="B587" s="1" t="s">
        <v>19</v>
      </c>
      <c r="C587" s="12">
        <v>20210202</v>
      </c>
      <c r="D587" s="12">
        <v>610538201209</v>
      </c>
      <c r="E587" s="12" t="s">
        <v>19</v>
      </c>
      <c r="F587" s="12">
        <v>20210212</v>
      </c>
      <c r="G587" s="12" t="s">
        <v>20</v>
      </c>
      <c r="H587" s="12" t="s">
        <v>43</v>
      </c>
      <c r="I587" s="12" t="s">
        <v>207</v>
      </c>
      <c r="J587" s="12">
        <v>0.78</v>
      </c>
      <c r="K587" s="12" t="s">
        <v>23</v>
      </c>
      <c r="L587">
        <f t="shared" si="18"/>
        <v>1</v>
      </c>
      <c r="M587">
        <f>MATCH(H:H,[1]价格表!$B$4:$B$35,0)</f>
        <v>4</v>
      </c>
      <c r="N587" s="4">
        <f>IF(J587&lt;=0.3,INDEX([1]价格表!$B$4:$I$31,M587,2),IF(AND(J587&gt;0.3,J587&lt;=1),INDEX([1]价格表!$B$4:$I$31,M587,3),IF(AND(J587&gt;1,J587&lt;=2.2),INDEX([1]价格表!$B$4:$I$31,M587,4),IF(AND(J587&gt;2.2,J587&lt;=3.3),INDEX([1]价格表!$B$4:$I$31,M587,5),IF(AND(J587&gt;3.3,J587&lt;=4),INDEX([1]价格表!$B$4:$I$31,M587,6),IF(AND(J587&gt;4,J587&lt;=5.5),INDEX([1]价格表!$B$4:$I$31,M587,7),IF(J587&gt;5.5,2.6+INDEX([1]价格表!$B$4:$I$31,M587,8)*L587)))))))</f>
        <v>1.8</v>
      </c>
      <c r="O587" s="3"/>
      <c r="P587" s="3"/>
      <c r="Q587" s="3">
        <f t="shared" si="19"/>
        <v>0</v>
      </c>
    </row>
    <row r="588" spans="1:17">
      <c r="A588" s="11">
        <v>4312244442025</v>
      </c>
      <c r="B588" s="1" t="s">
        <v>19</v>
      </c>
      <c r="C588" s="12">
        <v>20210202</v>
      </c>
      <c r="D588" s="12">
        <v>610538201209</v>
      </c>
      <c r="E588" s="12" t="s">
        <v>19</v>
      </c>
      <c r="F588" s="12">
        <v>20210212</v>
      </c>
      <c r="G588" s="12" t="s">
        <v>20</v>
      </c>
      <c r="H588" s="12" t="s">
        <v>24</v>
      </c>
      <c r="I588" s="12" t="s">
        <v>70</v>
      </c>
      <c r="J588" s="12">
        <v>0.76</v>
      </c>
      <c r="K588" s="12" t="s">
        <v>23</v>
      </c>
      <c r="L588">
        <f t="shared" si="18"/>
        <v>1</v>
      </c>
      <c r="M588">
        <f>MATCH(H:H,[1]价格表!$B$4:$B$35,0)</f>
        <v>1</v>
      </c>
      <c r="N588" s="4">
        <f>IF(J588&lt;=0.3,INDEX([1]价格表!$B$4:$I$31,M588,2),IF(AND(J588&gt;0.3,J588&lt;=1),INDEX([1]价格表!$B$4:$I$31,M588,3),IF(AND(J588&gt;1,J588&lt;=2.2),INDEX([1]价格表!$B$4:$I$31,M588,4),IF(AND(J588&gt;2.2,J588&lt;=3.3),INDEX([1]价格表!$B$4:$I$31,M588,5),IF(AND(J588&gt;3.3,J588&lt;=4),INDEX([1]价格表!$B$4:$I$31,M588,6),IF(AND(J588&gt;4,J588&lt;=5.5),INDEX([1]价格表!$B$4:$I$31,M588,7),IF(J588&gt;5.5,2.6+INDEX([1]价格表!$B$4:$I$31,M588,8)*L588)))))))</f>
        <v>1.8</v>
      </c>
      <c r="O588" s="3"/>
      <c r="P588" s="3"/>
      <c r="Q588" s="3">
        <f t="shared" si="19"/>
        <v>0</v>
      </c>
    </row>
    <row r="589" spans="1:17">
      <c r="A589" s="11">
        <v>4312244442026</v>
      </c>
      <c r="B589" s="1" t="s">
        <v>19</v>
      </c>
      <c r="C589" s="12">
        <v>20210202</v>
      </c>
      <c r="D589" s="12">
        <v>610538201209</v>
      </c>
      <c r="E589" s="12" t="s">
        <v>19</v>
      </c>
      <c r="F589" s="12">
        <v>20210212</v>
      </c>
      <c r="G589" s="12" t="s">
        <v>20</v>
      </c>
      <c r="H589" s="12" t="s">
        <v>43</v>
      </c>
      <c r="I589" s="12" t="s">
        <v>44</v>
      </c>
      <c r="J589" s="12">
        <v>0.84</v>
      </c>
      <c r="K589" s="12" t="s">
        <v>23</v>
      </c>
      <c r="L589">
        <f t="shared" si="18"/>
        <v>1</v>
      </c>
      <c r="M589">
        <f>MATCH(H:H,[1]价格表!$B$4:$B$35,0)</f>
        <v>4</v>
      </c>
      <c r="N589" s="4">
        <f>IF(J589&lt;=0.3,INDEX([1]价格表!$B$4:$I$31,M589,2),IF(AND(J589&gt;0.3,J589&lt;=1),INDEX([1]价格表!$B$4:$I$31,M589,3),IF(AND(J589&gt;1,J589&lt;=2.2),INDEX([1]价格表!$B$4:$I$31,M589,4),IF(AND(J589&gt;2.2,J589&lt;=3.3),INDEX([1]价格表!$B$4:$I$31,M589,5),IF(AND(J589&gt;3.3,J589&lt;=4),INDEX([1]价格表!$B$4:$I$31,M589,6),IF(AND(J589&gt;4,J589&lt;=5.5),INDEX([1]价格表!$B$4:$I$31,M589,7),IF(J589&gt;5.5,2.6+INDEX([1]价格表!$B$4:$I$31,M589,8)*L589)))))))</f>
        <v>1.8</v>
      </c>
      <c r="O589" s="3"/>
      <c r="P589" s="3"/>
      <c r="Q589" s="3">
        <f t="shared" si="19"/>
        <v>0</v>
      </c>
    </row>
    <row r="590" spans="1:17">
      <c r="A590" s="11">
        <v>4312244463859</v>
      </c>
      <c r="B590" s="1" t="s">
        <v>19</v>
      </c>
      <c r="C590" s="12">
        <v>20210202</v>
      </c>
      <c r="D590" s="12">
        <v>610538201209</v>
      </c>
      <c r="E590" s="12" t="s">
        <v>19</v>
      </c>
      <c r="F590" s="12">
        <v>20210212</v>
      </c>
      <c r="G590" s="12" t="s">
        <v>20</v>
      </c>
      <c r="H590" s="12" t="s">
        <v>72</v>
      </c>
      <c r="I590" s="12" t="s">
        <v>73</v>
      </c>
      <c r="J590" s="12">
        <v>0.76</v>
      </c>
      <c r="K590" s="12" t="s">
        <v>23</v>
      </c>
      <c r="L590">
        <f t="shared" si="18"/>
        <v>1</v>
      </c>
      <c r="M590">
        <f>MATCH(H:H,[1]价格表!$B$4:$B$35,0)</f>
        <v>2</v>
      </c>
      <c r="N590" s="4">
        <f>IF(J590&lt;=0.3,INDEX([1]价格表!$B$4:$I$31,M590,2),IF(AND(J590&gt;0.3,J590&lt;=1),INDEX([1]价格表!$B$4:$I$31,M590,3),IF(AND(J590&gt;1,J590&lt;=2.2),INDEX([1]价格表!$B$4:$I$31,M590,4),IF(AND(J590&gt;2.2,J590&lt;=3.3),INDEX([1]价格表!$B$4:$I$31,M590,5),IF(AND(J590&gt;3.3,J590&lt;=4),INDEX([1]价格表!$B$4:$I$31,M590,6),IF(AND(J590&gt;4,J590&lt;=5.5),INDEX([1]价格表!$B$4:$I$31,M590,7),IF(J590&gt;5.5,2.6+INDEX([1]价格表!$B$4:$I$31,M590,8)*L590)))))))</f>
        <v>1.8</v>
      </c>
      <c r="O590" s="3"/>
      <c r="P590" s="3"/>
      <c r="Q590" s="3">
        <f t="shared" si="19"/>
        <v>0</v>
      </c>
    </row>
    <row r="591" spans="1:17">
      <c r="A591" s="11">
        <v>4312244464498</v>
      </c>
      <c r="B591" s="1" t="s">
        <v>19</v>
      </c>
      <c r="C591" s="12">
        <v>20210202</v>
      </c>
      <c r="D591" s="12">
        <v>610538201209</v>
      </c>
      <c r="E591" s="12" t="s">
        <v>19</v>
      </c>
      <c r="F591" s="12">
        <v>20210212</v>
      </c>
      <c r="G591" s="12" t="s">
        <v>20</v>
      </c>
      <c r="H591" s="12" t="s">
        <v>52</v>
      </c>
      <c r="I591" s="12" t="s">
        <v>92</v>
      </c>
      <c r="J591" s="12">
        <v>1.25</v>
      </c>
      <c r="K591" s="12" t="s">
        <v>23</v>
      </c>
      <c r="L591">
        <f t="shared" si="18"/>
        <v>2</v>
      </c>
      <c r="M591">
        <f>MATCH(H:H,[1]价格表!$B$4:$B$35,0)</f>
        <v>21</v>
      </c>
      <c r="N591" s="4">
        <f>IF(J591&lt;=0.3,INDEX([1]价格表!$B$4:$I$31,M591,2),IF(AND(J591&gt;0.3,J591&lt;=1),INDEX([1]价格表!$B$4:$I$31,M591,3),IF(AND(J591&gt;1,J591&lt;=2.2),INDEX([1]价格表!$B$4:$I$31,M591,4),IF(AND(J591&gt;2.2,J591&lt;=3.3),INDEX([1]价格表!$B$4:$I$31,M591,5),IF(AND(J591&gt;3.3,J591&lt;=4),INDEX([1]价格表!$B$4:$I$31,M591,6),IF(AND(J591&gt;4,J591&lt;=5.5),INDEX([1]价格表!$B$4:$I$31,M591,7),IF(J591&gt;5.5,2.6+INDEX([1]价格表!$B$4:$I$31,M591,8)*L591)))))))</f>
        <v>2.15</v>
      </c>
      <c r="O591" s="3"/>
      <c r="P591" s="3"/>
      <c r="Q591" s="3">
        <f t="shared" si="19"/>
        <v>0</v>
      </c>
    </row>
    <row r="592" spans="1:17">
      <c r="A592" s="11">
        <v>4312244464499</v>
      </c>
      <c r="B592" s="1" t="s">
        <v>19</v>
      </c>
      <c r="C592" s="12">
        <v>20210202</v>
      </c>
      <c r="D592" s="12">
        <v>610538201209</v>
      </c>
      <c r="E592" s="12" t="s">
        <v>19</v>
      </c>
      <c r="F592" s="12">
        <v>20210212</v>
      </c>
      <c r="G592" s="12" t="s">
        <v>20</v>
      </c>
      <c r="H592" s="12" t="s">
        <v>132</v>
      </c>
      <c r="I592" s="12" t="s">
        <v>172</v>
      </c>
      <c r="J592" s="12">
        <v>0.76</v>
      </c>
      <c r="K592" s="12" t="s">
        <v>23</v>
      </c>
      <c r="L592">
        <f t="shared" si="18"/>
        <v>1</v>
      </c>
      <c r="M592">
        <f>MATCH(H:H,[1]价格表!$B$4:$B$35,0)</f>
        <v>19</v>
      </c>
      <c r="N592" s="4">
        <f>IF(J592&lt;=0.3,INDEX([1]价格表!$B$4:$I$31,M592,2),IF(AND(J592&gt;0.3,J592&lt;=1),INDEX([1]价格表!$B$4:$I$31,M592,3),IF(AND(J592&gt;1,J592&lt;=2.2),INDEX([1]价格表!$B$4:$I$31,M592,4),IF(AND(J592&gt;2.2,J592&lt;=3.3),INDEX([1]价格表!$B$4:$I$31,M592,5),IF(AND(J592&gt;3.3,J592&lt;=4),INDEX([1]价格表!$B$4:$I$31,M592,6),IF(AND(J592&gt;4,J592&lt;=5.5),INDEX([1]价格表!$B$4:$I$31,M592,7),IF(J592&gt;5.5,2.6+INDEX([1]价格表!$B$4:$I$31,M592,8)*L592)))))))</f>
        <v>1.8</v>
      </c>
      <c r="O592" s="3"/>
      <c r="P592" s="3"/>
      <c r="Q592" s="3">
        <f t="shared" si="19"/>
        <v>0</v>
      </c>
    </row>
    <row r="593" spans="1:17">
      <c r="A593" s="11">
        <v>4312244464500</v>
      </c>
      <c r="B593" s="1" t="s">
        <v>19</v>
      </c>
      <c r="C593" s="12">
        <v>20210202</v>
      </c>
      <c r="D593" s="12">
        <v>610538201209</v>
      </c>
      <c r="E593" s="12" t="s">
        <v>19</v>
      </c>
      <c r="F593" s="12">
        <v>20210212</v>
      </c>
      <c r="G593" s="12" t="s">
        <v>20</v>
      </c>
      <c r="H593" s="12" t="s">
        <v>21</v>
      </c>
      <c r="I593" s="12" t="s">
        <v>143</v>
      </c>
      <c r="J593" s="12">
        <v>0.76</v>
      </c>
      <c r="K593" s="12" t="s">
        <v>23</v>
      </c>
      <c r="L593">
        <f t="shared" si="18"/>
        <v>1</v>
      </c>
      <c r="M593">
        <f>MATCH(H:H,[1]价格表!$B$4:$B$35,0)</f>
        <v>15</v>
      </c>
      <c r="N593" s="4">
        <f>IF(J593&lt;=0.3,INDEX([1]价格表!$B$4:$I$31,M593,2),IF(AND(J593&gt;0.3,J593&lt;=1),INDEX([1]价格表!$B$4:$I$31,M593,3),IF(AND(J593&gt;1,J593&lt;=2.2),INDEX([1]价格表!$B$4:$I$31,M593,4),IF(AND(J593&gt;2.2,J593&lt;=3.3),INDEX([1]价格表!$B$4:$I$31,M593,5),IF(AND(J593&gt;3.3,J593&lt;=4),INDEX([1]价格表!$B$4:$I$31,M593,6),IF(AND(J593&gt;4,J593&lt;=5.5),INDEX([1]价格表!$B$4:$I$31,M593,7),IF(J593&gt;5.5,2.6+INDEX([1]价格表!$B$4:$I$31,M593,8)*L593)))))))</f>
        <v>1.8</v>
      </c>
      <c r="O593" s="3"/>
      <c r="P593" s="3"/>
      <c r="Q593" s="3">
        <f t="shared" si="19"/>
        <v>0</v>
      </c>
    </row>
    <row r="594" spans="1:17">
      <c r="A594" s="11">
        <v>4312244464501</v>
      </c>
      <c r="B594" s="1" t="s">
        <v>19</v>
      </c>
      <c r="C594" s="12">
        <v>20210202</v>
      </c>
      <c r="D594" s="12">
        <v>610538201209</v>
      </c>
      <c r="E594" s="12" t="s">
        <v>19</v>
      </c>
      <c r="F594" s="12">
        <v>20210212</v>
      </c>
      <c r="G594" s="12" t="s">
        <v>20</v>
      </c>
      <c r="H594" s="12" t="s">
        <v>45</v>
      </c>
      <c r="I594" s="12" t="s">
        <v>46</v>
      </c>
      <c r="J594" s="12">
        <v>0.76</v>
      </c>
      <c r="K594" s="12" t="s">
        <v>23</v>
      </c>
      <c r="L594">
        <f t="shared" si="18"/>
        <v>1</v>
      </c>
      <c r="M594">
        <f>MATCH(H:H,[1]价格表!$B$4:$B$35,0)</f>
        <v>20</v>
      </c>
      <c r="N594" s="4">
        <f>IF(J594&lt;=0.3,INDEX([1]价格表!$B$4:$I$31,M594,2),IF(AND(J594&gt;0.3,J594&lt;=1),INDEX([1]价格表!$B$4:$I$31,M594,3),IF(AND(J594&gt;1,J594&lt;=2.2),INDEX([1]价格表!$B$4:$I$31,M594,4),IF(AND(J594&gt;2.2,J594&lt;=3.3),INDEX([1]价格表!$B$4:$I$31,M594,5),IF(AND(J594&gt;3.3,J594&lt;=4),INDEX([1]价格表!$B$4:$I$31,M594,6),IF(AND(J594&gt;4,J594&lt;=5.5),INDEX([1]价格表!$B$4:$I$31,M594,7),IF(J594&gt;5.5,2.6+INDEX([1]价格表!$B$4:$I$31,M594,8)*L594)))))))</f>
        <v>1.8</v>
      </c>
      <c r="O594" s="3"/>
      <c r="P594" s="3"/>
      <c r="Q594" s="3">
        <f t="shared" si="19"/>
        <v>0</v>
      </c>
    </row>
    <row r="595" spans="1:17">
      <c r="A595" s="11">
        <v>4312244464502</v>
      </c>
      <c r="B595" s="1" t="s">
        <v>19</v>
      </c>
      <c r="C595" s="12">
        <v>20210202</v>
      </c>
      <c r="D595" s="12">
        <v>610538201209</v>
      </c>
      <c r="E595" s="12" t="s">
        <v>19</v>
      </c>
      <c r="F595" s="12">
        <v>20210212</v>
      </c>
      <c r="G595" s="12" t="s">
        <v>20</v>
      </c>
      <c r="H595" s="12" t="s">
        <v>33</v>
      </c>
      <c r="I595" s="12" t="s">
        <v>34</v>
      </c>
      <c r="J595" s="12">
        <v>0.76</v>
      </c>
      <c r="K595" s="12" t="s">
        <v>23</v>
      </c>
      <c r="L595">
        <f t="shared" si="18"/>
        <v>1</v>
      </c>
      <c r="M595">
        <f>MATCH(H:H,[1]价格表!$B$4:$B$35,0)</f>
        <v>7</v>
      </c>
      <c r="N595" s="4">
        <f>IF(J595&lt;=0.3,INDEX([1]价格表!$B$4:$I$31,M595,2),IF(AND(J595&gt;0.3,J595&lt;=1),INDEX([1]价格表!$B$4:$I$31,M595,3),IF(AND(J595&gt;1,J595&lt;=2.2),INDEX([1]价格表!$B$4:$I$31,M595,4),IF(AND(J595&gt;2.2,J595&lt;=3.3),INDEX([1]价格表!$B$4:$I$31,M595,5),IF(AND(J595&gt;3.3,J595&lt;=4),INDEX([1]价格表!$B$4:$I$31,M595,6),IF(AND(J595&gt;4,J595&lt;=5.5),INDEX([1]价格表!$B$4:$I$31,M595,7),IF(J595&gt;5.5,2.6+INDEX([1]价格表!$B$4:$I$31,M595,8)*L595)))))))</f>
        <v>1.8</v>
      </c>
      <c r="O595" s="3"/>
      <c r="P595" s="3"/>
      <c r="Q595" s="3">
        <f t="shared" si="19"/>
        <v>0</v>
      </c>
    </row>
    <row r="596" spans="1:17">
      <c r="A596" s="11">
        <v>4312244464503</v>
      </c>
      <c r="B596" s="1" t="s">
        <v>19</v>
      </c>
      <c r="C596" s="12">
        <v>20210202</v>
      </c>
      <c r="D596" s="12">
        <v>610538201209</v>
      </c>
      <c r="E596" s="12" t="s">
        <v>19</v>
      </c>
      <c r="F596" s="12">
        <v>20210212</v>
      </c>
      <c r="G596" s="12" t="s">
        <v>20</v>
      </c>
      <c r="H596" s="12" t="s">
        <v>52</v>
      </c>
      <c r="I596" s="12" t="s">
        <v>94</v>
      </c>
      <c r="J596" s="12">
        <v>1.48</v>
      </c>
      <c r="K596" s="12" t="s">
        <v>23</v>
      </c>
      <c r="L596">
        <f t="shared" si="18"/>
        <v>2</v>
      </c>
      <c r="M596">
        <f>MATCH(H:H,[1]价格表!$B$4:$B$35,0)</f>
        <v>21</v>
      </c>
      <c r="N596" s="4">
        <f>IF(J596&lt;=0.3,INDEX([1]价格表!$B$4:$I$31,M596,2),IF(AND(J596&gt;0.3,J596&lt;=1),INDEX([1]价格表!$B$4:$I$31,M596,3),IF(AND(J596&gt;1,J596&lt;=2.2),INDEX([1]价格表!$B$4:$I$31,M596,4),IF(AND(J596&gt;2.2,J596&lt;=3.3),INDEX([1]价格表!$B$4:$I$31,M596,5),IF(AND(J596&gt;3.3,J596&lt;=4),INDEX([1]价格表!$B$4:$I$31,M596,6),IF(AND(J596&gt;4,J596&lt;=5.5),INDEX([1]价格表!$B$4:$I$31,M596,7),IF(J596&gt;5.5,2.6+INDEX([1]价格表!$B$4:$I$31,M596,8)*L596)))))))</f>
        <v>2.15</v>
      </c>
      <c r="O596" s="3"/>
      <c r="P596" s="3"/>
      <c r="Q596" s="3">
        <f t="shared" si="19"/>
        <v>0</v>
      </c>
    </row>
    <row r="597" spans="1:17">
      <c r="A597" s="11">
        <v>4312244464504</v>
      </c>
      <c r="B597" s="1" t="s">
        <v>19</v>
      </c>
      <c r="C597" s="12">
        <v>20210202</v>
      </c>
      <c r="D597" s="12">
        <v>610538201209</v>
      </c>
      <c r="E597" s="12" t="s">
        <v>19</v>
      </c>
      <c r="F597" s="12">
        <v>20210212</v>
      </c>
      <c r="G597" s="12" t="s">
        <v>20</v>
      </c>
      <c r="H597" s="12" t="s">
        <v>21</v>
      </c>
      <c r="I597" s="12" t="s">
        <v>71</v>
      </c>
      <c r="J597" s="12">
        <v>0.76</v>
      </c>
      <c r="K597" s="12" t="s">
        <v>23</v>
      </c>
      <c r="L597">
        <f t="shared" si="18"/>
        <v>1</v>
      </c>
      <c r="M597">
        <f>MATCH(H:H,[1]价格表!$B$4:$B$35,0)</f>
        <v>15</v>
      </c>
      <c r="N597" s="4">
        <f>IF(J597&lt;=0.3,INDEX([1]价格表!$B$4:$I$31,M597,2),IF(AND(J597&gt;0.3,J597&lt;=1),INDEX([1]价格表!$B$4:$I$31,M597,3),IF(AND(J597&gt;1,J597&lt;=2.2),INDEX([1]价格表!$B$4:$I$31,M597,4),IF(AND(J597&gt;2.2,J597&lt;=3.3),INDEX([1]价格表!$B$4:$I$31,M597,5),IF(AND(J597&gt;3.3,J597&lt;=4),INDEX([1]价格表!$B$4:$I$31,M597,6),IF(AND(J597&gt;4,J597&lt;=5.5),INDEX([1]价格表!$B$4:$I$31,M597,7),IF(J597&gt;5.5,2.6+INDEX([1]价格表!$B$4:$I$31,M597,8)*L597)))))))</f>
        <v>1.8</v>
      </c>
      <c r="O597" s="3"/>
      <c r="P597" s="3"/>
      <c r="Q597" s="3">
        <f t="shared" si="19"/>
        <v>0</v>
      </c>
    </row>
    <row r="598" spans="1:17">
      <c r="A598" s="11">
        <v>4312244464505</v>
      </c>
      <c r="B598" s="1" t="s">
        <v>19</v>
      </c>
      <c r="C598" s="12">
        <v>20210202</v>
      </c>
      <c r="D598" s="12">
        <v>610538201209</v>
      </c>
      <c r="E598" s="12" t="s">
        <v>19</v>
      </c>
      <c r="F598" s="12">
        <v>20210212</v>
      </c>
      <c r="G598" s="12" t="s">
        <v>20</v>
      </c>
      <c r="H598" s="12" t="s">
        <v>35</v>
      </c>
      <c r="I598" s="12" t="s">
        <v>208</v>
      </c>
      <c r="J598" s="12">
        <v>1.56</v>
      </c>
      <c r="K598" s="12" t="s">
        <v>23</v>
      </c>
      <c r="L598">
        <f t="shared" si="18"/>
        <v>2</v>
      </c>
      <c r="M598">
        <f>MATCH(H:H,[1]价格表!$B$4:$B$35,0)</f>
        <v>11</v>
      </c>
      <c r="N598" s="4">
        <f>IF(J598&lt;=0.3,INDEX([1]价格表!$B$4:$I$31,M598,2),IF(AND(J598&gt;0.3,J598&lt;=1),INDEX([1]价格表!$B$4:$I$31,M598,3),IF(AND(J598&gt;1,J598&lt;=2.2),INDEX([1]价格表!$B$4:$I$31,M598,4),IF(AND(J598&gt;2.2,J598&lt;=3.3),INDEX([1]价格表!$B$4:$I$31,M598,5),IF(AND(J598&gt;3.3,J598&lt;=4),INDEX([1]价格表!$B$4:$I$31,M598,6),IF(AND(J598&gt;4,J598&lt;=5.5),INDEX([1]价格表!$B$4:$I$31,M598,7),IF(J598&gt;5.5,2.6+INDEX([1]价格表!$B$4:$I$31,M598,8)*L598)))))))</f>
        <v>2.15</v>
      </c>
      <c r="O598" s="3"/>
      <c r="P598" s="3"/>
      <c r="Q598" s="3">
        <f t="shared" si="19"/>
        <v>0</v>
      </c>
    </row>
    <row r="599" spans="1:17">
      <c r="A599" s="11">
        <v>4312244464506</v>
      </c>
      <c r="B599" s="1" t="s">
        <v>19</v>
      </c>
      <c r="C599" s="12">
        <v>20210202</v>
      </c>
      <c r="D599" s="12">
        <v>610538201209</v>
      </c>
      <c r="E599" s="12" t="s">
        <v>19</v>
      </c>
      <c r="F599" s="12">
        <v>20210212</v>
      </c>
      <c r="G599" s="12" t="s">
        <v>20</v>
      </c>
      <c r="H599" s="12" t="s">
        <v>38</v>
      </c>
      <c r="I599" s="12" t="s">
        <v>113</v>
      </c>
      <c r="J599" s="12">
        <v>0.73</v>
      </c>
      <c r="K599" s="12" t="s">
        <v>23</v>
      </c>
      <c r="L599">
        <f t="shared" si="18"/>
        <v>1</v>
      </c>
      <c r="M599">
        <f>MATCH(H:H,[1]价格表!$B$4:$B$35,0)</f>
        <v>5</v>
      </c>
      <c r="N599" s="4">
        <f>IF(J599&lt;=0.3,INDEX([1]价格表!$B$4:$I$31,M599,2),IF(AND(J599&gt;0.3,J599&lt;=1),INDEX([1]价格表!$B$4:$I$31,M599,3),IF(AND(J599&gt;1,J599&lt;=2.2),INDEX([1]价格表!$B$4:$I$31,M599,4),IF(AND(J599&gt;2.2,J599&lt;=3.3),INDEX([1]价格表!$B$4:$I$31,M599,5),IF(AND(J599&gt;3.3,J599&lt;=4),INDEX([1]价格表!$B$4:$I$31,M599,6),IF(AND(J599&gt;4,J599&lt;=5.5),INDEX([1]价格表!$B$4:$I$31,M599,7),IF(J599&gt;5.5,2.6+INDEX([1]价格表!$B$4:$I$31,M599,8)*L599)))))))</f>
        <v>1.8</v>
      </c>
      <c r="O599" s="3"/>
      <c r="P599" s="3"/>
      <c r="Q599" s="3">
        <f t="shared" si="19"/>
        <v>0</v>
      </c>
    </row>
    <row r="600" spans="1:17">
      <c r="A600" s="11">
        <v>4312244464507</v>
      </c>
      <c r="B600" s="1" t="s">
        <v>19</v>
      </c>
      <c r="C600" s="12">
        <v>20210202</v>
      </c>
      <c r="D600" s="12">
        <v>610538201209</v>
      </c>
      <c r="E600" s="12" t="s">
        <v>19</v>
      </c>
      <c r="F600" s="12">
        <v>20210212</v>
      </c>
      <c r="G600" s="12" t="s">
        <v>20</v>
      </c>
      <c r="H600" s="12" t="s">
        <v>54</v>
      </c>
      <c r="I600" s="12" t="s">
        <v>173</v>
      </c>
      <c r="J600" s="12">
        <v>1.44</v>
      </c>
      <c r="K600" s="12" t="s">
        <v>23</v>
      </c>
      <c r="L600">
        <f t="shared" si="18"/>
        <v>2</v>
      </c>
      <c r="M600">
        <f>MATCH(H:H,[1]价格表!$B$4:$B$35,0)</f>
        <v>10</v>
      </c>
      <c r="N600" s="4">
        <f>IF(J600&lt;=0.3,INDEX([1]价格表!$B$4:$I$31,M600,2),IF(AND(J600&gt;0.3,J600&lt;=1),INDEX([1]价格表!$B$4:$I$31,M600,3),IF(AND(J600&gt;1,J600&lt;=2.2),INDEX([1]价格表!$B$4:$I$31,M600,4),IF(AND(J600&gt;2.2,J600&lt;=3.3),INDEX([1]价格表!$B$4:$I$31,M600,5),IF(AND(J600&gt;3.3,J600&lt;=4),INDEX([1]价格表!$B$4:$I$31,M600,6),IF(AND(J600&gt;4,J600&lt;=5.5),INDEX([1]价格表!$B$4:$I$31,M600,7),IF(J600&gt;5.5,2.6+INDEX([1]价格表!$B$4:$I$31,M600,8)*L600)))))))</f>
        <v>2.15</v>
      </c>
      <c r="O600" s="3"/>
      <c r="P600" s="3"/>
      <c r="Q600" s="3">
        <f t="shared" si="19"/>
        <v>0</v>
      </c>
    </row>
    <row r="601" spans="1:17">
      <c r="A601" s="11">
        <v>4312244479293</v>
      </c>
      <c r="B601" s="1" t="s">
        <v>19</v>
      </c>
      <c r="C601" s="12">
        <v>20210202</v>
      </c>
      <c r="D601" s="12">
        <v>610538201209</v>
      </c>
      <c r="E601" s="12" t="s">
        <v>19</v>
      </c>
      <c r="F601" s="12">
        <v>20210212</v>
      </c>
      <c r="G601" s="12" t="s">
        <v>20</v>
      </c>
      <c r="H601" s="12" t="s">
        <v>43</v>
      </c>
      <c r="I601" s="12" t="s">
        <v>207</v>
      </c>
      <c r="J601" s="12">
        <v>0.76</v>
      </c>
      <c r="K601" s="12" t="s">
        <v>23</v>
      </c>
      <c r="L601">
        <f t="shared" si="18"/>
        <v>1</v>
      </c>
      <c r="M601">
        <f>MATCH(H:H,[1]价格表!$B$4:$B$35,0)</f>
        <v>4</v>
      </c>
      <c r="N601" s="4">
        <f>IF(J601&lt;=0.3,INDEX([1]价格表!$B$4:$I$31,M601,2),IF(AND(J601&gt;0.3,J601&lt;=1),INDEX([1]价格表!$B$4:$I$31,M601,3),IF(AND(J601&gt;1,J601&lt;=2.2),INDEX([1]价格表!$B$4:$I$31,M601,4),IF(AND(J601&gt;2.2,J601&lt;=3.3),INDEX([1]价格表!$B$4:$I$31,M601,5),IF(AND(J601&gt;3.3,J601&lt;=4),INDEX([1]价格表!$B$4:$I$31,M601,6),IF(AND(J601&gt;4,J601&lt;=5.5),INDEX([1]价格表!$B$4:$I$31,M601,7),IF(J601&gt;5.5,2.6+INDEX([1]价格表!$B$4:$I$31,M601,8)*L601)))))))</f>
        <v>1.8</v>
      </c>
      <c r="O601" s="3"/>
      <c r="P601" s="3"/>
      <c r="Q601" s="3">
        <f t="shared" si="19"/>
        <v>0</v>
      </c>
    </row>
    <row r="602" spans="1:17">
      <c r="A602" s="11">
        <v>4312244479294</v>
      </c>
      <c r="B602" s="1" t="s">
        <v>19</v>
      </c>
      <c r="C602" s="12">
        <v>20210202</v>
      </c>
      <c r="D602" s="12">
        <v>610538201209</v>
      </c>
      <c r="E602" s="12" t="s">
        <v>19</v>
      </c>
      <c r="F602" s="12">
        <v>20210212</v>
      </c>
      <c r="G602" s="12" t="s">
        <v>20</v>
      </c>
      <c r="H602" s="12" t="s">
        <v>31</v>
      </c>
      <c r="I602" s="12" t="s">
        <v>32</v>
      </c>
      <c r="J602" s="12">
        <v>0.75</v>
      </c>
      <c r="K602" s="12" t="s">
        <v>23</v>
      </c>
      <c r="L602">
        <f t="shared" si="18"/>
        <v>1</v>
      </c>
      <c r="M602">
        <f>MATCH(H:H,[1]价格表!$B$4:$B$35,0)</f>
        <v>17</v>
      </c>
      <c r="N602" s="4">
        <f>IF(J602&lt;=0.3,INDEX([1]价格表!$B$4:$I$31,M602,2),IF(AND(J602&gt;0.3,J602&lt;=1),INDEX([1]价格表!$B$4:$I$31,M602,3),IF(AND(J602&gt;1,J602&lt;=2.2),INDEX([1]价格表!$B$4:$I$31,M602,4),IF(AND(J602&gt;2.2,J602&lt;=3.3),INDEX([1]价格表!$B$4:$I$31,M602,5),IF(AND(J602&gt;3.3,J602&lt;=4),INDEX([1]价格表!$B$4:$I$31,M602,6),IF(AND(J602&gt;4,J602&lt;=5.5),INDEX([1]价格表!$B$4:$I$31,M602,7),IF(J602&gt;5.5,2.6+INDEX([1]价格表!$B$4:$I$31,M602,8)*L602)))))))</f>
        <v>1.8</v>
      </c>
      <c r="O602" s="3"/>
      <c r="P602" s="3"/>
      <c r="Q602" s="3">
        <f t="shared" si="19"/>
        <v>0</v>
      </c>
    </row>
    <row r="603" spans="1:17">
      <c r="A603" s="11">
        <v>4312244479295</v>
      </c>
      <c r="B603" s="1" t="s">
        <v>19</v>
      </c>
      <c r="C603" s="12">
        <v>20210202</v>
      </c>
      <c r="D603" s="12">
        <v>610538201209</v>
      </c>
      <c r="E603" s="12" t="s">
        <v>19</v>
      </c>
      <c r="F603" s="12">
        <v>20210212</v>
      </c>
      <c r="G603" s="12" t="s">
        <v>20</v>
      </c>
      <c r="H603" s="12" t="s">
        <v>24</v>
      </c>
      <c r="I603" s="12" t="s">
        <v>25</v>
      </c>
      <c r="J603" s="12">
        <v>0.76</v>
      </c>
      <c r="K603" s="12" t="s">
        <v>23</v>
      </c>
      <c r="L603">
        <f t="shared" si="18"/>
        <v>1</v>
      </c>
      <c r="M603">
        <f>MATCH(H:H,[1]价格表!$B$4:$B$35,0)</f>
        <v>1</v>
      </c>
      <c r="N603" s="4">
        <f>IF(J603&lt;=0.3,INDEX([1]价格表!$B$4:$I$31,M603,2),IF(AND(J603&gt;0.3,J603&lt;=1),INDEX([1]价格表!$B$4:$I$31,M603,3),IF(AND(J603&gt;1,J603&lt;=2.2),INDEX([1]价格表!$B$4:$I$31,M603,4),IF(AND(J603&gt;2.2,J603&lt;=3.3),INDEX([1]价格表!$B$4:$I$31,M603,5),IF(AND(J603&gt;3.3,J603&lt;=4),INDEX([1]价格表!$B$4:$I$31,M603,6),IF(AND(J603&gt;4,J603&lt;=5.5),INDEX([1]价格表!$B$4:$I$31,M603,7),IF(J603&gt;5.5,2.6+INDEX([1]价格表!$B$4:$I$31,M603,8)*L603)))))))</f>
        <v>1.8</v>
      </c>
      <c r="O603" s="3"/>
      <c r="P603" s="3"/>
      <c r="Q603" s="3">
        <f t="shared" si="19"/>
        <v>0</v>
      </c>
    </row>
    <row r="604" spans="1:17">
      <c r="A604" s="11">
        <v>4312244479296</v>
      </c>
      <c r="B604" s="1" t="s">
        <v>19</v>
      </c>
      <c r="C604" s="12">
        <v>20210202</v>
      </c>
      <c r="D604" s="12">
        <v>610538201209</v>
      </c>
      <c r="E604" s="12" t="s">
        <v>19</v>
      </c>
      <c r="F604" s="12">
        <v>20210212</v>
      </c>
      <c r="G604" s="12" t="s">
        <v>20</v>
      </c>
      <c r="H604" s="12" t="s">
        <v>72</v>
      </c>
      <c r="I604" s="12" t="s">
        <v>73</v>
      </c>
      <c r="J604" s="12">
        <v>0.81</v>
      </c>
      <c r="K604" s="12" t="s">
        <v>23</v>
      </c>
      <c r="L604">
        <f t="shared" si="18"/>
        <v>1</v>
      </c>
      <c r="M604">
        <f>MATCH(H:H,[1]价格表!$B$4:$B$35,0)</f>
        <v>2</v>
      </c>
      <c r="N604" s="4">
        <f>IF(J604&lt;=0.3,INDEX([1]价格表!$B$4:$I$31,M604,2),IF(AND(J604&gt;0.3,J604&lt;=1),INDEX([1]价格表!$B$4:$I$31,M604,3),IF(AND(J604&gt;1,J604&lt;=2.2),INDEX([1]价格表!$B$4:$I$31,M604,4),IF(AND(J604&gt;2.2,J604&lt;=3.3),INDEX([1]价格表!$B$4:$I$31,M604,5),IF(AND(J604&gt;3.3,J604&lt;=4),INDEX([1]价格表!$B$4:$I$31,M604,6),IF(AND(J604&gt;4,J604&lt;=5.5),INDEX([1]价格表!$B$4:$I$31,M604,7),IF(J604&gt;5.5,2.6+INDEX([1]价格表!$B$4:$I$31,M604,8)*L604)))))))</f>
        <v>1.8</v>
      </c>
      <c r="O604" s="3"/>
      <c r="P604" s="3"/>
      <c r="Q604" s="3">
        <f t="shared" si="19"/>
        <v>0</v>
      </c>
    </row>
    <row r="605" spans="1:17">
      <c r="A605" s="11">
        <v>4312244479297</v>
      </c>
      <c r="B605" s="1" t="s">
        <v>19</v>
      </c>
      <c r="C605" s="12">
        <v>20210202</v>
      </c>
      <c r="D605" s="12">
        <v>610538201209</v>
      </c>
      <c r="E605" s="12" t="s">
        <v>19</v>
      </c>
      <c r="F605" s="12">
        <v>20210212</v>
      </c>
      <c r="G605" s="12" t="s">
        <v>20</v>
      </c>
      <c r="H605" s="12" t="s">
        <v>29</v>
      </c>
      <c r="I605" s="12" t="s">
        <v>209</v>
      </c>
      <c r="J605" s="12">
        <v>0.83</v>
      </c>
      <c r="K605" s="12" t="s">
        <v>23</v>
      </c>
      <c r="L605">
        <f t="shared" si="18"/>
        <v>1</v>
      </c>
      <c r="M605">
        <f>MATCH(H:H,[1]价格表!$B$4:$B$35,0)</f>
        <v>3</v>
      </c>
      <c r="N605" s="4">
        <f>IF(J605&lt;=0.3,INDEX([1]价格表!$B$4:$I$31,M605,2),IF(AND(J605&gt;0.3,J605&lt;=1),INDEX([1]价格表!$B$4:$I$31,M605,3),IF(AND(J605&gt;1,J605&lt;=2.2),INDEX([1]价格表!$B$4:$I$31,M605,4),IF(AND(J605&gt;2.2,J605&lt;=3.3),INDEX([1]价格表!$B$4:$I$31,M605,5),IF(AND(J605&gt;3.3,J605&lt;=4),INDEX([1]价格表!$B$4:$I$31,M605,6),IF(AND(J605&gt;4,J605&lt;=5.5),INDEX([1]价格表!$B$4:$I$31,M605,7),IF(J605&gt;5.5,2.6+INDEX([1]价格表!$B$4:$I$31,M605,8)*L605)))))))</f>
        <v>1.8</v>
      </c>
      <c r="O605" s="3"/>
      <c r="P605" s="3"/>
      <c r="Q605" s="3">
        <f t="shared" si="19"/>
        <v>0</v>
      </c>
    </row>
    <row r="606" spans="1:17">
      <c r="A606" s="11">
        <v>4312244487947</v>
      </c>
      <c r="B606" s="1" t="s">
        <v>19</v>
      </c>
      <c r="C606" s="12">
        <v>20210202</v>
      </c>
      <c r="D606" s="12">
        <v>610538201209</v>
      </c>
      <c r="E606" s="12" t="s">
        <v>19</v>
      </c>
      <c r="F606" s="12">
        <v>20210212</v>
      </c>
      <c r="G606" s="12" t="s">
        <v>20</v>
      </c>
      <c r="H606" s="12" t="s">
        <v>24</v>
      </c>
      <c r="I606" s="12" t="s">
        <v>114</v>
      </c>
      <c r="J606" s="12">
        <v>1.06</v>
      </c>
      <c r="K606" s="12" t="s">
        <v>23</v>
      </c>
      <c r="L606">
        <f t="shared" si="18"/>
        <v>2</v>
      </c>
      <c r="M606">
        <f>MATCH(H:H,[1]价格表!$B$4:$B$35,0)</f>
        <v>1</v>
      </c>
      <c r="N606" s="4">
        <f>IF(J606&lt;=0.3,INDEX([1]价格表!$B$4:$I$31,M606,2),IF(AND(J606&gt;0.3,J606&lt;=1),INDEX([1]价格表!$B$4:$I$31,M606,3),IF(AND(J606&gt;1,J606&lt;=2.2),INDEX([1]价格表!$B$4:$I$31,M606,4),IF(AND(J606&gt;2.2,J606&lt;=3.3),INDEX([1]价格表!$B$4:$I$31,M606,5),IF(AND(J606&gt;3.3,J606&lt;=4),INDEX([1]价格表!$B$4:$I$31,M606,6),IF(AND(J606&gt;4,J606&lt;=5.5),INDEX([1]价格表!$B$4:$I$31,M606,7),IF(J606&gt;5.5,2.6+INDEX([1]价格表!$B$4:$I$31,M606,8)*L606)))))))</f>
        <v>2.15</v>
      </c>
      <c r="O606" s="3"/>
      <c r="P606" s="3"/>
      <c r="Q606" s="3">
        <f t="shared" si="19"/>
        <v>0</v>
      </c>
    </row>
    <row r="607" spans="1:17">
      <c r="A607" s="11">
        <v>4312244487948</v>
      </c>
      <c r="B607" s="1" t="s">
        <v>19</v>
      </c>
      <c r="C607" s="12">
        <v>20210202</v>
      </c>
      <c r="D607" s="12">
        <v>610538201209</v>
      </c>
      <c r="E607" s="12" t="s">
        <v>19</v>
      </c>
      <c r="F607" s="12">
        <v>20210212</v>
      </c>
      <c r="G607" s="12" t="s">
        <v>20</v>
      </c>
      <c r="H607" s="12" t="s">
        <v>24</v>
      </c>
      <c r="I607" s="12" t="s">
        <v>205</v>
      </c>
      <c r="J607" s="12">
        <v>1.66</v>
      </c>
      <c r="K607" s="12" t="s">
        <v>23</v>
      </c>
      <c r="L607">
        <f t="shared" si="18"/>
        <v>2</v>
      </c>
      <c r="M607">
        <f>MATCH(H:H,[1]价格表!$B$4:$B$35,0)</f>
        <v>1</v>
      </c>
      <c r="N607" s="4">
        <f>IF(J607&lt;=0.3,INDEX([1]价格表!$B$4:$I$31,M607,2),IF(AND(J607&gt;0.3,J607&lt;=1),INDEX([1]价格表!$B$4:$I$31,M607,3),IF(AND(J607&gt;1,J607&lt;=2.2),INDEX([1]价格表!$B$4:$I$31,M607,4),IF(AND(J607&gt;2.2,J607&lt;=3.3),INDEX([1]价格表!$B$4:$I$31,M607,5),IF(AND(J607&gt;3.3,J607&lt;=4),INDEX([1]价格表!$B$4:$I$31,M607,6),IF(AND(J607&gt;4,J607&lt;=5.5),INDEX([1]价格表!$B$4:$I$31,M607,7),IF(J607&gt;5.5,2.6+INDEX([1]价格表!$B$4:$I$31,M607,8)*L607)))))))</f>
        <v>2.15</v>
      </c>
      <c r="O607" s="3"/>
      <c r="P607" s="3"/>
      <c r="Q607" s="3">
        <f t="shared" si="19"/>
        <v>0</v>
      </c>
    </row>
    <row r="608" spans="1:17">
      <c r="A608" s="11">
        <v>4312245789446</v>
      </c>
      <c r="B608" s="1" t="s">
        <v>19</v>
      </c>
      <c r="C608" s="12">
        <v>20210202</v>
      </c>
      <c r="D608" s="12">
        <v>610538201209</v>
      </c>
      <c r="E608" s="12" t="s">
        <v>19</v>
      </c>
      <c r="F608" s="12">
        <v>20210212</v>
      </c>
      <c r="G608" s="12" t="s">
        <v>20</v>
      </c>
      <c r="H608" s="12" t="s">
        <v>47</v>
      </c>
      <c r="I608" s="12" t="s">
        <v>96</v>
      </c>
      <c r="J608" s="12">
        <v>1.22</v>
      </c>
      <c r="K608" s="12" t="s">
        <v>23</v>
      </c>
      <c r="L608">
        <f t="shared" si="18"/>
        <v>2</v>
      </c>
      <c r="M608">
        <f>MATCH(H:H,[1]价格表!$B$4:$B$35,0)</f>
        <v>12</v>
      </c>
      <c r="N608" s="4">
        <f>IF(J608&lt;=0.3,INDEX([1]价格表!$B$4:$I$31,M608,2),IF(AND(J608&gt;0.3,J608&lt;=1),INDEX([1]价格表!$B$4:$I$31,M608,3),IF(AND(J608&gt;1,J608&lt;=2.2),INDEX([1]价格表!$B$4:$I$31,M608,4),IF(AND(J608&gt;2.2,J608&lt;=3.3),INDEX([1]价格表!$B$4:$I$31,M608,5),IF(AND(J608&gt;3.3,J608&lt;=4),INDEX([1]价格表!$B$4:$I$31,M608,6),IF(AND(J608&gt;4,J608&lt;=5.5),INDEX([1]价格表!$B$4:$I$31,M608,7),IF(J608&gt;5.5,2.6+INDEX([1]价格表!$B$4:$I$31,M608,8)*L608)))))))</f>
        <v>2.15</v>
      </c>
      <c r="O608" s="3"/>
      <c r="P608" s="3"/>
      <c r="Q608" s="3">
        <f t="shared" si="19"/>
        <v>0</v>
      </c>
    </row>
    <row r="609" spans="1:17">
      <c r="A609" s="11">
        <v>4312245831548</v>
      </c>
      <c r="B609" s="1" t="s">
        <v>19</v>
      </c>
      <c r="C609" s="12">
        <v>20210202</v>
      </c>
      <c r="D609" s="12">
        <v>610538201209</v>
      </c>
      <c r="E609" s="12" t="s">
        <v>19</v>
      </c>
      <c r="F609" s="12">
        <v>20210212</v>
      </c>
      <c r="G609" s="12" t="s">
        <v>20</v>
      </c>
      <c r="H609" s="12" t="s">
        <v>29</v>
      </c>
      <c r="I609" s="12" t="s">
        <v>97</v>
      </c>
      <c r="J609" s="12">
        <v>0.96</v>
      </c>
      <c r="K609" s="12" t="s">
        <v>23</v>
      </c>
      <c r="L609">
        <f t="shared" si="18"/>
        <v>1</v>
      </c>
      <c r="M609">
        <f>MATCH(H:H,[1]价格表!$B$4:$B$35,0)</f>
        <v>3</v>
      </c>
      <c r="N609" s="4">
        <f>IF(J609&lt;=0.3,INDEX([1]价格表!$B$4:$I$31,M609,2),IF(AND(J609&gt;0.3,J609&lt;=1),INDEX([1]价格表!$B$4:$I$31,M609,3),IF(AND(J609&gt;1,J609&lt;=2.2),INDEX([1]价格表!$B$4:$I$31,M609,4),IF(AND(J609&gt;2.2,J609&lt;=3.3),INDEX([1]价格表!$B$4:$I$31,M609,5),IF(AND(J609&gt;3.3,J609&lt;=4),INDEX([1]价格表!$B$4:$I$31,M609,6),IF(AND(J609&gt;4,J609&lt;=5.5),INDEX([1]价格表!$B$4:$I$31,M609,7),IF(J609&gt;5.5,2.6+INDEX([1]价格表!$B$4:$I$31,M609,8)*L609)))))))</f>
        <v>1.8</v>
      </c>
      <c r="O609" s="3"/>
      <c r="P609" s="3"/>
      <c r="Q609" s="3">
        <f t="shared" si="19"/>
        <v>0</v>
      </c>
    </row>
    <row r="610" spans="1:17">
      <c r="A610" s="11">
        <v>4312245831549</v>
      </c>
      <c r="B610" s="1" t="s">
        <v>19</v>
      </c>
      <c r="C610" s="12">
        <v>20210202</v>
      </c>
      <c r="D610" s="12">
        <v>610538201209</v>
      </c>
      <c r="E610" s="12" t="s">
        <v>19</v>
      </c>
      <c r="F610" s="12">
        <v>20210212</v>
      </c>
      <c r="G610" s="12" t="s">
        <v>20</v>
      </c>
      <c r="H610" s="12" t="s">
        <v>52</v>
      </c>
      <c r="I610" s="12" t="s">
        <v>196</v>
      </c>
      <c r="J610" s="12">
        <v>0.7</v>
      </c>
      <c r="K610" s="12" t="s">
        <v>23</v>
      </c>
      <c r="L610">
        <f t="shared" si="18"/>
        <v>1</v>
      </c>
      <c r="M610">
        <f>MATCH(H:H,[1]价格表!$B$4:$B$35,0)</f>
        <v>21</v>
      </c>
      <c r="N610" s="4">
        <f>IF(J610&lt;=0.3,INDEX([1]价格表!$B$4:$I$31,M610,2),IF(AND(J610&gt;0.3,J610&lt;=1),INDEX([1]价格表!$B$4:$I$31,M610,3),IF(AND(J610&gt;1,J610&lt;=2.2),INDEX([1]价格表!$B$4:$I$31,M610,4),IF(AND(J610&gt;2.2,J610&lt;=3.3),INDEX([1]价格表!$B$4:$I$31,M610,5),IF(AND(J610&gt;3.3,J610&lt;=4),INDEX([1]价格表!$B$4:$I$31,M610,6),IF(AND(J610&gt;4,J610&lt;=5.5),INDEX([1]价格表!$B$4:$I$31,M610,7),IF(J610&gt;5.5,2.6+INDEX([1]价格表!$B$4:$I$31,M610,8)*L610)))))))</f>
        <v>1.8</v>
      </c>
      <c r="O610" s="3"/>
      <c r="P610" s="3"/>
      <c r="Q610" s="3">
        <f t="shared" si="19"/>
        <v>0</v>
      </c>
    </row>
    <row r="611" spans="1:17">
      <c r="A611" s="11">
        <v>4312245831550</v>
      </c>
      <c r="B611" s="1" t="s">
        <v>19</v>
      </c>
      <c r="C611" s="12">
        <v>20210202</v>
      </c>
      <c r="D611" s="12">
        <v>610538201209</v>
      </c>
      <c r="E611" s="12" t="s">
        <v>19</v>
      </c>
      <c r="F611" s="12">
        <v>20210212</v>
      </c>
      <c r="G611" s="12" t="s">
        <v>20</v>
      </c>
      <c r="H611" s="12" t="s">
        <v>47</v>
      </c>
      <c r="I611" s="12" t="s">
        <v>58</v>
      </c>
      <c r="J611" s="12">
        <v>0.76</v>
      </c>
      <c r="K611" s="12" t="s">
        <v>23</v>
      </c>
      <c r="L611">
        <f t="shared" si="18"/>
        <v>1</v>
      </c>
      <c r="M611">
        <f>MATCH(H:H,[1]价格表!$B$4:$B$35,0)</f>
        <v>12</v>
      </c>
      <c r="N611" s="4">
        <f>IF(J611&lt;=0.3,INDEX([1]价格表!$B$4:$I$31,M611,2),IF(AND(J611&gt;0.3,J611&lt;=1),INDEX([1]价格表!$B$4:$I$31,M611,3),IF(AND(J611&gt;1,J611&lt;=2.2),INDEX([1]价格表!$B$4:$I$31,M611,4),IF(AND(J611&gt;2.2,J611&lt;=3.3),INDEX([1]价格表!$B$4:$I$31,M611,5),IF(AND(J611&gt;3.3,J611&lt;=4),INDEX([1]价格表!$B$4:$I$31,M611,6),IF(AND(J611&gt;4,J611&lt;=5.5),INDEX([1]价格表!$B$4:$I$31,M611,7),IF(J611&gt;5.5,2.6+INDEX([1]价格表!$B$4:$I$31,M611,8)*L611)))))))</f>
        <v>1.8</v>
      </c>
      <c r="O611" s="3"/>
      <c r="P611" s="3"/>
      <c r="Q611" s="3">
        <f t="shared" si="19"/>
        <v>0</v>
      </c>
    </row>
    <row r="612" spans="1:17">
      <c r="A612" s="11">
        <v>4312245831551</v>
      </c>
      <c r="B612" s="1" t="s">
        <v>19</v>
      </c>
      <c r="C612" s="12">
        <v>20210202</v>
      </c>
      <c r="D612" s="12">
        <v>610538201209</v>
      </c>
      <c r="E612" s="12" t="s">
        <v>19</v>
      </c>
      <c r="F612" s="12">
        <v>20210212</v>
      </c>
      <c r="G612" s="12" t="s">
        <v>20</v>
      </c>
      <c r="H612" s="12" t="s">
        <v>29</v>
      </c>
      <c r="I612" s="12" t="s">
        <v>174</v>
      </c>
      <c r="J612" s="12">
        <v>0.76</v>
      </c>
      <c r="K612" s="12" t="s">
        <v>23</v>
      </c>
      <c r="L612">
        <f t="shared" si="18"/>
        <v>1</v>
      </c>
      <c r="M612">
        <f>MATCH(H:H,[1]价格表!$B$4:$B$35,0)</f>
        <v>3</v>
      </c>
      <c r="N612" s="4">
        <f>IF(J612&lt;=0.3,INDEX([1]价格表!$B$4:$I$31,M612,2),IF(AND(J612&gt;0.3,J612&lt;=1),INDEX([1]价格表!$B$4:$I$31,M612,3),IF(AND(J612&gt;1,J612&lt;=2.2),INDEX([1]价格表!$B$4:$I$31,M612,4),IF(AND(J612&gt;2.2,J612&lt;=3.3),INDEX([1]价格表!$B$4:$I$31,M612,5),IF(AND(J612&gt;3.3,J612&lt;=4),INDEX([1]价格表!$B$4:$I$31,M612,6),IF(AND(J612&gt;4,J612&lt;=5.5),INDEX([1]价格表!$B$4:$I$31,M612,7),IF(J612&gt;5.5,2.6+INDEX([1]价格表!$B$4:$I$31,M612,8)*L612)))))))</f>
        <v>1.8</v>
      </c>
      <c r="O612" s="3"/>
      <c r="P612" s="3"/>
      <c r="Q612" s="3">
        <f t="shared" si="19"/>
        <v>0</v>
      </c>
    </row>
    <row r="613" spans="1:17">
      <c r="A613" s="11">
        <v>4312245831552</v>
      </c>
      <c r="B613" s="1" t="s">
        <v>19</v>
      </c>
      <c r="C613" s="12">
        <v>20210202</v>
      </c>
      <c r="D613" s="12">
        <v>610538201209</v>
      </c>
      <c r="E613" s="12" t="s">
        <v>19</v>
      </c>
      <c r="F613" s="12">
        <v>20210212</v>
      </c>
      <c r="G613" s="12" t="s">
        <v>20</v>
      </c>
      <c r="H613" s="12" t="s">
        <v>54</v>
      </c>
      <c r="I613" s="12" t="s">
        <v>99</v>
      </c>
      <c r="J613" s="12">
        <v>0.76</v>
      </c>
      <c r="K613" s="12" t="s">
        <v>23</v>
      </c>
      <c r="L613">
        <f t="shared" si="18"/>
        <v>1</v>
      </c>
      <c r="M613">
        <f>MATCH(H:H,[1]价格表!$B$4:$B$35,0)</f>
        <v>10</v>
      </c>
      <c r="N613" s="4">
        <f>IF(J613&lt;=0.3,INDEX([1]价格表!$B$4:$I$31,M613,2),IF(AND(J613&gt;0.3,J613&lt;=1),INDEX([1]价格表!$B$4:$I$31,M613,3),IF(AND(J613&gt;1,J613&lt;=2.2),INDEX([1]价格表!$B$4:$I$31,M613,4),IF(AND(J613&gt;2.2,J613&lt;=3.3),INDEX([1]价格表!$B$4:$I$31,M613,5),IF(AND(J613&gt;3.3,J613&lt;=4),INDEX([1]价格表!$B$4:$I$31,M613,6),IF(AND(J613&gt;4,J613&lt;=5.5),INDEX([1]价格表!$B$4:$I$31,M613,7),IF(J613&gt;5.5,2.6+INDEX([1]价格表!$B$4:$I$31,M613,8)*L613)))))))</f>
        <v>1.8</v>
      </c>
      <c r="O613" s="3"/>
      <c r="P613" s="3"/>
      <c r="Q613" s="3">
        <f t="shared" si="19"/>
        <v>0</v>
      </c>
    </row>
    <row r="614" spans="1:17">
      <c r="A614" s="11">
        <v>4312245831553</v>
      </c>
      <c r="B614" s="1" t="s">
        <v>19</v>
      </c>
      <c r="C614" s="12">
        <v>20210202</v>
      </c>
      <c r="D614" s="12">
        <v>610538201209</v>
      </c>
      <c r="E614" s="12" t="s">
        <v>19</v>
      </c>
      <c r="F614" s="12">
        <v>20210212</v>
      </c>
      <c r="G614" s="12" t="s">
        <v>20</v>
      </c>
      <c r="H614" s="12" t="s">
        <v>43</v>
      </c>
      <c r="I614" s="12" t="s">
        <v>101</v>
      </c>
      <c r="J614" s="12">
        <v>0.68</v>
      </c>
      <c r="K614" s="12" t="s">
        <v>23</v>
      </c>
      <c r="L614">
        <f t="shared" si="18"/>
        <v>1</v>
      </c>
      <c r="M614">
        <f>MATCH(H:H,[1]价格表!$B$4:$B$35,0)</f>
        <v>4</v>
      </c>
      <c r="N614" s="4">
        <f>IF(J614&lt;=0.3,INDEX([1]价格表!$B$4:$I$31,M614,2),IF(AND(J614&gt;0.3,J614&lt;=1),INDEX([1]价格表!$B$4:$I$31,M614,3),IF(AND(J614&gt;1,J614&lt;=2.2),INDEX([1]价格表!$B$4:$I$31,M614,4),IF(AND(J614&gt;2.2,J614&lt;=3.3),INDEX([1]价格表!$B$4:$I$31,M614,5),IF(AND(J614&gt;3.3,J614&lt;=4),INDEX([1]价格表!$B$4:$I$31,M614,6),IF(AND(J614&gt;4,J614&lt;=5.5),INDEX([1]价格表!$B$4:$I$31,M614,7),IF(J614&gt;5.5,2.6+INDEX([1]价格表!$B$4:$I$31,M614,8)*L614)))))))</f>
        <v>1.8</v>
      </c>
      <c r="O614" s="3"/>
      <c r="P614" s="3"/>
      <c r="Q614" s="3">
        <f t="shared" si="19"/>
        <v>0</v>
      </c>
    </row>
    <row r="615" spans="1:17">
      <c r="A615" s="11">
        <v>4312245831554</v>
      </c>
      <c r="B615" s="1" t="s">
        <v>19</v>
      </c>
      <c r="C615" s="12">
        <v>20210202</v>
      </c>
      <c r="D615" s="12">
        <v>610538201209</v>
      </c>
      <c r="E615" s="12" t="s">
        <v>19</v>
      </c>
      <c r="F615" s="12">
        <v>20210212</v>
      </c>
      <c r="G615" s="12" t="s">
        <v>20</v>
      </c>
      <c r="H615" s="12" t="s">
        <v>31</v>
      </c>
      <c r="I615" s="12" t="s">
        <v>77</v>
      </c>
      <c r="J615" s="12">
        <v>0.76</v>
      </c>
      <c r="K615" s="12" t="s">
        <v>23</v>
      </c>
      <c r="L615">
        <f t="shared" si="18"/>
        <v>1</v>
      </c>
      <c r="M615">
        <f>MATCH(H:H,[1]价格表!$B$4:$B$35,0)</f>
        <v>17</v>
      </c>
      <c r="N615" s="4">
        <f>IF(J615&lt;=0.3,INDEX([1]价格表!$B$4:$I$31,M615,2),IF(AND(J615&gt;0.3,J615&lt;=1),INDEX([1]价格表!$B$4:$I$31,M615,3),IF(AND(J615&gt;1,J615&lt;=2.2),INDEX([1]价格表!$B$4:$I$31,M615,4),IF(AND(J615&gt;2.2,J615&lt;=3.3),INDEX([1]价格表!$B$4:$I$31,M615,5),IF(AND(J615&gt;3.3,J615&lt;=4),INDEX([1]价格表!$B$4:$I$31,M615,6),IF(AND(J615&gt;4,J615&lt;=5.5),INDEX([1]价格表!$B$4:$I$31,M615,7),IF(J615&gt;5.5,2.6+INDEX([1]价格表!$B$4:$I$31,M615,8)*L615)))))))</f>
        <v>1.8</v>
      </c>
      <c r="O615" s="3"/>
      <c r="P615" s="3"/>
      <c r="Q615" s="3">
        <f t="shared" si="19"/>
        <v>0</v>
      </c>
    </row>
    <row r="616" spans="1:17">
      <c r="A616" s="11">
        <v>4312245831555</v>
      </c>
      <c r="B616" s="1" t="s">
        <v>19</v>
      </c>
      <c r="C616" s="12">
        <v>20210202</v>
      </c>
      <c r="D616" s="12">
        <v>610538201209</v>
      </c>
      <c r="E616" s="12" t="s">
        <v>19</v>
      </c>
      <c r="F616" s="12">
        <v>20210212</v>
      </c>
      <c r="G616" s="12" t="s">
        <v>20</v>
      </c>
      <c r="H616" s="12" t="s">
        <v>43</v>
      </c>
      <c r="I616" s="12" t="s">
        <v>193</v>
      </c>
      <c r="J616" s="12">
        <v>0.77</v>
      </c>
      <c r="K616" s="12" t="s">
        <v>23</v>
      </c>
      <c r="L616">
        <f t="shared" si="18"/>
        <v>1</v>
      </c>
      <c r="M616">
        <f>MATCH(H:H,[1]价格表!$B$4:$B$35,0)</f>
        <v>4</v>
      </c>
      <c r="N616" s="4">
        <f>IF(J616&lt;=0.3,INDEX([1]价格表!$B$4:$I$31,M616,2),IF(AND(J616&gt;0.3,J616&lt;=1),INDEX([1]价格表!$B$4:$I$31,M616,3),IF(AND(J616&gt;1,J616&lt;=2.2),INDEX([1]价格表!$B$4:$I$31,M616,4),IF(AND(J616&gt;2.2,J616&lt;=3.3),INDEX([1]价格表!$B$4:$I$31,M616,5),IF(AND(J616&gt;3.3,J616&lt;=4),INDEX([1]价格表!$B$4:$I$31,M616,6),IF(AND(J616&gt;4,J616&lt;=5.5),INDEX([1]价格表!$B$4:$I$31,M616,7),IF(J616&gt;5.5,2.6+INDEX([1]价格表!$B$4:$I$31,M616,8)*L616)))))))</f>
        <v>1.8</v>
      </c>
      <c r="O616" s="3"/>
      <c r="P616" s="3"/>
      <c r="Q616" s="3">
        <f t="shared" si="19"/>
        <v>0</v>
      </c>
    </row>
    <row r="617" spans="1:17">
      <c r="A617" s="11">
        <v>4312245831556</v>
      </c>
      <c r="B617" s="1" t="s">
        <v>19</v>
      </c>
      <c r="C617" s="12">
        <v>20210202</v>
      </c>
      <c r="D617" s="12">
        <v>610538201209</v>
      </c>
      <c r="E617" s="12" t="s">
        <v>19</v>
      </c>
      <c r="F617" s="12">
        <v>20210212</v>
      </c>
      <c r="G617" s="12" t="s">
        <v>20</v>
      </c>
      <c r="H617" s="12" t="s">
        <v>29</v>
      </c>
      <c r="I617" s="12" t="s">
        <v>145</v>
      </c>
      <c r="J617" s="12">
        <v>1.44</v>
      </c>
      <c r="K617" s="12" t="s">
        <v>23</v>
      </c>
      <c r="L617">
        <f t="shared" si="18"/>
        <v>2</v>
      </c>
      <c r="M617">
        <f>MATCH(H:H,[1]价格表!$B$4:$B$35,0)</f>
        <v>3</v>
      </c>
      <c r="N617" s="4">
        <f>IF(J617&lt;=0.3,INDEX([1]价格表!$B$4:$I$31,M617,2),IF(AND(J617&gt;0.3,J617&lt;=1),INDEX([1]价格表!$B$4:$I$31,M617,3),IF(AND(J617&gt;1,J617&lt;=2.2),INDEX([1]价格表!$B$4:$I$31,M617,4),IF(AND(J617&gt;2.2,J617&lt;=3.3),INDEX([1]价格表!$B$4:$I$31,M617,5),IF(AND(J617&gt;3.3,J617&lt;=4),INDEX([1]价格表!$B$4:$I$31,M617,6),IF(AND(J617&gt;4,J617&lt;=5.5),INDEX([1]价格表!$B$4:$I$31,M617,7),IF(J617&gt;5.5,2.6+INDEX([1]价格表!$B$4:$I$31,M617,8)*L617)))))))</f>
        <v>2.15</v>
      </c>
      <c r="O617" s="3"/>
      <c r="P617" s="3"/>
      <c r="Q617" s="3">
        <f t="shared" si="19"/>
        <v>0</v>
      </c>
    </row>
    <row r="618" spans="1:17">
      <c r="A618" s="11">
        <v>4312245831557</v>
      </c>
      <c r="B618" s="1" t="s">
        <v>19</v>
      </c>
      <c r="C618" s="12">
        <v>20210202</v>
      </c>
      <c r="D618" s="12">
        <v>610538201209</v>
      </c>
      <c r="E618" s="12" t="s">
        <v>19</v>
      </c>
      <c r="F618" s="12">
        <v>20210212</v>
      </c>
      <c r="G618" s="12" t="s">
        <v>20</v>
      </c>
      <c r="H618" s="12" t="s">
        <v>24</v>
      </c>
      <c r="I618" s="12" t="s">
        <v>70</v>
      </c>
      <c r="J618" s="12">
        <v>0.76</v>
      </c>
      <c r="K618" s="12" t="s">
        <v>23</v>
      </c>
      <c r="L618">
        <f t="shared" si="18"/>
        <v>1</v>
      </c>
      <c r="M618">
        <f>MATCH(H:H,[1]价格表!$B$4:$B$35,0)</f>
        <v>1</v>
      </c>
      <c r="N618" s="4">
        <f>IF(J618&lt;=0.3,INDEX([1]价格表!$B$4:$I$31,M618,2),IF(AND(J618&gt;0.3,J618&lt;=1),INDEX([1]价格表!$B$4:$I$31,M618,3),IF(AND(J618&gt;1,J618&lt;=2.2),INDEX([1]价格表!$B$4:$I$31,M618,4),IF(AND(J618&gt;2.2,J618&lt;=3.3),INDEX([1]价格表!$B$4:$I$31,M618,5),IF(AND(J618&gt;3.3,J618&lt;=4),INDEX([1]价格表!$B$4:$I$31,M618,6),IF(AND(J618&gt;4,J618&lt;=5.5),INDEX([1]价格表!$B$4:$I$31,M618,7),IF(J618&gt;5.5,2.6+INDEX([1]价格表!$B$4:$I$31,M618,8)*L618)))))))</f>
        <v>1.8</v>
      </c>
      <c r="O618" s="3"/>
      <c r="P618" s="3"/>
      <c r="Q618" s="3">
        <f t="shared" si="19"/>
        <v>0</v>
      </c>
    </row>
    <row r="619" spans="1:17">
      <c r="A619" s="11">
        <v>4312246003665</v>
      </c>
      <c r="B619" s="1" t="s">
        <v>19</v>
      </c>
      <c r="C619" s="12">
        <v>20210202</v>
      </c>
      <c r="D619" s="12">
        <v>610538201209</v>
      </c>
      <c r="E619" s="12" t="s">
        <v>19</v>
      </c>
      <c r="F619" s="12">
        <v>20210212</v>
      </c>
      <c r="G619" s="12" t="s">
        <v>20</v>
      </c>
      <c r="H619" s="12" t="s">
        <v>33</v>
      </c>
      <c r="I619" s="12" t="s">
        <v>50</v>
      </c>
      <c r="J619" s="12">
        <v>0.71</v>
      </c>
      <c r="K619" s="12" t="s">
        <v>23</v>
      </c>
      <c r="L619">
        <f t="shared" si="18"/>
        <v>1</v>
      </c>
      <c r="M619">
        <f>MATCH(H:H,[1]价格表!$B$4:$B$35,0)</f>
        <v>7</v>
      </c>
      <c r="N619" s="4">
        <f>IF(J619&lt;=0.3,INDEX([1]价格表!$B$4:$I$31,M619,2),IF(AND(J619&gt;0.3,J619&lt;=1),INDEX([1]价格表!$B$4:$I$31,M619,3),IF(AND(J619&gt;1,J619&lt;=2.2),INDEX([1]价格表!$B$4:$I$31,M619,4),IF(AND(J619&gt;2.2,J619&lt;=3.3),INDEX([1]价格表!$B$4:$I$31,M619,5),IF(AND(J619&gt;3.3,J619&lt;=4),INDEX([1]价格表!$B$4:$I$31,M619,6),IF(AND(J619&gt;4,J619&lt;=5.5),INDEX([1]价格表!$B$4:$I$31,M619,7),IF(J619&gt;5.5,2.6+INDEX([1]价格表!$B$4:$I$31,M619,8)*L619)))))))</f>
        <v>1.8</v>
      </c>
      <c r="O619" s="3"/>
      <c r="P619" s="3"/>
      <c r="Q619" s="3">
        <f t="shared" si="19"/>
        <v>0</v>
      </c>
    </row>
    <row r="620" spans="1:17">
      <c r="A620" s="11">
        <v>4312246003666</v>
      </c>
      <c r="B620" s="1" t="s">
        <v>19</v>
      </c>
      <c r="C620" s="12">
        <v>20210202</v>
      </c>
      <c r="D620" s="12">
        <v>610538201209</v>
      </c>
      <c r="E620" s="12" t="s">
        <v>19</v>
      </c>
      <c r="F620" s="12">
        <v>20210212</v>
      </c>
      <c r="G620" s="12" t="s">
        <v>20</v>
      </c>
      <c r="H620" s="12" t="s">
        <v>47</v>
      </c>
      <c r="I620" s="12" t="s">
        <v>58</v>
      </c>
      <c r="J620" s="12">
        <v>0.76</v>
      </c>
      <c r="K620" s="12" t="s">
        <v>23</v>
      </c>
      <c r="L620">
        <f t="shared" si="18"/>
        <v>1</v>
      </c>
      <c r="M620">
        <f>MATCH(H:H,[1]价格表!$B$4:$B$35,0)</f>
        <v>12</v>
      </c>
      <c r="N620" s="4">
        <f>IF(J620&lt;=0.3,INDEX([1]价格表!$B$4:$I$31,M620,2),IF(AND(J620&gt;0.3,J620&lt;=1),INDEX([1]价格表!$B$4:$I$31,M620,3),IF(AND(J620&gt;1,J620&lt;=2.2),INDEX([1]价格表!$B$4:$I$31,M620,4),IF(AND(J620&gt;2.2,J620&lt;=3.3),INDEX([1]价格表!$B$4:$I$31,M620,5),IF(AND(J620&gt;3.3,J620&lt;=4),INDEX([1]价格表!$B$4:$I$31,M620,6),IF(AND(J620&gt;4,J620&lt;=5.5),INDEX([1]价格表!$B$4:$I$31,M620,7),IF(J620&gt;5.5,2.6+INDEX([1]价格表!$B$4:$I$31,M620,8)*L620)))))))</f>
        <v>1.8</v>
      </c>
      <c r="O620" s="3"/>
      <c r="P620" s="3"/>
      <c r="Q620" s="3">
        <f t="shared" si="19"/>
        <v>0</v>
      </c>
    </row>
    <row r="621" spans="1:17">
      <c r="A621" s="11">
        <v>4312247165371</v>
      </c>
      <c r="B621" s="1" t="s">
        <v>19</v>
      </c>
      <c r="C621" s="12">
        <v>20210202</v>
      </c>
      <c r="D621" s="12">
        <v>610538201209</v>
      </c>
      <c r="E621" s="12" t="s">
        <v>19</v>
      </c>
      <c r="F621" s="12">
        <v>20210212</v>
      </c>
      <c r="G621" s="12" t="s">
        <v>20</v>
      </c>
      <c r="H621" s="12" t="s">
        <v>47</v>
      </c>
      <c r="I621" s="12" t="s">
        <v>124</v>
      </c>
      <c r="J621" s="12">
        <v>0.68</v>
      </c>
      <c r="K621" s="12" t="s">
        <v>23</v>
      </c>
      <c r="L621">
        <f t="shared" si="18"/>
        <v>1</v>
      </c>
      <c r="M621">
        <f>MATCH(H:H,[1]价格表!$B$4:$B$35,0)</f>
        <v>12</v>
      </c>
      <c r="N621" s="4">
        <f>IF(J621&lt;=0.3,INDEX([1]价格表!$B$4:$I$31,M621,2),IF(AND(J621&gt;0.3,J621&lt;=1),INDEX([1]价格表!$B$4:$I$31,M621,3),IF(AND(J621&gt;1,J621&lt;=2.2),INDEX([1]价格表!$B$4:$I$31,M621,4),IF(AND(J621&gt;2.2,J621&lt;=3.3),INDEX([1]价格表!$B$4:$I$31,M621,5),IF(AND(J621&gt;3.3,J621&lt;=4),INDEX([1]价格表!$B$4:$I$31,M621,6),IF(AND(J621&gt;4,J621&lt;=5.5),INDEX([1]价格表!$B$4:$I$31,M621,7),IF(J621&gt;5.5,2.6+INDEX([1]价格表!$B$4:$I$31,M621,8)*L621)))))))</f>
        <v>1.8</v>
      </c>
      <c r="O621" s="3"/>
      <c r="P621" s="3"/>
      <c r="Q621" s="3">
        <f t="shared" si="19"/>
        <v>0</v>
      </c>
    </row>
    <row r="622" spans="1:17">
      <c r="A622" s="11">
        <v>4312247165372</v>
      </c>
      <c r="B622" s="1" t="s">
        <v>19</v>
      </c>
      <c r="C622" s="12">
        <v>20210202</v>
      </c>
      <c r="D622" s="12">
        <v>610538201209</v>
      </c>
      <c r="E622" s="12" t="s">
        <v>19</v>
      </c>
      <c r="F622" s="12">
        <v>20210212</v>
      </c>
      <c r="G622" s="12" t="s">
        <v>20</v>
      </c>
      <c r="H622" s="12" t="s">
        <v>21</v>
      </c>
      <c r="I622" s="12" t="s">
        <v>76</v>
      </c>
      <c r="J622" s="12">
        <v>0.78</v>
      </c>
      <c r="K622" s="12" t="s">
        <v>23</v>
      </c>
      <c r="L622">
        <f t="shared" si="18"/>
        <v>1</v>
      </c>
      <c r="M622">
        <f>MATCH(H:H,[1]价格表!$B$4:$B$35,0)</f>
        <v>15</v>
      </c>
      <c r="N622" s="4">
        <f>IF(J622&lt;=0.3,INDEX([1]价格表!$B$4:$I$31,M622,2),IF(AND(J622&gt;0.3,J622&lt;=1),INDEX([1]价格表!$B$4:$I$31,M622,3),IF(AND(J622&gt;1,J622&lt;=2.2),INDEX([1]价格表!$B$4:$I$31,M622,4),IF(AND(J622&gt;2.2,J622&lt;=3.3),INDEX([1]价格表!$B$4:$I$31,M622,5),IF(AND(J622&gt;3.3,J622&lt;=4),INDEX([1]价格表!$B$4:$I$31,M622,6),IF(AND(J622&gt;4,J622&lt;=5.5),INDEX([1]价格表!$B$4:$I$31,M622,7),IF(J622&gt;5.5,2.6+INDEX([1]价格表!$B$4:$I$31,M622,8)*L622)))))))</f>
        <v>1.8</v>
      </c>
      <c r="O622" s="3"/>
      <c r="P622" s="3"/>
      <c r="Q622" s="3">
        <f t="shared" si="19"/>
        <v>0</v>
      </c>
    </row>
    <row r="623" spans="1:17">
      <c r="A623" s="11">
        <v>4312247165373</v>
      </c>
      <c r="B623" s="1" t="s">
        <v>19</v>
      </c>
      <c r="C623" s="12">
        <v>20210202</v>
      </c>
      <c r="D623" s="12">
        <v>610538201209</v>
      </c>
      <c r="E623" s="12" t="s">
        <v>19</v>
      </c>
      <c r="F623" s="12">
        <v>20210212</v>
      </c>
      <c r="G623" s="12" t="s">
        <v>20</v>
      </c>
      <c r="H623" s="12" t="s">
        <v>38</v>
      </c>
      <c r="I623" s="12" t="s">
        <v>184</v>
      </c>
      <c r="J623" s="12">
        <v>0.75</v>
      </c>
      <c r="K623" s="12" t="s">
        <v>23</v>
      </c>
      <c r="L623">
        <f t="shared" si="18"/>
        <v>1</v>
      </c>
      <c r="M623">
        <f>MATCH(H:H,[1]价格表!$B$4:$B$35,0)</f>
        <v>5</v>
      </c>
      <c r="N623" s="4">
        <f>IF(J623&lt;=0.3,INDEX([1]价格表!$B$4:$I$31,M623,2),IF(AND(J623&gt;0.3,J623&lt;=1),INDEX([1]价格表!$B$4:$I$31,M623,3),IF(AND(J623&gt;1,J623&lt;=2.2),INDEX([1]价格表!$B$4:$I$31,M623,4),IF(AND(J623&gt;2.2,J623&lt;=3.3),INDEX([1]价格表!$B$4:$I$31,M623,5),IF(AND(J623&gt;3.3,J623&lt;=4),INDEX([1]价格表!$B$4:$I$31,M623,6),IF(AND(J623&gt;4,J623&lt;=5.5),INDEX([1]价格表!$B$4:$I$31,M623,7),IF(J623&gt;5.5,2.6+INDEX([1]价格表!$B$4:$I$31,M623,8)*L623)))))))</f>
        <v>1.8</v>
      </c>
      <c r="O623" s="3"/>
      <c r="P623" s="3"/>
      <c r="Q623" s="3">
        <f t="shared" si="19"/>
        <v>0</v>
      </c>
    </row>
    <row r="624" spans="1:17">
      <c r="A624" s="11">
        <v>4312247311994</v>
      </c>
      <c r="B624" s="1" t="s">
        <v>19</v>
      </c>
      <c r="C624" s="12">
        <v>20210202</v>
      </c>
      <c r="D624" s="12">
        <v>610538201209</v>
      </c>
      <c r="E624" s="12" t="s">
        <v>19</v>
      </c>
      <c r="F624" s="12">
        <v>20210212</v>
      </c>
      <c r="G624" s="12" t="s">
        <v>20</v>
      </c>
      <c r="H624" s="12" t="s">
        <v>35</v>
      </c>
      <c r="I624" s="12" t="s">
        <v>208</v>
      </c>
      <c r="J624" s="12">
        <v>0.78</v>
      </c>
      <c r="K624" s="12" t="s">
        <v>23</v>
      </c>
      <c r="L624">
        <f t="shared" si="18"/>
        <v>1</v>
      </c>
      <c r="M624">
        <f>MATCH(H:H,[1]价格表!$B$4:$B$35,0)</f>
        <v>11</v>
      </c>
      <c r="N624" s="4">
        <f>IF(J624&lt;=0.3,INDEX([1]价格表!$B$4:$I$31,M624,2),IF(AND(J624&gt;0.3,J624&lt;=1),INDEX([1]价格表!$B$4:$I$31,M624,3),IF(AND(J624&gt;1,J624&lt;=2.2),INDEX([1]价格表!$B$4:$I$31,M624,4),IF(AND(J624&gt;2.2,J624&lt;=3.3),INDEX([1]价格表!$B$4:$I$31,M624,5),IF(AND(J624&gt;3.3,J624&lt;=4),INDEX([1]价格表!$B$4:$I$31,M624,6),IF(AND(J624&gt;4,J624&lt;=5.5),INDEX([1]价格表!$B$4:$I$31,M624,7),IF(J624&gt;5.5,2.6+INDEX([1]价格表!$B$4:$I$31,M624,8)*L624)))))))</f>
        <v>1.8</v>
      </c>
      <c r="O624" s="3"/>
      <c r="P624" s="3"/>
      <c r="Q624" s="3">
        <f t="shared" si="19"/>
        <v>0</v>
      </c>
    </row>
    <row r="625" spans="1:17">
      <c r="A625" s="11">
        <v>4312247311995</v>
      </c>
      <c r="B625" s="1" t="s">
        <v>19</v>
      </c>
      <c r="C625" s="12">
        <v>20210202</v>
      </c>
      <c r="D625" s="12">
        <v>610538201209</v>
      </c>
      <c r="E625" s="12" t="s">
        <v>19</v>
      </c>
      <c r="F625" s="12">
        <v>20210212</v>
      </c>
      <c r="G625" s="12" t="s">
        <v>20</v>
      </c>
      <c r="H625" s="12" t="s">
        <v>54</v>
      </c>
      <c r="I625" s="12" t="s">
        <v>99</v>
      </c>
      <c r="J625" s="12">
        <v>0.9</v>
      </c>
      <c r="K625" s="12" t="s">
        <v>23</v>
      </c>
      <c r="L625">
        <f t="shared" si="18"/>
        <v>1</v>
      </c>
      <c r="M625">
        <f>MATCH(H:H,[1]价格表!$B$4:$B$35,0)</f>
        <v>10</v>
      </c>
      <c r="N625" s="4">
        <f>IF(J625&lt;=0.3,INDEX([1]价格表!$B$4:$I$31,M625,2),IF(AND(J625&gt;0.3,J625&lt;=1),INDEX([1]价格表!$B$4:$I$31,M625,3),IF(AND(J625&gt;1,J625&lt;=2.2),INDEX([1]价格表!$B$4:$I$31,M625,4),IF(AND(J625&gt;2.2,J625&lt;=3.3),INDEX([1]价格表!$B$4:$I$31,M625,5),IF(AND(J625&gt;3.3,J625&lt;=4),INDEX([1]价格表!$B$4:$I$31,M625,6),IF(AND(J625&gt;4,J625&lt;=5.5),INDEX([1]价格表!$B$4:$I$31,M625,7),IF(J625&gt;5.5,2.6+INDEX([1]价格表!$B$4:$I$31,M625,8)*L625)))))))</f>
        <v>1.8</v>
      </c>
      <c r="O625" s="3"/>
      <c r="P625" s="3"/>
      <c r="Q625" s="3">
        <f t="shared" si="19"/>
        <v>0</v>
      </c>
    </row>
    <row r="626" spans="1:17">
      <c r="A626" s="11">
        <v>4312247311996</v>
      </c>
      <c r="B626" s="1" t="s">
        <v>19</v>
      </c>
      <c r="C626" s="12">
        <v>20210202</v>
      </c>
      <c r="D626" s="12">
        <v>610538201209</v>
      </c>
      <c r="E626" s="12" t="s">
        <v>19</v>
      </c>
      <c r="F626" s="12">
        <v>20210212</v>
      </c>
      <c r="G626" s="12" t="s">
        <v>20</v>
      </c>
      <c r="H626" s="12" t="s">
        <v>43</v>
      </c>
      <c r="I626" s="12" t="s">
        <v>101</v>
      </c>
      <c r="J626" s="12">
        <v>0.8</v>
      </c>
      <c r="K626" s="12" t="s">
        <v>23</v>
      </c>
      <c r="L626">
        <f t="shared" si="18"/>
        <v>1</v>
      </c>
      <c r="M626">
        <f>MATCH(H:H,[1]价格表!$B$4:$B$35,0)</f>
        <v>4</v>
      </c>
      <c r="N626" s="4">
        <f>IF(J626&lt;=0.3,INDEX([1]价格表!$B$4:$I$31,M626,2),IF(AND(J626&gt;0.3,J626&lt;=1),INDEX([1]价格表!$B$4:$I$31,M626,3),IF(AND(J626&gt;1,J626&lt;=2.2),INDEX([1]价格表!$B$4:$I$31,M626,4),IF(AND(J626&gt;2.2,J626&lt;=3.3),INDEX([1]价格表!$B$4:$I$31,M626,5),IF(AND(J626&gt;3.3,J626&lt;=4),INDEX([1]价格表!$B$4:$I$31,M626,6),IF(AND(J626&gt;4,J626&lt;=5.5),INDEX([1]价格表!$B$4:$I$31,M626,7),IF(J626&gt;5.5,2.6+INDEX([1]价格表!$B$4:$I$31,M626,8)*L626)))))))</f>
        <v>1.8</v>
      </c>
      <c r="O626" s="3"/>
      <c r="P626" s="3"/>
      <c r="Q626" s="3">
        <f t="shared" si="19"/>
        <v>0</v>
      </c>
    </row>
    <row r="627" spans="1:17">
      <c r="A627" s="11">
        <v>4312247311997</v>
      </c>
      <c r="B627" s="1" t="s">
        <v>19</v>
      </c>
      <c r="C627" s="12">
        <v>20210202</v>
      </c>
      <c r="D627" s="12">
        <v>610538201209</v>
      </c>
      <c r="E627" s="12" t="s">
        <v>19</v>
      </c>
      <c r="F627" s="12">
        <v>20210212</v>
      </c>
      <c r="G627" s="12" t="s">
        <v>20</v>
      </c>
      <c r="H627" s="12" t="s">
        <v>43</v>
      </c>
      <c r="I627" s="12" t="s">
        <v>44</v>
      </c>
      <c r="J627" s="12">
        <v>0.76</v>
      </c>
      <c r="K627" s="12" t="s">
        <v>23</v>
      </c>
      <c r="L627">
        <f t="shared" si="18"/>
        <v>1</v>
      </c>
      <c r="M627">
        <f>MATCH(H:H,[1]价格表!$B$4:$B$35,0)</f>
        <v>4</v>
      </c>
      <c r="N627" s="4">
        <f>IF(J627&lt;=0.3,INDEX([1]价格表!$B$4:$I$31,M627,2),IF(AND(J627&gt;0.3,J627&lt;=1),INDEX([1]价格表!$B$4:$I$31,M627,3),IF(AND(J627&gt;1,J627&lt;=2.2),INDEX([1]价格表!$B$4:$I$31,M627,4),IF(AND(J627&gt;2.2,J627&lt;=3.3),INDEX([1]价格表!$B$4:$I$31,M627,5),IF(AND(J627&gt;3.3,J627&lt;=4),INDEX([1]价格表!$B$4:$I$31,M627,6),IF(AND(J627&gt;4,J627&lt;=5.5),INDEX([1]价格表!$B$4:$I$31,M627,7),IF(J627&gt;5.5,2.6+INDEX([1]价格表!$B$4:$I$31,M627,8)*L627)))))))</f>
        <v>1.8</v>
      </c>
      <c r="O627" s="3"/>
      <c r="P627" s="3"/>
      <c r="Q627" s="3">
        <f t="shared" si="19"/>
        <v>0</v>
      </c>
    </row>
    <row r="628" spans="1:17">
      <c r="A628" s="11">
        <v>4312247311998</v>
      </c>
      <c r="B628" s="1" t="s">
        <v>19</v>
      </c>
      <c r="C628" s="12">
        <v>20210202</v>
      </c>
      <c r="D628" s="12">
        <v>610538201209</v>
      </c>
      <c r="E628" s="12" t="s">
        <v>19</v>
      </c>
      <c r="F628" s="12">
        <v>20210212</v>
      </c>
      <c r="G628" s="12" t="s">
        <v>20</v>
      </c>
      <c r="H628" s="12" t="s">
        <v>81</v>
      </c>
      <c r="I628" s="12" t="s">
        <v>210</v>
      </c>
      <c r="J628" s="12">
        <v>0.79</v>
      </c>
      <c r="K628" s="12" t="s">
        <v>23</v>
      </c>
      <c r="L628">
        <f t="shared" si="18"/>
        <v>1</v>
      </c>
      <c r="M628">
        <f>MATCH(H:H,[1]价格表!$B$4:$B$35,0)</f>
        <v>16</v>
      </c>
      <c r="N628" s="4">
        <f>IF(J628&lt;=0.3,INDEX([1]价格表!$B$4:$I$31,M628,2),IF(AND(J628&gt;0.3,J628&lt;=1),INDEX([1]价格表!$B$4:$I$31,M628,3),IF(AND(J628&gt;1,J628&lt;=2.2),INDEX([1]价格表!$B$4:$I$31,M628,4),IF(AND(J628&gt;2.2,J628&lt;=3.3),INDEX([1]价格表!$B$4:$I$31,M628,5),IF(AND(J628&gt;3.3,J628&lt;=4),INDEX([1]价格表!$B$4:$I$31,M628,6),IF(AND(J628&gt;4,J628&lt;=5.5),INDEX([1]价格表!$B$4:$I$31,M628,7),IF(J628&gt;5.5,2.6+INDEX([1]价格表!$B$4:$I$31,M628,8)*L628)))))))</f>
        <v>1.8</v>
      </c>
      <c r="O628" s="3"/>
      <c r="P628" s="3"/>
      <c r="Q628" s="3">
        <f t="shared" si="19"/>
        <v>0</v>
      </c>
    </row>
    <row r="629" spans="1:17">
      <c r="A629" s="11">
        <v>4312247311999</v>
      </c>
      <c r="B629" s="1" t="s">
        <v>19</v>
      </c>
      <c r="C629" s="12">
        <v>20210202</v>
      </c>
      <c r="D629" s="12">
        <v>610538201209</v>
      </c>
      <c r="E629" s="12" t="s">
        <v>19</v>
      </c>
      <c r="F629" s="12">
        <v>20210212</v>
      </c>
      <c r="G629" s="12" t="s">
        <v>20</v>
      </c>
      <c r="H629" s="12" t="s">
        <v>132</v>
      </c>
      <c r="I629" s="12" t="s">
        <v>172</v>
      </c>
      <c r="J629" s="12">
        <v>0.74</v>
      </c>
      <c r="K629" s="12" t="s">
        <v>23</v>
      </c>
      <c r="L629">
        <f t="shared" si="18"/>
        <v>1</v>
      </c>
      <c r="M629">
        <f>MATCH(H:H,[1]价格表!$B$4:$B$35,0)</f>
        <v>19</v>
      </c>
      <c r="N629" s="4">
        <f>IF(J629&lt;=0.3,INDEX([1]价格表!$B$4:$I$31,M629,2),IF(AND(J629&gt;0.3,J629&lt;=1),INDEX([1]价格表!$B$4:$I$31,M629,3),IF(AND(J629&gt;1,J629&lt;=2.2),INDEX([1]价格表!$B$4:$I$31,M629,4),IF(AND(J629&gt;2.2,J629&lt;=3.3),INDEX([1]价格表!$B$4:$I$31,M629,5),IF(AND(J629&gt;3.3,J629&lt;=4),INDEX([1]价格表!$B$4:$I$31,M629,6),IF(AND(J629&gt;4,J629&lt;=5.5),INDEX([1]价格表!$B$4:$I$31,M629,7),IF(J629&gt;5.5,2.6+INDEX([1]价格表!$B$4:$I$31,M629,8)*L629)))))))</f>
        <v>1.8</v>
      </c>
      <c r="O629" s="3"/>
      <c r="P629" s="3"/>
      <c r="Q629" s="3">
        <f t="shared" si="19"/>
        <v>0</v>
      </c>
    </row>
    <row r="630" spans="1:17">
      <c r="A630" s="11">
        <v>4312247312000</v>
      </c>
      <c r="B630" s="1" t="s">
        <v>19</v>
      </c>
      <c r="C630" s="12">
        <v>20210202</v>
      </c>
      <c r="D630" s="12">
        <v>610538201209</v>
      </c>
      <c r="E630" s="12" t="s">
        <v>19</v>
      </c>
      <c r="F630" s="12">
        <v>20210212</v>
      </c>
      <c r="G630" s="12" t="s">
        <v>20</v>
      </c>
      <c r="H630" s="12" t="s">
        <v>31</v>
      </c>
      <c r="I630" s="12" t="s">
        <v>77</v>
      </c>
      <c r="J630" s="12">
        <v>0.77</v>
      </c>
      <c r="K630" s="12" t="s">
        <v>23</v>
      </c>
      <c r="L630">
        <f t="shared" si="18"/>
        <v>1</v>
      </c>
      <c r="M630">
        <f>MATCH(H:H,[1]价格表!$B$4:$B$35,0)</f>
        <v>17</v>
      </c>
      <c r="N630" s="4">
        <f>IF(J630&lt;=0.3,INDEX([1]价格表!$B$4:$I$31,M630,2),IF(AND(J630&gt;0.3,J630&lt;=1),INDEX([1]价格表!$B$4:$I$31,M630,3),IF(AND(J630&gt;1,J630&lt;=2.2),INDEX([1]价格表!$B$4:$I$31,M630,4),IF(AND(J630&gt;2.2,J630&lt;=3.3),INDEX([1]价格表!$B$4:$I$31,M630,5),IF(AND(J630&gt;3.3,J630&lt;=4),INDEX([1]价格表!$B$4:$I$31,M630,6),IF(AND(J630&gt;4,J630&lt;=5.5),INDEX([1]价格表!$B$4:$I$31,M630,7),IF(J630&gt;5.5,2.6+INDEX([1]价格表!$B$4:$I$31,M630,8)*L630)))))))</f>
        <v>1.8</v>
      </c>
      <c r="O630" s="3"/>
      <c r="P630" s="3"/>
      <c r="Q630" s="3">
        <f t="shared" si="19"/>
        <v>0</v>
      </c>
    </row>
    <row r="631" spans="1:17">
      <c r="A631" s="11">
        <v>4312247312001</v>
      </c>
      <c r="B631" s="1" t="s">
        <v>19</v>
      </c>
      <c r="C631" s="12">
        <v>20210202</v>
      </c>
      <c r="D631" s="12">
        <v>610538201209</v>
      </c>
      <c r="E631" s="12" t="s">
        <v>19</v>
      </c>
      <c r="F631" s="12">
        <v>20210212</v>
      </c>
      <c r="G631" s="12" t="s">
        <v>20</v>
      </c>
      <c r="H631" s="12" t="s">
        <v>31</v>
      </c>
      <c r="I631" s="12" t="s">
        <v>211</v>
      </c>
      <c r="J631" s="12">
        <v>0.76</v>
      </c>
      <c r="K631" s="12" t="s">
        <v>23</v>
      </c>
      <c r="L631">
        <f t="shared" si="18"/>
        <v>1</v>
      </c>
      <c r="M631">
        <f>MATCH(H:H,[1]价格表!$B$4:$B$35,0)</f>
        <v>17</v>
      </c>
      <c r="N631" s="4">
        <f>IF(J631&lt;=0.3,INDEX([1]价格表!$B$4:$I$31,M631,2),IF(AND(J631&gt;0.3,J631&lt;=1),INDEX([1]价格表!$B$4:$I$31,M631,3),IF(AND(J631&gt;1,J631&lt;=2.2),INDEX([1]价格表!$B$4:$I$31,M631,4),IF(AND(J631&gt;2.2,J631&lt;=3.3),INDEX([1]价格表!$B$4:$I$31,M631,5),IF(AND(J631&gt;3.3,J631&lt;=4),INDEX([1]价格表!$B$4:$I$31,M631,6),IF(AND(J631&gt;4,J631&lt;=5.5),INDEX([1]价格表!$B$4:$I$31,M631,7),IF(J631&gt;5.5,2.6+INDEX([1]价格表!$B$4:$I$31,M631,8)*L631)))))))</f>
        <v>1.8</v>
      </c>
      <c r="O631" s="3"/>
      <c r="P631" s="3"/>
      <c r="Q631" s="3">
        <f t="shared" si="19"/>
        <v>0</v>
      </c>
    </row>
    <row r="632" spans="1:17">
      <c r="A632" s="11">
        <v>4312247312002</v>
      </c>
      <c r="B632" s="1" t="s">
        <v>19</v>
      </c>
      <c r="C632" s="12">
        <v>20210202</v>
      </c>
      <c r="D632" s="12">
        <v>610538201209</v>
      </c>
      <c r="E632" s="12" t="s">
        <v>19</v>
      </c>
      <c r="F632" s="12">
        <v>20210212</v>
      </c>
      <c r="G632" s="12" t="s">
        <v>20</v>
      </c>
      <c r="H632" s="12" t="s">
        <v>43</v>
      </c>
      <c r="I632" s="12" t="s">
        <v>44</v>
      </c>
      <c r="J632" s="12">
        <v>0.78</v>
      </c>
      <c r="K632" s="12" t="s">
        <v>23</v>
      </c>
      <c r="L632">
        <f t="shared" si="18"/>
        <v>1</v>
      </c>
      <c r="M632">
        <f>MATCH(H:H,[1]价格表!$B$4:$B$35,0)</f>
        <v>4</v>
      </c>
      <c r="N632" s="4">
        <f>IF(J632&lt;=0.3,INDEX([1]价格表!$B$4:$I$31,M632,2),IF(AND(J632&gt;0.3,J632&lt;=1),INDEX([1]价格表!$B$4:$I$31,M632,3),IF(AND(J632&gt;1,J632&lt;=2.2),INDEX([1]价格表!$B$4:$I$31,M632,4),IF(AND(J632&gt;2.2,J632&lt;=3.3),INDEX([1]价格表!$B$4:$I$31,M632,5),IF(AND(J632&gt;3.3,J632&lt;=4),INDEX([1]价格表!$B$4:$I$31,M632,6),IF(AND(J632&gt;4,J632&lt;=5.5),INDEX([1]价格表!$B$4:$I$31,M632,7),IF(J632&gt;5.5,2.6+INDEX([1]价格表!$B$4:$I$31,M632,8)*L632)))))))</f>
        <v>1.8</v>
      </c>
      <c r="O632" s="3"/>
      <c r="P632" s="3"/>
      <c r="Q632" s="3">
        <f t="shared" si="19"/>
        <v>0</v>
      </c>
    </row>
    <row r="633" spans="1:17">
      <c r="A633" s="11">
        <v>4312247312003</v>
      </c>
      <c r="B633" s="1" t="s">
        <v>19</v>
      </c>
      <c r="C633" s="12">
        <v>20210202</v>
      </c>
      <c r="D633" s="12">
        <v>610538201209</v>
      </c>
      <c r="E633" s="12" t="s">
        <v>19</v>
      </c>
      <c r="F633" s="12">
        <v>20210212</v>
      </c>
      <c r="G633" s="12" t="s">
        <v>20</v>
      </c>
      <c r="H633" s="12" t="s">
        <v>43</v>
      </c>
      <c r="I633" s="12" t="s">
        <v>44</v>
      </c>
      <c r="J633" s="12">
        <v>0.75</v>
      </c>
      <c r="K633" s="12" t="s">
        <v>23</v>
      </c>
      <c r="L633">
        <f t="shared" si="18"/>
        <v>1</v>
      </c>
      <c r="M633">
        <f>MATCH(H:H,[1]价格表!$B$4:$B$35,0)</f>
        <v>4</v>
      </c>
      <c r="N633" s="4">
        <f>IF(J633&lt;=0.3,INDEX([1]价格表!$B$4:$I$31,M633,2),IF(AND(J633&gt;0.3,J633&lt;=1),INDEX([1]价格表!$B$4:$I$31,M633,3),IF(AND(J633&gt;1,J633&lt;=2.2),INDEX([1]价格表!$B$4:$I$31,M633,4),IF(AND(J633&gt;2.2,J633&lt;=3.3),INDEX([1]价格表!$B$4:$I$31,M633,5),IF(AND(J633&gt;3.3,J633&lt;=4),INDEX([1]价格表!$B$4:$I$31,M633,6),IF(AND(J633&gt;4,J633&lt;=5.5),INDEX([1]价格表!$B$4:$I$31,M633,7),IF(J633&gt;5.5,2.6+INDEX([1]价格表!$B$4:$I$31,M633,8)*L633)))))))</f>
        <v>1.8</v>
      </c>
      <c r="O633" s="3"/>
      <c r="P633" s="3"/>
      <c r="Q633" s="3">
        <f t="shared" si="19"/>
        <v>0</v>
      </c>
    </row>
    <row r="634" spans="1:17">
      <c r="A634" s="11">
        <v>4312247364096</v>
      </c>
      <c r="B634" s="1" t="s">
        <v>19</v>
      </c>
      <c r="C634" s="12">
        <v>20210202</v>
      </c>
      <c r="D634" s="12">
        <v>610538201209</v>
      </c>
      <c r="E634" s="12" t="s">
        <v>19</v>
      </c>
      <c r="F634" s="12">
        <v>20210212</v>
      </c>
      <c r="G634" s="12" t="s">
        <v>20</v>
      </c>
      <c r="H634" s="12" t="s">
        <v>24</v>
      </c>
      <c r="I634" s="12" t="s">
        <v>25</v>
      </c>
      <c r="J634" s="12">
        <v>1.46</v>
      </c>
      <c r="K634" s="12" t="s">
        <v>23</v>
      </c>
      <c r="L634">
        <f t="shared" si="18"/>
        <v>2</v>
      </c>
      <c r="M634">
        <f>MATCH(H:H,[1]价格表!$B$4:$B$35,0)</f>
        <v>1</v>
      </c>
      <c r="N634" s="4">
        <f>IF(J634&lt;=0.3,INDEX([1]价格表!$B$4:$I$31,M634,2),IF(AND(J634&gt;0.3,J634&lt;=1),INDEX([1]价格表!$B$4:$I$31,M634,3),IF(AND(J634&gt;1,J634&lt;=2.2),INDEX([1]价格表!$B$4:$I$31,M634,4),IF(AND(J634&gt;2.2,J634&lt;=3.3),INDEX([1]价格表!$B$4:$I$31,M634,5),IF(AND(J634&gt;3.3,J634&lt;=4),INDEX([1]价格表!$B$4:$I$31,M634,6),IF(AND(J634&gt;4,J634&lt;=5.5),INDEX([1]价格表!$B$4:$I$31,M634,7),IF(J634&gt;5.5,2.6+INDEX([1]价格表!$B$4:$I$31,M634,8)*L634)))))))</f>
        <v>2.15</v>
      </c>
      <c r="O634" s="3"/>
      <c r="P634" s="3"/>
      <c r="Q634" s="3">
        <f t="shared" si="19"/>
        <v>0</v>
      </c>
    </row>
    <row r="635" spans="1:17">
      <c r="A635" s="11">
        <v>4312247364097</v>
      </c>
      <c r="B635" s="1" t="s">
        <v>19</v>
      </c>
      <c r="C635" s="12">
        <v>20210202</v>
      </c>
      <c r="D635" s="12">
        <v>610538201209</v>
      </c>
      <c r="E635" s="12" t="s">
        <v>19</v>
      </c>
      <c r="F635" s="12">
        <v>20210212</v>
      </c>
      <c r="G635" s="12" t="s">
        <v>20</v>
      </c>
      <c r="H635" s="12" t="s">
        <v>47</v>
      </c>
      <c r="I635" s="12" t="s">
        <v>58</v>
      </c>
      <c r="J635" s="12">
        <v>1.4</v>
      </c>
      <c r="K635" s="12" t="s">
        <v>23</v>
      </c>
      <c r="L635">
        <f t="shared" si="18"/>
        <v>2</v>
      </c>
      <c r="M635">
        <f>MATCH(H:H,[1]价格表!$B$4:$B$35,0)</f>
        <v>12</v>
      </c>
      <c r="N635" s="4">
        <f>IF(J635&lt;=0.3,INDEX([1]价格表!$B$4:$I$31,M635,2),IF(AND(J635&gt;0.3,J635&lt;=1),INDEX([1]价格表!$B$4:$I$31,M635,3),IF(AND(J635&gt;1,J635&lt;=2.2),INDEX([1]价格表!$B$4:$I$31,M635,4),IF(AND(J635&gt;2.2,J635&lt;=3.3),INDEX([1]价格表!$B$4:$I$31,M635,5),IF(AND(J635&gt;3.3,J635&lt;=4),INDEX([1]价格表!$B$4:$I$31,M635,6),IF(AND(J635&gt;4,J635&lt;=5.5),INDEX([1]价格表!$B$4:$I$31,M635,7),IF(J635&gt;5.5,2.6+INDEX([1]价格表!$B$4:$I$31,M635,8)*L635)))))))</f>
        <v>2.15</v>
      </c>
      <c r="O635" s="3"/>
      <c r="P635" s="3"/>
      <c r="Q635" s="3">
        <f t="shared" si="19"/>
        <v>0</v>
      </c>
    </row>
    <row r="636" spans="1:17">
      <c r="A636" s="11">
        <v>4312247364098</v>
      </c>
      <c r="B636" s="1" t="s">
        <v>19</v>
      </c>
      <c r="C636" s="12">
        <v>20210202</v>
      </c>
      <c r="D636" s="12">
        <v>610538201209</v>
      </c>
      <c r="E636" s="12" t="s">
        <v>19</v>
      </c>
      <c r="F636" s="12">
        <v>20210212</v>
      </c>
      <c r="G636" s="12" t="s">
        <v>20</v>
      </c>
      <c r="H636" s="12" t="s">
        <v>54</v>
      </c>
      <c r="I636" s="12" t="s">
        <v>99</v>
      </c>
      <c r="J636" s="12">
        <v>1.45</v>
      </c>
      <c r="K636" s="12" t="s">
        <v>23</v>
      </c>
      <c r="L636">
        <f t="shared" si="18"/>
        <v>2</v>
      </c>
      <c r="M636">
        <f>MATCH(H:H,[1]价格表!$B$4:$B$35,0)</f>
        <v>10</v>
      </c>
      <c r="N636" s="4">
        <f>IF(J636&lt;=0.3,INDEX([1]价格表!$B$4:$I$31,M636,2),IF(AND(J636&gt;0.3,J636&lt;=1),INDEX([1]价格表!$B$4:$I$31,M636,3),IF(AND(J636&gt;1,J636&lt;=2.2),INDEX([1]价格表!$B$4:$I$31,M636,4),IF(AND(J636&gt;2.2,J636&lt;=3.3),INDEX([1]价格表!$B$4:$I$31,M636,5),IF(AND(J636&gt;3.3,J636&lt;=4),INDEX([1]价格表!$B$4:$I$31,M636,6),IF(AND(J636&gt;4,J636&lt;=5.5),INDEX([1]价格表!$B$4:$I$31,M636,7),IF(J636&gt;5.5,2.6+INDEX([1]价格表!$B$4:$I$31,M636,8)*L636)))))))</f>
        <v>2.15</v>
      </c>
      <c r="O636" s="3"/>
      <c r="P636" s="3"/>
      <c r="Q636" s="3">
        <f t="shared" si="19"/>
        <v>0</v>
      </c>
    </row>
    <row r="637" spans="1:17">
      <c r="A637" s="11">
        <v>4312247566337</v>
      </c>
      <c r="B637" s="1" t="s">
        <v>19</v>
      </c>
      <c r="C637" s="12">
        <v>20210202</v>
      </c>
      <c r="D637" s="12">
        <v>610538201209</v>
      </c>
      <c r="E637" s="12" t="s">
        <v>19</v>
      </c>
      <c r="F637" s="12">
        <v>20210212</v>
      </c>
      <c r="G637" s="12" t="s">
        <v>20</v>
      </c>
      <c r="H637" s="12" t="s">
        <v>125</v>
      </c>
      <c r="I637" s="12" t="s">
        <v>126</v>
      </c>
      <c r="J637" s="12">
        <v>1.66</v>
      </c>
      <c r="K637" s="12" t="s">
        <v>23</v>
      </c>
      <c r="L637">
        <f t="shared" si="18"/>
        <v>2</v>
      </c>
      <c r="M637">
        <f>MATCH(H:H,[1]价格表!$B$4:$B$35,0)</f>
        <v>22</v>
      </c>
      <c r="N637" s="4">
        <f>IF(J637&lt;=0.3,INDEX([1]价格表!$B$4:$I$31,M637,2),IF(AND(J637&gt;0.3,J637&lt;=1),INDEX([1]价格表!$B$4:$I$31,M637,3),IF(AND(J637&gt;1,J637&lt;=2.2),INDEX([1]价格表!$B$4:$I$31,M637,4),IF(AND(J637&gt;2.2,J637&lt;=3.3),INDEX([1]价格表!$B$4:$I$31,M637,5),IF(AND(J637&gt;3.3,J637&lt;=4),INDEX([1]价格表!$B$4:$I$31,M637,6),IF(AND(J637&gt;4,J637&lt;=5.5),INDEX([1]价格表!$B$4:$I$31,M637,7),IF(J637&gt;5.5,2.6+INDEX([1]价格表!$B$4:$I$31,M637,8)*L637)))))))</f>
        <v>2.15</v>
      </c>
      <c r="O637" s="3"/>
      <c r="P637" s="3"/>
      <c r="Q637" s="3">
        <f t="shared" si="19"/>
        <v>0</v>
      </c>
    </row>
    <row r="638" spans="1:17">
      <c r="A638" s="11">
        <v>4606845160323</v>
      </c>
      <c r="B638" s="1" t="s">
        <v>19</v>
      </c>
      <c r="C638" s="12">
        <v>20210202</v>
      </c>
      <c r="D638" s="12">
        <v>610538201209</v>
      </c>
      <c r="E638" s="12" t="s">
        <v>19</v>
      </c>
      <c r="F638" s="12">
        <v>20210212</v>
      </c>
      <c r="G638" s="12" t="s">
        <v>20</v>
      </c>
      <c r="H638" s="12" t="s">
        <v>24</v>
      </c>
      <c r="I638" s="12" t="s">
        <v>70</v>
      </c>
      <c r="J638" s="12">
        <v>1.7</v>
      </c>
      <c r="K638" s="12" t="s">
        <v>23</v>
      </c>
      <c r="L638">
        <f t="shared" si="18"/>
        <v>2</v>
      </c>
      <c r="M638">
        <f>MATCH(H:H,[1]价格表!$B$4:$B$35,0)</f>
        <v>1</v>
      </c>
      <c r="N638" s="4">
        <f>IF(J638&lt;=0.3,INDEX([1]价格表!$B$4:$I$31,M638,2),IF(AND(J638&gt;0.3,J638&lt;=1),INDEX([1]价格表!$B$4:$I$31,M638,3),IF(AND(J638&gt;1,J638&lt;=2.2),INDEX([1]价格表!$B$4:$I$31,M638,4),IF(AND(J638&gt;2.2,J638&lt;=3.3),INDEX([1]价格表!$B$4:$I$31,M638,5),IF(AND(J638&gt;3.3,J638&lt;=4),INDEX([1]价格表!$B$4:$I$31,M638,6),IF(AND(J638&gt;4,J638&lt;=5.5),INDEX([1]价格表!$B$4:$I$31,M638,7),IF(J638&gt;5.5,2.6+INDEX([1]价格表!$B$4:$I$31,M638,8)*L638)))))))</f>
        <v>2.15</v>
      </c>
      <c r="O638" s="3"/>
      <c r="P638" s="3"/>
      <c r="Q638" s="3">
        <f t="shared" si="19"/>
        <v>0</v>
      </c>
    </row>
    <row r="639" spans="1:17">
      <c r="A639" s="11">
        <v>4606845755398</v>
      </c>
      <c r="B639" s="1" t="s">
        <v>19</v>
      </c>
      <c r="C639" s="12">
        <v>20210202</v>
      </c>
      <c r="D639" s="12">
        <v>610538201209</v>
      </c>
      <c r="E639" s="12" t="s">
        <v>19</v>
      </c>
      <c r="F639" s="12">
        <v>20210212</v>
      </c>
      <c r="G639" s="12" t="s">
        <v>20</v>
      </c>
      <c r="H639" s="12" t="s">
        <v>132</v>
      </c>
      <c r="I639" s="12" t="s">
        <v>212</v>
      </c>
      <c r="J639" s="12">
        <v>1.66</v>
      </c>
      <c r="K639" s="12" t="s">
        <v>23</v>
      </c>
      <c r="L639">
        <f t="shared" si="18"/>
        <v>2</v>
      </c>
      <c r="M639">
        <f>MATCH(H:H,[1]价格表!$B$4:$B$35,0)</f>
        <v>19</v>
      </c>
      <c r="N639" s="4">
        <f>IF(J639&lt;=0.3,INDEX([1]价格表!$B$4:$I$31,M639,2),IF(AND(J639&gt;0.3,J639&lt;=1),INDEX([1]价格表!$B$4:$I$31,M639,3),IF(AND(J639&gt;1,J639&lt;=2.2),INDEX([1]价格表!$B$4:$I$31,M639,4),IF(AND(J639&gt;2.2,J639&lt;=3.3),INDEX([1]价格表!$B$4:$I$31,M639,5),IF(AND(J639&gt;3.3,J639&lt;=4),INDEX([1]价格表!$B$4:$I$31,M639,6),IF(AND(J639&gt;4,J639&lt;=5.5),INDEX([1]价格表!$B$4:$I$31,M639,7),IF(J639&gt;5.5,2.6+INDEX([1]价格表!$B$4:$I$31,M639,8)*L639)))))))</f>
        <v>2.15</v>
      </c>
      <c r="O639" s="3"/>
      <c r="P639" s="3"/>
      <c r="Q639" s="3">
        <f t="shared" si="19"/>
        <v>0</v>
      </c>
    </row>
    <row r="640" spans="1:17">
      <c r="A640" s="11">
        <v>4606846670730</v>
      </c>
      <c r="B640" s="1" t="s">
        <v>19</v>
      </c>
      <c r="C640" s="12">
        <v>20210202</v>
      </c>
      <c r="D640" s="12">
        <v>610538201209</v>
      </c>
      <c r="E640" s="12" t="s">
        <v>19</v>
      </c>
      <c r="F640" s="12">
        <v>20210212</v>
      </c>
      <c r="G640" s="12" t="s">
        <v>20</v>
      </c>
      <c r="H640" s="12" t="s">
        <v>24</v>
      </c>
      <c r="I640" s="12" t="s">
        <v>25</v>
      </c>
      <c r="J640" s="12">
        <v>1.2</v>
      </c>
      <c r="K640" s="12" t="s">
        <v>23</v>
      </c>
      <c r="L640">
        <f t="shared" si="18"/>
        <v>2</v>
      </c>
      <c r="M640">
        <f>MATCH(H:H,[1]价格表!$B$4:$B$35,0)</f>
        <v>1</v>
      </c>
      <c r="N640" s="4">
        <f>IF(J640&lt;=0.3,INDEX([1]价格表!$B$4:$I$31,M640,2),IF(AND(J640&gt;0.3,J640&lt;=1),INDEX([1]价格表!$B$4:$I$31,M640,3),IF(AND(J640&gt;1,J640&lt;=2.2),INDEX([1]价格表!$B$4:$I$31,M640,4),IF(AND(J640&gt;2.2,J640&lt;=3.3),INDEX([1]价格表!$B$4:$I$31,M640,5),IF(AND(J640&gt;3.3,J640&lt;=4),INDEX([1]价格表!$B$4:$I$31,M640,6),IF(AND(J640&gt;4,J640&lt;=5.5),INDEX([1]价格表!$B$4:$I$31,M640,7),IF(J640&gt;5.5,2.6+INDEX([1]价格表!$B$4:$I$31,M640,8)*L640)))))))</f>
        <v>2.15</v>
      </c>
      <c r="O640" s="3"/>
      <c r="P640" s="3"/>
      <c r="Q640" s="3">
        <f t="shared" si="19"/>
        <v>0</v>
      </c>
    </row>
    <row r="641" spans="1:17">
      <c r="A641" s="11">
        <v>4606846670825</v>
      </c>
      <c r="B641" s="1" t="s">
        <v>19</v>
      </c>
      <c r="C641" s="12">
        <v>20210202</v>
      </c>
      <c r="D641" s="12">
        <v>610538201209</v>
      </c>
      <c r="E641" s="12" t="s">
        <v>19</v>
      </c>
      <c r="F641" s="12">
        <v>20210212</v>
      </c>
      <c r="G641" s="12" t="s">
        <v>20</v>
      </c>
      <c r="H641" s="12" t="s">
        <v>24</v>
      </c>
      <c r="I641" s="12" t="s">
        <v>25</v>
      </c>
      <c r="J641" s="12">
        <v>1.22</v>
      </c>
      <c r="K641" s="12" t="s">
        <v>23</v>
      </c>
      <c r="L641">
        <f t="shared" si="18"/>
        <v>2</v>
      </c>
      <c r="M641">
        <f>MATCH(H:H,[1]价格表!$B$4:$B$35,0)</f>
        <v>1</v>
      </c>
      <c r="N641" s="4">
        <f>IF(J641&lt;=0.3,INDEX([1]价格表!$B$4:$I$31,M641,2),IF(AND(J641&gt;0.3,J641&lt;=1),INDEX([1]价格表!$B$4:$I$31,M641,3),IF(AND(J641&gt;1,J641&lt;=2.2),INDEX([1]价格表!$B$4:$I$31,M641,4),IF(AND(J641&gt;2.2,J641&lt;=3.3),INDEX([1]价格表!$B$4:$I$31,M641,5),IF(AND(J641&gt;3.3,J641&lt;=4),INDEX([1]价格表!$B$4:$I$31,M641,6),IF(AND(J641&gt;4,J641&lt;=5.5),INDEX([1]价格表!$B$4:$I$31,M641,7),IF(J641&gt;5.5,2.6+INDEX([1]价格表!$B$4:$I$31,M641,8)*L641)))))))</f>
        <v>2.15</v>
      </c>
      <c r="O641" s="3"/>
      <c r="P641" s="3"/>
      <c r="Q641" s="3">
        <f t="shared" si="19"/>
        <v>0</v>
      </c>
    </row>
    <row r="642" spans="1:17">
      <c r="A642" s="11">
        <v>4606846671094</v>
      </c>
      <c r="B642" s="1" t="s">
        <v>19</v>
      </c>
      <c r="C642" s="12">
        <v>20210202</v>
      </c>
      <c r="D642" s="12">
        <v>610538201209</v>
      </c>
      <c r="E642" s="12" t="s">
        <v>19</v>
      </c>
      <c r="F642" s="12">
        <v>20210212</v>
      </c>
      <c r="G642" s="12" t="s">
        <v>20</v>
      </c>
      <c r="H642" s="12" t="s">
        <v>24</v>
      </c>
      <c r="I642" s="12" t="s">
        <v>70</v>
      </c>
      <c r="J642" s="12">
        <v>1.2</v>
      </c>
      <c r="K642" s="12" t="s">
        <v>23</v>
      </c>
      <c r="L642">
        <f t="shared" si="18"/>
        <v>2</v>
      </c>
      <c r="M642">
        <f>MATCH(H:H,[1]价格表!$B$4:$B$35,0)</f>
        <v>1</v>
      </c>
      <c r="N642" s="4">
        <f>IF(J642&lt;=0.3,INDEX([1]价格表!$B$4:$I$31,M642,2),IF(AND(J642&gt;0.3,J642&lt;=1),INDEX([1]价格表!$B$4:$I$31,M642,3),IF(AND(J642&gt;1,J642&lt;=2.2),INDEX([1]价格表!$B$4:$I$31,M642,4),IF(AND(J642&gt;2.2,J642&lt;=3.3),INDEX([1]价格表!$B$4:$I$31,M642,5),IF(AND(J642&gt;3.3,J642&lt;=4),INDEX([1]价格表!$B$4:$I$31,M642,6),IF(AND(J642&gt;4,J642&lt;=5.5),INDEX([1]价格表!$B$4:$I$31,M642,7),IF(J642&gt;5.5,2.6+INDEX([1]价格表!$B$4:$I$31,M642,8)*L642)))))))</f>
        <v>2.15</v>
      </c>
      <c r="O642" s="3"/>
      <c r="P642" s="3"/>
      <c r="Q642" s="3">
        <f t="shared" si="19"/>
        <v>0</v>
      </c>
    </row>
    <row r="643" spans="1:17">
      <c r="A643" s="11">
        <v>4606846672285</v>
      </c>
      <c r="B643" s="1" t="s">
        <v>19</v>
      </c>
      <c r="C643" s="12">
        <v>20210202</v>
      </c>
      <c r="D643" s="12">
        <v>610538201209</v>
      </c>
      <c r="E643" s="12" t="s">
        <v>19</v>
      </c>
      <c r="F643" s="12">
        <v>20210212</v>
      </c>
      <c r="G643" s="12" t="s">
        <v>20</v>
      </c>
      <c r="H643" s="12" t="s">
        <v>24</v>
      </c>
      <c r="I643" s="12" t="s">
        <v>25</v>
      </c>
      <c r="J643" s="12">
        <v>2.22</v>
      </c>
      <c r="K643" s="12" t="s">
        <v>23</v>
      </c>
      <c r="L643">
        <f t="shared" si="18"/>
        <v>3</v>
      </c>
      <c r="M643">
        <f>MATCH(H:H,[1]价格表!$B$4:$B$35,0)</f>
        <v>1</v>
      </c>
      <c r="N643" s="4">
        <f>IF(J643&lt;=0.3,INDEX([1]价格表!$B$4:$I$31,M643,2),IF(AND(J643&gt;0.3,J643&lt;=1),INDEX([1]价格表!$B$4:$I$31,M643,3),IF(AND(J643&gt;1,J643&lt;=2.2),INDEX([1]价格表!$B$4:$I$31,M643,4),IF(AND(J643&gt;2.2,J643&lt;=3.3),INDEX([1]价格表!$B$4:$I$31,M643,5),IF(AND(J643&gt;3.3,J643&lt;=4),INDEX([1]价格表!$B$4:$I$31,M643,6),IF(AND(J643&gt;4,J643&lt;=5.5),INDEX([1]价格表!$B$4:$I$31,M643,7),IF(J643&gt;5.5,2.6+INDEX([1]价格表!$B$4:$I$31,M643,8)*L643)))))))</f>
        <v>2.5</v>
      </c>
      <c r="O643" s="5">
        <v>2.18</v>
      </c>
      <c r="P643" s="5">
        <v>2.15</v>
      </c>
      <c r="Q643" s="3">
        <f t="shared" si="19"/>
        <v>-0.35</v>
      </c>
    </row>
    <row r="644" spans="1:17">
      <c r="A644" s="11">
        <v>4606846693004</v>
      </c>
      <c r="B644" s="1" t="s">
        <v>19</v>
      </c>
      <c r="C644" s="12">
        <v>20210202</v>
      </c>
      <c r="D644" s="12">
        <v>610538201209</v>
      </c>
      <c r="E644" s="12" t="s">
        <v>19</v>
      </c>
      <c r="F644" s="12">
        <v>20210212</v>
      </c>
      <c r="G644" s="12" t="s">
        <v>20</v>
      </c>
      <c r="H644" s="12" t="s">
        <v>35</v>
      </c>
      <c r="I644" s="12" t="s">
        <v>147</v>
      </c>
      <c r="J644" s="12">
        <v>1.66</v>
      </c>
      <c r="K644" s="12" t="s">
        <v>23</v>
      </c>
      <c r="L644">
        <f t="shared" ref="L644:L707" si="20">ROUNDUP(J644,0)</f>
        <v>2</v>
      </c>
      <c r="M644">
        <f>MATCH(H:H,[1]价格表!$B$4:$B$35,0)</f>
        <v>11</v>
      </c>
      <c r="N644" s="4">
        <f>IF(J644&lt;=0.3,INDEX([1]价格表!$B$4:$I$31,M644,2),IF(AND(J644&gt;0.3,J644&lt;=1),INDEX([1]价格表!$B$4:$I$31,M644,3),IF(AND(J644&gt;1,J644&lt;=2.2),INDEX([1]价格表!$B$4:$I$31,M644,4),IF(AND(J644&gt;2.2,J644&lt;=3.3),INDEX([1]价格表!$B$4:$I$31,M644,5),IF(AND(J644&gt;3.3,J644&lt;=4),INDEX([1]价格表!$B$4:$I$31,M644,6),IF(AND(J644&gt;4,J644&lt;=5.5),INDEX([1]价格表!$B$4:$I$31,M644,7),IF(J644&gt;5.5,2.6+INDEX([1]价格表!$B$4:$I$31,M644,8)*L644)))))))</f>
        <v>2.15</v>
      </c>
      <c r="O644" s="3"/>
      <c r="P644" s="3"/>
      <c r="Q644" s="3">
        <f t="shared" ref="Q644:Q707" si="21">IF(P644&gt;0,P644-N644,0)</f>
        <v>0</v>
      </c>
    </row>
    <row r="645" spans="1:17">
      <c r="A645" s="11">
        <v>4606846693076</v>
      </c>
      <c r="B645" s="1" t="s">
        <v>19</v>
      </c>
      <c r="C645" s="12">
        <v>20210202</v>
      </c>
      <c r="D645" s="12">
        <v>610538201209</v>
      </c>
      <c r="E645" s="12" t="s">
        <v>19</v>
      </c>
      <c r="F645" s="12">
        <v>20210212</v>
      </c>
      <c r="G645" s="12" t="s">
        <v>20</v>
      </c>
      <c r="H645" s="12" t="s">
        <v>33</v>
      </c>
      <c r="I645" s="12" t="s">
        <v>34</v>
      </c>
      <c r="J645" s="12">
        <v>1.06</v>
      </c>
      <c r="K645" s="12" t="s">
        <v>23</v>
      </c>
      <c r="L645">
        <f t="shared" si="20"/>
        <v>2</v>
      </c>
      <c r="M645">
        <f>MATCH(H:H,[1]价格表!$B$4:$B$35,0)</f>
        <v>7</v>
      </c>
      <c r="N645" s="4">
        <f>IF(J645&lt;=0.3,INDEX([1]价格表!$B$4:$I$31,M645,2),IF(AND(J645&gt;0.3,J645&lt;=1),INDEX([1]价格表!$B$4:$I$31,M645,3),IF(AND(J645&gt;1,J645&lt;=2.2),INDEX([1]价格表!$B$4:$I$31,M645,4),IF(AND(J645&gt;2.2,J645&lt;=3.3),INDEX([1]价格表!$B$4:$I$31,M645,5),IF(AND(J645&gt;3.3,J645&lt;=4),INDEX([1]价格表!$B$4:$I$31,M645,6),IF(AND(J645&gt;4,J645&lt;=5.5),INDEX([1]价格表!$B$4:$I$31,M645,7),IF(J645&gt;5.5,2.6+INDEX([1]价格表!$B$4:$I$31,M645,8)*L645)))))))</f>
        <v>2.15</v>
      </c>
      <c r="O645" s="3"/>
      <c r="P645" s="3"/>
      <c r="Q645" s="3">
        <f t="shared" si="21"/>
        <v>0</v>
      </c>
    </row>
    <row r="646" spans="1:17">
      <c r="A646" s="11">
        <v>4606846721739</v>
      </c>
      <c r="B646" s="1" t="s">
        <v>19</v>
      </c>
      <c r="C646" s="12">
        <v>20210202</v>
      </c>
      <c r="D646" s="12">
        <v>610538201209</v>
      </c>
      <c r="E646" s="12" t="s">
        <v>19</v>
      </c>
      <c r="F646" s="12">
        <v>20210212</v>
      </c>
      <c r="G646" s="12" t="s">
        <v>20</v>
      </c>
      <c r="H646" s="12" t="s">
        <v>24</v>
      </c>
      <c r="I646" s="12" t="s">
        <v>25</v>
      </c>
      <c r="J646" s="12">
        <v>2.03</v>
      </c>
      <c r="K646" s="12" t="s">
        <v>23</v>
      </c>
      <c r="L646">
        <f t="shared" si="20"/>
        <v>3</v>
      </c>
      <c r="M646">
        <f>MATCH(H:H,[1]价格表!$B$4:$B$35,0)</f>
        <v>1</v>
      </c>
      <c r="N646" s="4">
        <f>IF(J646&lt;=0.3,INDEX([1]价格表!$B$4:$I$31,M646,2),IF(AND(J646&gt;0.3,J646&lt;=1),INDEX([1]价格表!$B$4:$I$31,M646,3),IF(AND(J646&gt;1,J646&lt;=2.2),INDEX([1]价格表!$B$4:$I$31,M646,4),IF(AND(J646&gt;2.2,J646&lt;=3.3),INDEX([1]价格表!$B$4:$I$31,M646,5),IF(AND(J646&gt;3.3,J646&lt;=4),INDEX([1]价格表!$B$4:$I$31,M646,6),IF(AND(J646&gt;4,J646&lt;=5.5),INDEX([1]价格表!$B$4:$I$31,M646,7),IF(J646&gt;5.5,2.6+INDEX([1]价格表!$B$4:$I$31,M646,8)*L646)))))))</f>
        <v>2.15</v>
      </c>
      <c r="O646" s="3"/>
      <c r="P646" s="3"/>
      <c r="Q646" s="3">
        <f t="shared" si="21"/>
        <v>0</v>
      </c>
    </row>
    <row r="647" spans="1:17">
      <c r="A647" s="11">
        <v>4606846722778</v>
      </c>
      <c r="B647" s="1" t="s">
        <v>19</v>
      </c>
      <c r="C647" s="12">
        <v>20210202</v>
      </c>
      <c r="D647" s="12">
        <v>610538201209</v>
      </c>
      <c r="E647" s="12" t="s">
        <v>19</v>
      </c>
      <c r="F647" s="12">
        <v>20210212</v>
      </c>
      <c r="G647" s="12" t="s">
        <v>20</v>
      </c>
      <c r="H647" s="12" t="s">
        <v>72</v>
      </c>
      <c r="I647" s="12" t="s">
        <v>73</v>
      </c>
      <c r="J647" s="12">
        <v>3.12</v>
      </c>
      <c r="K647" s="12" t="s">
        <v>23</v>
      </c>
      <c r="L647">
        <f t="shared" si="20"/>
        <v>4</v>
      </c>
      <c r="M647">
        <f>MATCH(H:H,[1]价格表!$B$4:$B$35,0)</f>
        <v>2</v>
      </c>
      <c r="N647" s="4">
        <f>IF(J647&lt;=0.3,INDEX([1]价格表!$B$4:$I$31,M647,2),IF(AND(J647&gt;0.3,J647&lt;=1),INDEX([1]价格表!$B$4:$I$31,M647,3),IF(AND(J647&gt;1,J647&lt;=2.2),INDEX([1]价格表!$B$4:$I$31,M647,4),IF(AND(J647&gt;2.2,J647&lt;=3.3),INDEX([1]价格表!$B$4:$I$31,M647,5),IF(AND(J647&gt;3.3,J647&lt;=4),INDEX([1]价格表!$B$4:$I$31,M647,6),IF(AND(J647&gt;4,J647&lt;=5.5),INDEX([1]价格表!$B$4:$I$31,M647,7),IF(J647&gt;5.5,2.6+INDEX([1]价格表!$B$4:$I$31,M647,8)*L647)))))))</f>
        <v>2.5</v>
      </c>
      <c r="O647" s="3"/>
      <c r="P647" s="3"/>
      <c r="Q647" s="3">
        <f t="shared" si="21"/>
        <v>0</v>
      </c>
    </row>
    <row r="648" spans="1:17">
      <c r="A648" s="11">
        <v>4606846723002</v>
      </c>
      <c r="B648" s="1" t="s">
        <v>19</v>
      </c>
      <c r="C648" s="12">
        <v>20210202</v>
      </c>
      <c r="D648" s="12">
        <v>610538201209</v>
      </c>
      <c r="E648" s="12" t="s">
        <v>19</v>
      </c>
      <c r="F648" s="12">
        <v>20210212</v>
      </c>
      <c r="G648" s="12" t="s">
        <v>20</v>
      </c>
      <c r="H648" s="12" t="s">
        <v>40</v>
      </c>
      <c r="I648" s="12" t="s">
        <v>65</v>
      </c>
      <c r="J648" s="12">
        <v>2.05</v>
      </c>
      <c r="K648" s="12" t="s">
        <v>23</v>
      </c>
      <c r="L648">
        <f t="shared" si="20"/>
        <v>3</v>
      </c>
      <c r="M648">
        <f>MATCH(H:H,[1]价格表!$B$4:$B$35,0)</f>
        <v>9</v>
      </c>
      <c r="N648" s="4">
        <f>IF(J648&lt;=0.3,INDEX([1]价格表!$B$4:$I$31,M648,2),IF(AND(J648&gt;0.3,J648&lt;=1),INDEX([1]价格表!$B$4:$I$31,M648,3),IF(AND(J648&gt;1,J648&lt;=2.2),INDEX([1]价格表!$B$4:$I$31,M648,4),IF(AND(J648&gt;2.2,J648&lt;=3.3),INDEX([1]价格表!$B$4:$I$31,M648,5),IF(AND(J648&gt;3.3,J648&lt;=4),INDEX([1]价格表!$B$4:$I$31,M648,6),IF(AND(J648&gt;4,J648&lt;=5.5),INDEX([1]价格表!$B$4:$I$31,M648,7),IF(J648&gt;5.5,2.6+INDEX([1]价格表!$B$4:$I$31,M648,8)*L648)))))))</f>
        <v>2.15</v>
      </c>
      <c r="O648" s="3"/>
      <c r="P648" s="3"/>
      <c r="Q648" s="3">
        <f t="shared" si="21"/>
        <v>0</v>
      </c>
    </row>
    <row r="649" spans="1:17">
      <c r="A649" s="11">
        <v>4606846723359</v>
      </c>
      <c r="B649" s="1" t="s">
        <v>19</v>
      </c>
      <c r="C649" s="12">
        <v>20210202</v>
      </c>
      <c r="D649" s="12">
        <v>610538201209</v>
      </c>
      <c r="E649" s="12" t="s">
        <v>19</v>
      </c>
      <c r="F649" s="12">
        <v>20210212</v>
      </c>
      <c r="G649" s="12" t="s">
        <v>20</v>
      </c>
      <c r="H649" s="12" t="s">
        <v>29</v>
      </c>
      <c r="I649" s="12" t="s">
        <v>42</v>
      </c>
      <c r="J649" s="12">
        <v>2.02</v>
      </c>
      <c r="K649" s="12" t="s">
        <v>23</v>
      </c>
      <c r="L649">
        <f t="shared" si="20"/>
        <v>3</v>
      </c>
      <c r="M649">
        <f>MATCH(H:H,[1]价格表!$B$4:$B$35,0)</f>
        <v>3</v>
      </c>
      <c r="N649" s="4">
        <f>IF(J649&lt;=0.3,INDEX([1]价格表!$B$4:$I$31,M649,2),IF(AND(J649&gt;0.3,J649&lt;=1),INDEX([1]价格表!$B$4:$I$31,M649,3),IF(AND(J649&gt;1,J649&lt;=2.2),INDEX([1]价格表!$B$4:$I$31,M649,4),IF(AND(J649&gt;2.2,J649&lt;=3.3),INDEX([1]价格表!$B$4:$I$31,M649,5),IF(AND(J649&gt;3.3,J649&lt;=4),INDEX([1]价格表!$B$4:$I$31,M649,6),IF(AND(J649&gt;4,J649&lt;=5.5),INDEX([1]价格表!$B$4:$I$31,M649,7),IF(J649&gt;5.5,2.6+INDEX([1]价格表!$B$4:$I$31,M649,8)*L649)))))))</f>
        <v>2.15</v>
      </c>
      <c r="O649" s="3"/>
      <c r="P649" s="3"/>
      <c r="Q649" s="3">
        <f t="shared" si="21"/>
        <v>0</v>
      </c>
    </row>
    <row r="650" spans="1:17">
      <c r="A650" s="11">
        <v>4606846723386</v>
      </c>
      <c r="B650" s="1" t="s">
        <v>19</v>
      </c>
      <c r="C650" s="12">
        <v>20210202</v>
      </c>
      <c r="D650" s="12">
        <v>610538201209</v>
      </c>
      <c r="E650" s="12" t="s">
        <v>19</v>
      </c>
      <c r="F650" s="12">
        <v>20210212</v>
      </c>
      <c r="G650" s="12" t="s">
        <v>20</v>
      </c>
      <c r="H650" s="12" t="s">
        <v>47</v>
      </c>
      <c r="I650" s="12" t="s">
        <v>95</v>
      </c>
      <c r="J650" s="12">
        <v>2.64</v>
      </c>
      <c r="K650" s="12" t="s">
        <v>23</v>
      </c>
      <c r="L650">
        <f t="shared" si="20"/>
        <v>3</v>
      </c>
      <c r="M650">
        <f>MATCH(H:H,[1]价格表!$B$4:$B$35,0)</f>
        <v>12</v>
      </c>
      <c r="N650" s="4">
        <f>IF(J650&lt;=0.3,INDEX([1]价格表!$B$4:$I$31,M650,2),IF(AND(J650&gt;0.3,J650&lt;=1),INDEX([1]价格表!$B$4:$I$31,M650,3),IF(AND(J650&gt;1,J650&lt;=2.2),INDEX([1]价格表!$B$4:$I$31,M650,4),IF(AND(J650&gt;2.2,J650&lt;=3.3),INDEX([1]价格表!$B$4:$I$31,M650,5),IF(AND(J650&gt;3.3,J650&lt;=4),INDEX([1]价格表!$B$4:$I$31,M650,6),IF(AND(J650&gt;4,J650&lt;=5.5),INDEX([1]价格表!$B$4:$I$31,M650,7),IF(J650&gt;5.5,2.6+INDEX([1]价格表!$B$4:$I$31,M650,8)*L650)))))))</f>
        <v>2.5</v>
      </c>
      <c r="O650" s="3"/>
      <c r="P650" s="3"/>
      <c r="Q650" s="3">
        <f t="shared" si="21"/>
        <v>0</v>
      </c>
    </row>
    <row r="651" spans="1:17">
      <c r="A651" s="11">
        <v>4606846723425</v>
      </c>
      <c r="B651" s="1" t="s">
        <v>19</v>
      </c>
      <c r="C651" s="12">
        <v>20210202</v>
      </c>
      <c r="D651" s="12">
        <v>610538201209</v>
      </c>
      <c r="E651" s="12" t="s">
        <v>19</v>
      </c>
      <c r="F651" s="12">
        <v>20210212</v>
      </c>
      <c r="G651" s="12" t="s">
        <v>20</v>
      </c>
      <c r="H651" s="12" t="s">
        <v>24</v>
      </c>
      <c r="I651" s="12" t="s">
        <v>25</v>
      </c>
      <c r="J651" s="12">
        <v>2.07</v>
      </c>
      <c r="K651" s="12" t="s">
        <v>23</v>
      </c>
      <c r="L651">
        <f t="shared" si="20"/>
        <v>3</v>
      </c>
      <c r="M651">
        <f>MATCH(H:H,[1]价格表!$B$4:$B$35,0)</f>
        <v>1</v>
      </c>
      <c r="N651" s="4">
        <f>IF(J651&lt;=0.3,INDEX([1]价格表!$B$4:$I$31,M651,2),IF(AND(J651&gt;0.3,J651&lt;=1),INDEX([1]价格表!$B$4:$I$31,M651,3),IF(AND(J651&gt;1,J651&lt;=2.2),INDEX([1]价格表!$B$4:$I$31,M651,4),IF(AND(J651&gt;2.2,J651&lt;=3.3),INDEX([1]价格表!$B$4:$I$31,M651,5),IF(AND(J651&gt;3.3,J651&lt;=4),INDEX([1]价格表!$B$4:$I$31,M651,6),IF(AND(J651&gt;4,J651&lt;=5.5),INDEX([1]价格表!$B$4:$I$31,M651,7),IF(J651&gt;5.5,2.6+INDEX([1]价格表!$B$4:$I$31,M651,8)*L651)))))))</f>
        <v>2.15</v>
      </c>
      <c r="O651" s="3"/>
      <c r="P651" s="3"/>
      <c r="Q651" s="3">
        <f t="shared" si="21"/>
        <v>0</v>
      </c>
    </row>
    <row r="652" spans="1:17">
      <c r="A652" s="11">
        <v>4606846723513</v>
      </c>
      <c r="B652" s="1" t="s">
        <v>19</v>
      </c>
      <c r="C652" s="12">
        <v>20210202</v>
      </c>
      <c r="D652" s="12">
        <v>610538201209</v>
      </c>
      <c r="E652" s="12" t="s">
        <v>19</v>
      </c>
      <c r="F652" s="12">
        <v>20210212</v>
      </c>
      <c r="G652" s="12" t="s">
        <v>20</v>
      </c>
      <c r="H652" s="12" t="s">
        <v>43</v>
      </c>
      <c r="I652" s="12" t="s">
        <v>140</v>
      </c>
      <c r="J652" s="12">
        <v>3.26</v>
      </c>
      <c r="K652" s="12" t="s">
        <v>23</v>
      </c>
      <c r="L652">
        <f t="shared" si="20"/>
        <v>4</v>
      </c>
      <c r="M652">
        <f>MATCH(H:H,[1]价格表!$B$4:$B$35,0)</f>
        <v>4</v>
      </c>
      <c r="N652" s="4">
        <f>IF(J652&lt;=0.3,INDEX([1]价格表!$B$4:$I$31,M652,2),IF(AND(J652&gt;0.3,J652&lt;=1),INDEX([1]价格表!$B$4:$I$31,M652,3),IF(AND(J652&gt;1,J652&lt;=2.2),INDEX([1]价格表!$B$4:$I$31,M652,4),IF(AND(J652&gt;2.2,J652&lt;=3.3),INDEX([1]价格表!$B$4:$I$31,M652,5),IF(AND(J652&gt;3.3,J652&lt;=4),INDEX([1]价格表!$B$4:$I$31,M652,6),IF(AND(J652&gt;4,J652&lt;=5.5),INDEX([1]价格表!$B$4:$I$31,M652,7),IF(J652&gt;5.5,2.6+INDEX([1]价格表!$B$4:$I$31,M652,8)*L652)))))))</f>
        <v>2.5</v>
      </c>
      <c r="O652" s="3"/>
      <c r="P652" s="3"/>
      <c r="Q652" s="3">
        <f t="shared" si="21"/>
        <v>0</v>
      </c>
    </row>
    <row r="653" spans="1:17">
      <c r="A653" s="11">
        <v>4606846723613</v>
      </c>
      <c r="B653" s="1" t="s">
        <v>19</v>
      </c>
      <c r="C653" s="12">
        <v>20210202</v>
      </c>
      <c r="D653" s="12">
        <v>610538201209</v>
      </c>
      <c r="E653" s="12" t="s">
        <v>19</v>
      </c>
      <c r="F653" s="12">
        <v>20210212</v>
      </c>
      <c r="G653" s="12" t="s">
        <v>20</v>
      </c>
      <c r="H653" s="12" t="s">
        <v>29</v>
      </c>
      <c r="I653" s="12" t="s">
        <v>145</v>
      </c>
      <c r="J653" s="12">
        <v>1.98</v>
      </c>
      <c r="K653" s="12" t="s">
        <v>23</v>
      </c>
      <c r="L653">
        <f t="shared" si="20"/>
        <v>2</v>
      </c>
      <c r="M653">
        <f>MATCH(H:H,[1]价格表!$B$4:$B$35,0)</f>
        <v>3</v>
      </c>
      <c r="N653" s="4">
        <f>IF(J653&lt;=0.3,INDEX([1]价格表!$B$4:$I$31,M653,2),IF(AND(J653&gt;0.3,J653&lt;=1),INDEX([1]价格表!$B$4:$I$31,M653,3),IF(AND(J653&gt;1,J653&lt;=2.2),INDEX([1]价格表!$B$4:$I$31,M653,4),IF(AND(J653&gt;2.2,J653&lt;=3.3),INDEX([1]价格表!$B$4:$I$31,M653,5),IF(AND(J653&gt;3.3,J653&lt;=4),INDEX([1]价格表!$B$4:$I$31,M653,6),IF(AND(J653&gt;4,J653&lt;=5.5),INDEX([1]价格表!$B$4:$I$31,M653,7),IF(J653&gt;5.5,2.6+INDEX([1]价格表!$B$4:$I$31,M653,8)*L653)))))))</f>
        <v>2.15</v>
      </c>
      <c r="O653" s="3"/>
      <c r="P653" s="3"/>
      <c r="Q653" s="3">
        <f t="shared" si="21"/>
        <v>0</v>
      </c>
    </row>
    <row r="654" spans="1:17">
      <c r="A654" s="11">
        <v>4606848963430</v>
      </c>
      <c r="B654" s="1" t="s">
        <v>19</v>
      </c>
      <c r="C654" s="12">
        <v>20210202</v>
      </c>
      <c r="D654" s="12">
        <v>610538201209</v>
      </c>
      <c r="E654" s="12" t="s">
        <v>19</v>
      </c>
      <c r="F654" s="12">
        <v>20210212</v>
      </c>
      <c r="G654" s="12" t="s">
        <v>20</v>
      </c>
      <c r="H654" s="12" t="s">
        <v>35</v>
      </c>
      <c r="I654" s="12" t="s">
        <v>213</v>
      </c>
      <c r="J654" s="12">
        <v>1.67</v>
      </c>
      <c r="K654" s="12" t="s">
        <v>23</v>
      </c>
      <c r="L654">
        <f t="shared" si="20"/>
        <v>2</v>
      </c>
      <c r="M654">
        <f>MATCH(H:H,[1]价格表!$B$4:$B$35,0)</f>
        <v>11</v>
      </c>
      <c r="N654" s="4">
        <f>IF(J654&lt;=0.3,INDEX([1]价格表!$B$4:$I$31,M654,2),IF(AND(J654&gt;0.3,J654&lt;=1),INDEX([1]价格表!$B$4:$I$31,M654,3),IF(AND(J654&gt;1,J654&lt;=2.2),INDEX([1]价格表!$B$4:$I$31,M654,4),IF(AND(J654&gt;2.2,J654&lt;=3.3),INDEX([1]价格表!$B$4:$I$31,M654,5),IF(AND(J654&gt;3.3,J654&lt;=4),INDEX([1]价格表!$B$4:$I$31,M654,6),IF(AND(J654&gt;4,J654&lt;=5.5),INDEX([1]价格表!$B$4:$I$31,M654,7),IF(J654&gt;5.5,2.6+INDEX([1]价格表!$B$4:$I$31,M654,8)*L654)))))))</f>
        <v>2.15</v>
      </c>
      <c r="O654" s="3"/>
      <c r="P654" s="3"/>
      <c r="Q654" s="3">
        <f t="shared" si="21"/>
        <v>0</v>
      </c>
    </row>
    <row r="655" spans="1:17">
      <c r="A655" s="11">
        <v>4606849175624</v>
      </c>
      <c r="B655" s="1" t="s">
        <v>19</v>
      </c>
      <c r="C655" s="12">
        <v>20210202</v>
      </c>
      <c r="D655" s="12">
        <v>610538201209</v>
      </c>
      <c r="E655" s="12" t="s">
        <v>19</v>
      </c>
      <c r="F655" s="12">
        <v>20210212</v>
      </c>
      <c r="G655" s="12" t="s">
        <v>20</v>
      </c>
      <c r="H655" s="12" t="s">
        <v>31</v>
      </c>
      <c r="I655" s="12" t="s">
        <v>110</v>
      </c>
      <c r="J655" s="12">
        <v>0.22</v>
      </c>
      <c r="K655" s="12" t="s">
        <v>23</v>
      </c>
      <c r="L655">
        <f t="shared" si="20"/>
        <v>1</v>
      </c>
      <c r="M655">
        <f>MATCH(H:H,[1]价格表!$B$4:$B$35,0)</f>
        <v>17</v>
      </c>
      <c r="N655" s="4">
        <f>IF(J655&lt;=0.3,INDEX([1]价格表!$B$4:$I$31,M655,2),IF(AND(J655&gt;0.3,J655&lt;=1),INDEX([1]价格表!$B$4:$I$31,M655,3),IF(AND(J655&gt;1,J655&lt;=2.2),INDEX([1]价格表!$B$4:$I$31,M655,4),IF(AND(J655&gt;2.2,J655&lt;=3.3),INDEX([1]价格表!$B$4:$I$31,M655,5),IF(AND(J655&gt;3.3,J655&lt;=4),INDEX([1]价格表!$B$4:$I$31,M655,6),IF(AND(J655&gt;4,J655&lt;=5.5),INDEX([1]价格表!$B$4:$I$31,M655,7),IF(J655&gt;5.5,2.6+INDEX([1]价格表!$B$4:$I$31,M655,8)*L655)))))))</f>
        <v>1.65</v>
      </c>
      <c r="O655" s="3"/>
      <c r="P655" s="3"/>
      <c r="Q655" s="3">
        <f t="shared" si="21"/>
        <v>0</v>
      </c>
    </row>
    <row r="656" spans="1:17">
      <c r="A656" s="11">
        <v>4606856649280</v>
      </c>
      <c r="B656" s="1" t="s">
        <v>19</v>
      </c>
      <c r="C656" s="12">
        <v>20210202</v>
      </c>
      <c r="D656" s="12">
        <v>610538201209</v>
      </c>
      <c r="E656" s="12" t="s">
        <v>19</v>
      </c>
      <c r="F656" s="12">
        <v>20210212</v>
      </c>
      <c r="G656" s="12" t="s">
        <v>20</v>
      </c>
      <c r="H656" s="12" t="s">
        <v>38</v>
      </c>
      <c r="I656" s="12" t="s">
        <v>184</v>
      </c>
      <c r="J656" s="12">
        <v>2.38</v>
      </c>
      <c r="K656" s="12" t="s">
        <v>23</v>
      </c>
      <c r="L656">
        <f t="shared" si="20"/>
        <v>3</v>
      </c>
      <c r="M656">
        <f>MATCH(H:H,[1]价格表!$B$4:$B$35,0)</f>
        <v>5</v>
      </c>
      <c r="N656" s="4">
        <f>IF(J656&lt;=0.3,INDEX([1]价格表!$B$4:$I$31,M656,2),IF(AND(J656&gt;0.3,J656&lt;=1),INDEX([1]价格表!$B$4:$I$31,M656,3),IF(AND(J656&gt;1,J656&lt;=2.2),INDEX([1]价格表!$B$4:$I$31,M656,4),IF(AND(J656&gt;2.2,J656&lt;=3.3),INDEX([1]价格表!$B$4:$I$31,M656,5),IF(AND(J656&gt;3.3,J656&lt;=4),INDEX([1]价格表!$B$4:$I$31,M656,6),IF(AND(J656&gt;4,J656&lt;=5.5),INDEX([1]价格表!$B$4:$I$31,M656,7),IF(J656&gt;5.5,2.6+INDEX([1]价格表!$B$4:$I$31,M656,8)*L656)))))))</f>
        <v>2.5</v>
      </c>
      <c r="O656" s="5">
        <v>2.2</v>
      </c>
      <c r="P656" s="5">
        <v>2.15</v>
      </c>
      <c r="Q656" s="3">
        <f t="shared" si="21"/>
        <v>-0.35</v>
      </c>
    </row>
    <row r="657" spans="1:17">
      <c r="A657" s="11">
        <v>4606856649917</v>
      </c>
      <c r="B657" s="1" t="s">
        <v>19</v>
      </c>
      <c r="C657" s="12">
        <v>20210202</v>
      </c>
      <c r="D657" s="12">
        <v>610538201209</v>
      </c>
      <c r="E657" s="12" t="s">
        <v>19</v>
      </c>
      <c r="F657" s="12">
        <v>20210212</v>
      </c>
      <c r="G657" s="12" t="s">
        <v>20</v>
      </c>
      <c r="H657" s="12" t="s">
        <v>47</v>
      </c>
      <c r="I657" s="12" t="s">
        <v>192</v>
      </c>
      <c r="J657" s="12">
        <v>3.1</v>
      </c>
      <c r="K657" s="12" t="s">
        <v>23</v>
      </c>
      <c r="L657">
        <f t="shared" si="20"/>
        <v>4</v>
      </c>
      <c r="M657">
        <f>MATCH(H:H,[1]价格表!$B$4:$B$35,0)</f>
        <v>12</v>
      </c>
      <c r="N657" s="4">
        <f>IF(J657&lt;=0.3,INDEX([1]价格表!$B$4:$I$31,M657,2),IF(AND(J657&gt;0.3,J657&lt;=1),INDEX([1]价格表!$B$4:$I$31,M657,3),IF(AND(J657&gt;1,J657&lt;=2.2),INDEX([1]价格表!$B$4:$I$31,M657,4),IF(AND(J657&gt;2.2,J657&lt;=3.3),INDEX([1]价格表!$B$4:$I$31,M657,5),IF(AND(J657&gt;3.3,J657&lt;=4),INDEX([1]价格表!$B$4:$I$31,M657,6),IF(AND(J657&gt;4,J657&lt;=5.5),INDEX([1]价格表!$B$4:$I$31,M657,7),IF(J657&gt;5.5,2.6+INDEX([1]价格表!$B$4:$I$31,M657,8)*L657)))))))</f>
        <v>2.5</v>
      </c>
      <c r="O657" s="3"/>
      <c r="P657" s="3"/>
      <c r="Q657" s="3">
        <f t="shared" si="21"/>
        <v>0</v>
      </c>
    </row>
    <row r="658" spans="1:17">
      <c r="A658" s="11">
        <v>4606856649982</v>
      </c>
      <c r="B658" s="1" t="s">
        <v>19</v>
      </c>
      <c r="C658" s="12">
        <v>20210202</v>
      </c>
      <c r="D658" s="12">
        <v>610538201209</v>
      </c>
      <c r="E658" s="12" t="s">
        <v>19</v>
      </c>
      <c r="F658" s="12">
        <v>20210212</v>
      </c>
      <c r="G658" s="12" t="s">
        <v>20</v>
      </c>
      <c r="H658" s="12" t="s">
        <v>24</v>
      </c>
      <c r="I658" s="12" t="s">
        <v>91</v>
      </c>
      <c r="J658" s="12">
        <v>3.15</v>
      </c>
      <c r="K658" s="12" t="s">
        <v>23</v>
      </c>
      <c r="L658">
        <f t="shared" si="20"/>
        <v>4</v>
      </c>
      <c r="M658">
        <f>MATCH(H:H,[1]价格表!$B$4:$B$35,0)</f>
        <v>1</v>
      </c>
      <c r="N658" s="4">
        <f>IF(J658&lt;=0.3,INDEX([1]价格表!$B$4:$I$31,M658,2),IF(AND(J658&gt;0.3,J658&lt;=1),INDEX([1]价格表!$B$4:$I$31,M658,3),IF(AND(J658&gt;1,J658&lt;=2.2),INDEX([1]价格表!$B$4:$I$31,M658,4),IF(AND(J658&gt;2.2,J658&lt;=3.3),INDEX([1]价格表!$B$4:$I$31,M658,5),IF(AND(J658&gt;3.3,J658&lt;=4),INDEX([1]价格表!$B$4:$I$31,M658,6),IF(AND(J658&gt;4,J658&lt;=5.5),INDEX([1]价格表!$B$4:$I$31,M658,7),IF(J658&gt;5.5,2.6+INDEX([1]价格表!$B$4:$I$31,M658,8)*L658)))))))</f>
        <v>2.5</v>
      </c>
      <c r="O658" s="3"/>
      <c r="P658" s="3"/>
      <c r="Q658" s="3">
        <f t="shared" si="21"/>
        <v>0</v>
      </c>
    </row>
    <row r="659" spans="1:17">
      <c r="A659" s="11">
        <v>4606856651138</v>
      </c>
      <c r="B659" s="1" t="s">
        <v>19</v>
      </c>
      <c r="C659" s="12">
        <v>20210202</v>
      </c>
      <c r="D659" s="12">
        <v>610538201209</v>
      </c>
      <c r="E659" s="12" t="s">
        <v>19</v>
      </c>
      <c r="F659" s="12">
        <v>20210212</v>
      </c>
      <c r="G659" s="12" t="s">
        <v>20</v>
      </c>
      <c r="H659" s="12" t="s">
        <v>33</v>
      </c>
      <c r="I659" s="12" t="s">
        <v>50</v>
      </c>
      <c r="J659" s="12">
        <v>1.98</v>
      </c>
      <c r="K659" s="12" t="s">
        <v>23</v>
      </c>
      <c r="L659">
        <f t="shared" si="20"/>
        <v>2</v>
      </c>
      <c r="M659">
        <f>MATCH(H:H,[1]价格表!$B$4:$B$35,0)</f>
        <v>7</v>
      </c>
      <c r="N659" s="4">
        <f>IF(J659&lt;=0.3,INDEX([1]价格表!$B$4:$I$31,M659,2),IF(AND(J659&gt;0.3,J659&lt;=1),INDEX([1]价格表!$B$4:$I$31,M659,3),IF(AND(J659&gt;1,J659&lt;=2.2),INDEX([1]价格表!$B$4:$I$31,M659,4),IF(AND(J659&gt;2.2,J659&lt;=3.3),INDEX([1]价格表!$B$4:$I$31,M659,5),IF(AND(J659&gt;3.3,J659&lt;=4),INDEX([1]价格表!$B$4:$I$31,M659,6),IF(AND(J659&gt;4,J659&lt;=5.5),INDEX([1]价格表!$B$4:$I$31,M659,7),IF(J659&gt;5.5,2.6+INDEX([1]价格表!$B$4:$I$31,M659,8)*L659)))))))</f>
        <v>2.15</v>
      </c>
      <c r="O659" s="3"/>
      <c r="P659" s="3"/>
      <c r="Q659" s="3">
        <f t="shared" si="21"/>
        <v>0</v>
      </c>
    </row>
    <row r="660" spans="1:17">
      <c r="A660" s="11">
        <v>4606856651207</v>
      </c>
      <c r="B660" s="1" t="s">
        <v>19</v>
      </c>
      <c r="C660" s="12">
        <v>20210202</v>
      </c>
      <c r="D660" s="12">
        <v>610538201209</v>
      </c>
      <c r="E660" s="12" t="s">
        <v>19</v>
      </c>
      <c r="F660" s="12">
        <v>20210212</v>
      </c>
      <c r="G660" s="12" t="s">
        <v>20</v>
      </c>
      <c r="H660" s="12" t="s">
        <v>132</v>
      </c>
      <c r="I660" s="12" t="s">
        <v>172</v>
      </c>
      <c r="J660" s="12">
        <v>1.98</v>
      </c>
      <c r="K660" s="12" t="s">
        <v>23</v>
      </c>
      <c r="L660">
        <f t="shared" si="20"/>
        <v>2</v>
      </c>
      <c r="M660">
        <f>MATCH(H:H,[1]价格表!$B$4:$B$35,0)</f>
        <v>19</v>
      </c>
      <c r="N660" s="4">
        <f>IF(J660&lt;=0.3,INDEX([1]价格表!$B$4:$I$31,M660,2),IF(AND(J660&gt;0.3,J660&lt;=1),INDEX([1]价格表!$B$4:$I$31,M660,3),IF(AND(J660&gt;1,J660&lt;=2.2),INDEX([1]价格表!$B$4:$I$31,M660,4),IF(AND(J660&gt;2.2,J660&lt;=3.3),INDEX([1]价格表!$B$4:$I$31,M660,5),IF(AND(J660&gt;3.3,J660&lt;=4),INDEX([1]价格表!$B$4:$I$31,M660,6),IF(AND(J660&gt;4,J660&lt;=5.5),INDEX([1]价格表!$B$4:$I$31,M660,7),IF(J660&gt;5.5,2.6+INDEX([1]价格表!$B$4:$I$31,M660,8)*L660)))))))</f>
        <v>2.15</v>
      </c>
      <c r="O660" s="3"/>
      <c r="P660" s="3"/>
      <c r="Q660" s="3">
        <f t="shared" si="21"/>
        <v>0</v>
      </c>
    </row>
    <row r="661" spans="1:17">
      <c r="A661" s="11">
        <v>4606856651254</v>
      </c>
      <c r="B661" s="1" t="s">
        <v>19</v>
      </c>
      <c r="C661" s="12">
        <v>20210202</v>
      </c>
      <c r="D661" s="12">
        <v>610538201209</v>
      </c>
      <c r="E661" s="12" t="s">
        <v>19</v>
      </c>
      <c r="F661" s="12">
        <v>20210212</v>
      </c>
      <c r="G661" s="12" t="s">
        <v>20</v>
      </c>
      <c r="H661" s="12" t="s">
        <v>132</v>
      </c>
      <c r="I661" s="12" t="s">
        <v>172</v>
      </c>
      <c r="J661" s="12">
        <v>3.1</v>
      </c>
      <c r="K661" s="12" t="s">
        <v>23</v>
      </c>
      <c r="L661">
        <f t="shared" si="20"/>
        <v>4</v>
      </c>
      <c r="M661">
        <f>MATCH(H:H,[1]价格表!$B$4:$B$35,0)</f>
        <v>19</v>
      </c>
      <c r="N661" s="4">
        <f>IF(J661&lt;=0.3,INDEX([1]价格表!$B$4:$I$31,M661,2),IF(AND(J661&gt;0.3,J661&lt;=1),INDEX([1]价格表!$B$4:$I$31,M661,3),IF(AND(J661&gt;1,J661&lt;=2.2),INDEX([1]价格表!$B$4:$I$31,M661,4),IF(AND(J661&gt;2.2,J661&lt;=3.3),INDEX([1]价格表!$B$4:$I$31,M661,5),IF(AND(J661&gt;3.3,J661&lt;=4),INDEX([1]价格表!$B$4:$I$31,M661,6),IF(AND(J661&gt;4,J661&lt;=5.5),INDEX([1]价格表!$B$4:$I$31,M661,7),IF(J661&gt;5.5,2.6+INDEX([1]价格表!$B$4:$I$31,M661,8)*L661)))))))</f>
        <v>2.5</v>
      </c>
      <c r="O661" s="3"/>
      <c r="P661" s="3"/>
      <c r="Q661" s="3">
        <f t="shared" si="21"/>
        <v>0</v>
      </c>
    </row>
    <row r="662" spans="1:17">
      <c r="A662" s="11">
        <v>4312242503301</v>
      </c>
      <c r="B662" s="1" t="s">
        <v>19</v>
      </c>
      <c r="C662" s="12">
        <v>20210202</v>
      </c>
      <c r="D662" s="12">
        <v>610538201209</v>
      </c>
      <c r="E662" s="12" t="s">
        <v>19</v>
      </c>
      <c r="F662" s="12">
        <v>20210212</v>
      </c>
      <c r="G662" s="12" t="s">
        <v>20</v>
      </c>
      <c r="H662" s="12" t="s">
        <v>54</v>
      </c>
      <c r="I662" s="12" t="s">
        <v>68</v>
      </c>
      <c r="J662" s="12">
        <v>5.15</v>
      </c>
      <c r="K662" s="12" t="s">
        <v>23</v>
      </c>
      <c r="L662">
        <f t="shared" si="20"/>
        <v>6</v>
      </c>
      <c r="M662">
        <f>MATCH(H:H,[1]价格表!$B$4:$B$35,0)</f>
        <v>10</v>
      </c>
      <c r="N662" s="4">
        <f>IF(J662&lt;=0.3,INDEX([1]价格表!$B$4:$I$31,M662,2),IF(AND(J662&gt;0.3,J662&lt;=1),INDEX([1]价格表!$B$4:$I$31,M662,3),IF(AND(J662&gt;1,J662&lt;=2.2),INDEX([1]价格表!$B$4:$I$31,M662,4),IF(AND(J662&gt;2.2,J662&lt;=3.3),INDEX([1]价格表!$B$4:$I$31,M662,5),IF(AND(J662&gt;3.3,J662&lt;=4),INDEX([1]价格表!$B$4:$I$31,M662,6),IF(AND(J662&gt;4,J662&lt;=5.5),INDEX([1]价格表!$B$4:$I$31,M662,7),IF(J662&gt;5.5,2.6+INDEX([1]价格表!$B$4:$I$31,M662,8)*L662)))))))</f>
        <v>3.8</v>
      </c>
      <c r="O662" s="3"/>
      <c r="P662" s="3"/>
      <c r="Q662" s="3">
        <f t="shared" si="21"/>
        <v>0</v>
      </c>
    </row>
    <row r="663" spans="1:17">
      <c r="A663" s="11">
        <v>4312242702451</v>
      </c>
      <c r="B663" s="1" t="s">
        <v>19</v>
      </c>
      <c r="C663" s="12">
        <v>20210202</v>
      </c>
      <c r="D663" s="12">
        <v>610538201209</v>
      </c>
      <c r="E663" s="12" t="s">
        <v>19</v>
      </c>
      <c r="F663" s="12">
        <v>20210212</v>
      </c>
      <c r="G663" s="12" t="s">
        <v>20</v>
      </c>
      <c r="H663" s="12" t="s">
        <v>24</v>
      </c>
      <c r="I663" s="12" t="s">
        <v>56</v>
      </c>
      <c r="J663" s="12">
        <v>3.58</v>
      </c>
      <c r="K663" s="12" t="s">
        <v>23</v>
      </c>
      <c r="L663">
        <f t="shared" si="20"/>
        <v>4</v>
      </c>
      <c r="M663">
        <f>MATCH(H:H,[1]价格表!$B$4:$B$35,0)</f>
        <v>1</v>
      </c>
      <c r="N663" s="4">
        <f>IF(J663&lt;=0.3,INDEX([1]价格表!$B$4:$I$31,M663,2),IF(AND(J663&gt;0.3,J663&lt;=1),INDEX([1]价格表!$B$4:$I$31,M663,3),IF(AND(J663&gt;1,J663&lt;=2.2),INDEX([1]价格表!$B$4:$I$31,M663,4),IF(AND(J663&gt;2.2,J663&lt;=3.3),INDEX([1]价格表!$B$4:$I$31,M663,5),IF(AND(J663&gt;3.3,J663&lt;=4),INDEX([1]价格表!$B$4:$I$31,M663,6),IF(AND(J663&gt;4,J663&lt;=5.5),INDEX([1]价格表!$B$4:$I$31,M663,7),IF(J663&gt;5.5,2.6+INDEX([1]价格表!$B$4:$I$31,M663,8)*L663)))))))</f>
        <v>3.7</v>
      </c>
      <c r="O663" s="3"/>
      <c r="P663" s="3"/>
      <c r="Q663" s="3">
        <f t="shared" si="21"/>
        <v>0</v>
      </c>
    </row>
    <row r="664" spans="1:17">
      <c r="A664" s="11">
        <v>4606845160155</v>
      </c>
      <c r="B664" s="1" t="s">
        <v>19</v>
      </c>
      <c r="C664" s="12">
        <v>20210202</v>
      </c>
      <c r="D664" s="12">
        <v>610538201209</v>
      </c>
      <c r="E664" s="12" t="s">
        <v>19</v>
      </c>
      <c r="F664" s="12">
        <v>20210212</v>
      </c>
      <c r="G664" s="12" t="s">
        <v>20</v>
      </c>
      <c r="H664" s="12" t="s">
        <v>132</v>
      </c>
      <c r="I664" s="12" t="s">
        <v>167</v>
      </c>
      <c r="J664" s="12">
        <v>3.52</v>
      </c>
      <c r="K664" s="12" t="s">
        <v>23</v>
      </c>
      <c r="L664">
        <f t="shared" si="20"/>
        <v>4</v>
      </c>
      <c r="M664">
        <f>MATCH(H:H,[1]价格表!$B$4:$B$35,0)</f>
        <v>19</v>
      </c>
      <c r="N664" s="4">
        <f>IF(J664&lt;=0.3,INDEX([1]价格表!$B$4:$I$31,M664,2),IF(AND(J664&gt;0.3,J664&lt;=1),INDEX([1]价格表!$B$4:$I$31,M664,3),IF(AND(J664&gt;1,J664&lt;=2.2),INDEX([1]价格表!$B$4:$I$31,M664,4),IF(AND(J664&gt;2.2,J664&lt;=3.3),INDEX([1]价格表!$B$4:$I$31,M664,5),IF(AND(J664&gt;3.3,J664&lt;=4),INDEX([1]价格表!$B$4:$I$31,M664,6),IF(AND(J664&gt;4,J664&lt;=5.5),INDEX([1]价格表!$B$4:$I$31,M664,7),IF(J664&gt;5.5,2.6+INDEX([1]价格表!$B$4:$I$31,M664,8)*L664)))))))</f>
        <v>3.7</v>
      </c>
      <c r="O664" s="3"/>
      <c r="P664" s="3"/>
      <c r="Q664" s="3">
        <f t="shared" si="21"/>
        <v>0</v>
      </c>
    </row>
    <row r="665" spans="1:17">
      <c r="A665" s="11">
        <v>4606845160321</v>
      </c>
      <c r="B665" s="1" t="s">
        <v>19</v>
      </c>
      <c r="C665" s="12">
        <v>20210202</v>
      </c>
      <c r="D665" s="12">
        <v>610538201209</v>
      </c>
      <c r="E665" s="12" t="s">
        <v>19</v>
      </c>
      <c r="F665" s="12">
        <v>20210212</v>
      </c>
      <c r="G665" s="12" t="s">
        <v>20</v>
      </c>
      <c r="H665" s="12" t="s">
        <v>33</v>
      </c>
      <c r="I665" s="12" t="s">
        <v>175</v>
      </c>
      <c r="J665" s="12">
        <v>3.45</v>
      </c>
      <c r="K665" s="12" t="s">
        <v>23</v>
      </c>
      <c r="L665">
        <f t="shared" si="20"/>
        <v>4</v>
      </c>
      <c r="M665">
        <f>MATCH(H:H,[1]价格表!$B$4:$B$35,0)</f>
        <v>7</v>
      </c>
      <c r="N665" s="4">
        <f>IF(J665&lt;=0.3,INDEX([1]价格表!$B$4:$I$31,M665,2),IF(AND(J665&gt;0.3,J665&lt;=1),INDEX([1]价格表!$B$4:$I$31,M665,3),IF(AND(J665&gt;1,J665&lt;=2.2),INDEX([1]价格表!$B$4:$I$31,M665,4),IF(AND(J665&gt;2.2,J665&lt;=3.3),INDEX([1]价格表!$B$4:$I$31,M665,5),IF(AND(J665&gt;3.3,J665&lt;=4),INDEX([1]价格表!$B$4:$I$31,M665,6),IF(AND(J665&gt;4,J665&lt;=5.5),INDEX([1]价格表!$B$4:$I$31,M665,7),IF(J665&gt;5.5,2.6+INDEX([1]价格表!$B$4:$I$31,M665,8)*L665)))))))</f>
        <v>3.7</v>
      </c>
      <c r="O665" s="3"/>
      <c r="P665" s="3"/>
      <c r="Q665" s="3">
        <f t="shared" si="21"/>
        <v>0</v>
      </c>
    </row>
    <row r="666" spans="1:17">
      <c r="A666" s="11">
        <v>4606845160331</v>
      </c>
      <c r="B666" s="1" t="s">
        <v>19</v>
      </c>
      <c r="C666" s="12">
        <v>20210202</v>
      </c>
      <c r="D666" s="12">
        <v>610538201209</v>
      </c>
      <c r="E666" s="12" t="s">
        <v>19</v>
      </c>
      <c r="F666" s="12">
        <v>20210212</v>
      </c>
      <c r="G666" s="12" t="s">
        <v>20</v>
      </c>
      <c r="H666" s="12" t="s">
        <v>40</v>
      </c>
      <c r="I666" s="12" t="s">
        <v>190</v>
      </c>
      <c r="J666" s="12">
        <v>3.44</v>
      </c>
      <c r="K666" s="12" t="s">
        <v>23</v>
      </c>
      <c r="L666">
        <f t="shared" si="20"/>
        <v>4</v>
      </c>
      <c r="M666">
        <f>MATCH(H:H,[1]价格表!$B$4:$B$35,0)</f>
        <v>9</v>
      </c>
      <c r="N666" s="4">
        <f>IF(J666&lt;=0.3,INDEX([1]价格表!$B$4:$I$31,M666,2),IF(AND(J666&gt;0.3,J666&lt;=1),INDEX([1]价格表!$B$4:$I$31,M666,3),IF(AND(J666&gt;1,J666&lt;=2.2),INDEX([1]价格表!$B$4:$I$31,M666,4),IF(AND(J666&gt;2.2,J666&lt;=3.3),INDEX([1]价格表!$B$4:$I$31,M666,5),IF(AND(J666&gt;3.3,J666&lt;=4),INDEX([1]价格表!$B$4:$I$31,M666,6),IF(AND(J666&gt;4,J666&lt;=5.5),INDEX([1]价格表!$B$4:$I$31,M666,7),IF(J666&gt;5.5,2.6+INDEX([1]价格表!$B$4:$I$31,M666,8)*L666)))))))</f>
        <v>3.7</v>
      </c>
      <c r="O666" s="3"/>
      <c r="P666" s="3"/>
      <c r="Q666" s="3">
        <f t="shared" si="21"/>
        <v>0</v>
      </c>
    </row>
    <row r="667" spans="1:17">
      <c r="A667" s="11">
        <v>4606845160481</v>
      </c>
      <c r="B667" s="1" t="s">
        <v>19</v>
      </c>
      <c r="C667" s="12">
        <v>20210202</v>
      </c>
      <c r="D667" s="12">
        <v>610538201209</v>
      </c>
      <c r="E667" s="12" t="s">
        <v>19</v>
      </c>
      <c r="F667" s="12">
        <v>20210212</v>
      </c>
      <c r="G667" s="12" t="s">
        <v>20</v>
      </c>
      <c r="H667" s="12" t="s">
        <v>24</v>
      </c>
      <c r="I667" s="12" t="s">
        <v>25</v>
      </c>
      <c r="J667" s="12">
        <v>3.5</v>
      </c>
      <c r="K667" s="12" t="s">
        <v>23</v>
      </c>
      <c r="L667">
        <f t="shared" si="20"/>
        <v>4</v>
      </c>
      <c r="M667">
        <f>MATCH(H:H,[1]价格表!$B$4:$B$35,0)</f>
        <v>1</v>
      </c>
      <c r="N667" s="4">
        <f>IF(J667&lt;=0.3,INDEX([1]价格表!$B$4:$I$31,M667,2),IF(AND(J667&gt;0.3,J667&lt;=1),INDEX([1]价格表!$B$4:$I$31,M667,3),IF(AND(J667&gt;1,J667&lt;=2.2),INDEX([1]价格表!$B$4:$I$31,M667,4),IF(AND(J667&gt;2.2,J667&lt;=3.3),INDEX([1]价格表!$B$4:$I$31,M667,5),IF(AND(J667&gt;3.3,J667&lt;=4),INDEX([1]价格表!$B$4:$I$31,M667,6),IF(AND(J667&gt;4,J667&lt;=5.5),INDEX([1]价格表!$B$4:$I$31,M667,7),IF(J667&gt;5.5,2.6+INDEX([1]价格表!$B$4:$I$31,M667,8)*L667)))))))</f>
        <v>3.7</v>
      </c>
      <c r="O667" s="3"/>
      <c r="P667" s="3"/>
      <c r="Q667" s="3">
        <f t="shared" si="21"/>
        <v>0</v>
      </c>
    </row>
    <row r="668" spans="1:17">
      <c r="A668" s="11">
        <v>4606845160533</v>
      </c>
      <c r="B668" s="1" t="s">
        <v>19</v>
      </c>
      <c r="C668" s="12">
        <v>20210202</v>
      </c>
      <c r="D668" s="12">
        <v>610538201209</v>
      </c>
      <c r="E668" s="12" t="s">
        <v>19</v>
      </c>
      <c r="F668" s="12">
        <v>20210212</v>
      </c>
      <c r="G668" s="12" t="s">
        <v>20</v>
      </c>
      <c r="H668" s="12" t="s">
        <v>47</v>
      </c>
      <c r="I668" s="12" t="s">
        <v>192</v>
      </c>
      <c r="J668" s="12">
        <v>3.48</v>
      </c>
      <c r="K668" s="12" t="s">
        <v>23</v>
      </c>
      <c r="L668">
        <f t="shared" si="20"/>
        <v>4</v>
      </c>
      <c r="M668">
        <f>MATCH(H:H,[1]价格表!$B$4:$B$35,0)</f>
        <v>12</v>
      </c>
      <c r="N668" s="4">
        <f>IF(J668&lt;=0.3,INDEX([1]价格表!$B$4:$I$31,M668,2),IF(AND(J668&gt;0.3,J668&lt;=1),INDEX([1]价格表!$B$4:$I$31,M668,3),IF(AND(J668&gt;1,J668&lt;=2.2),INDEX([1]价格表!$B$4:$I$31,M668,4),IF(AND(J668&gt;2.2,J668&lt;=3.3),INDEX([1]价格表!$B$4:$I$31,M668,5),IF(AND(J668&gt;3.3,J668&lt;=4),INDEX([1]价格表!$B$4:$I$31,M668,6),IF(AND(J668&gt;4,J668&lt;=5.5),INDEX([1]价格表!$B$4:$I$31,M668,7),IF(J668&gt;5.5,2.6+INDEX([1]价格表!$B$4:$I$31,M668,8)*L668)))))))</f>
        <v>3.7</v>
      </c>
      <c r="O668" s="3"/>
      <c r="P668" s="3"/>
      <c r="Q668" s="3">
        <f t="shared" si="21"/>
        <v>0</v>
      </c>
    </row>
    <row r="669" spans="1:17">
      <c r="A669" s="11">
        <v>4606845160811</v>
      </c>
      <c r="B669" s="1" t="s">
        <v>19</v>
      </c>
      <c r="C669" s="12">
        <v>20210202</v>
      </c>
      <c r="D669" s="12">
        <v>610538201209</v>
      </c>
      <c r="E669" s="12" t="s">
        <v>19</v>
      </c>
      <c r="F669" s="12">
        <v>20210212</v>
      </c>
      <c r="G669" s="12" t="s">
        <v>20</v>
      </c>
      <c r="H669" s="12" t="s">
        <v>40</v>
      </c>
      <c r="I669" s="12" t="s">
        <v>118</v>
      </c>
      <c r="J669" s="12">
        <v>3.53</v>
      </c>
      <c r="K669" s="12" t="s">
        <v>23</v>
      </c>
      <c r="L669">
        <f t="shared" si="20"/>
        <v>4</v>
      </c>
      <c r="M669">
        <f>MATCH(H:H,[1]价格表!$B$4:$B$35,0)</f>
        <v>9</v>
      </c>
      <c r="N669" s="4">
        <f>IF(J669&lt;=0.3,INDEX([1]价格表!$B$4:$I$31,M669,2),IF(AND(J669&gt;0.3,J669&lt;=1),INDEX([1]价格表!$B$4:$I$31,M669,3),IF(AND(J669&gt;1,J669&lt;=2.2),INDEX([1]价格表!$B$4:$I$31,M669,4),IF(AND(J669&gt;2.2,J669&lt;=3.3),INDEX([1]价格表!$B$4:$I$31,M669,5),IF(AND(J669&gt;3.3,J669&lt;=4),INDEX([1]价格表!$B$4:$I$31,M669,6),IF(AND(J669&gt;4,J669&lt;=5.5),INDEX([1]价格表!$B$4:$I$31,M669,7),IF(J669&gt;5.5,2.6+INDEX([1]价格表!$B$4:$I$31,M669,8)*L669)))))))</f>
        <v>3.7</v>
      </c>
      <c r="O669" s="3"/>
      <c r="P669" s="3"/>
      <c r="Q669" s="3">
        <f t="shared" si="21"/>
        <v>0</v>
      </c>
    </row>
    <row r="670" spans="1:17">
      <c r="A670" s="11">
        <v>4606845160821</v>
      </c>
      <c r="B670" s="1" t="s">
        <v>19</v>
      </c>
      <c r="C670" s="12">
        <v>20210202</v>
      </c>
      <c r="D670" s="12">
        <v>610538201209</v>
      </c>
      <c r="E670" s="12" t="s">
        <v>19</v>
      </c>
      <c r="F670" s="12">
        <v>20210212</v>
      </c>
      <c r="G670" s="12" t="s">
        <v>20</v>
      </c>
      <c r="H670" s="12" t="s">
        <v>43</v>
      </c>
      <c r="I670" s="12" t="s">
        <v>108</v>
      </c>
      <c r="J670" s="12">
        <v>3.52</v>
      </c>
      <c r="K670" s="12" t="s">
        <v>23</v>
      </c>
      <c r="L670">
        <f t="shared" si="20"/>
        <v>4</v>
      </c>
      <c r="M670">
        <f>MATCH(H:H,[1]价格表!$B$4:$B$35,0)</f>
        <v>4</v>
      </c>
      <c r="N670" s="4">
        <f>IF(J670&lt;=0.3,INDEX([1]价格表!$B$4:$I$31,M670,2),IF(AND(J670&gt;0.3,J670&lt;=1),INDEX([1]价格表!$B$4:$I$31,M670,3),IF(AND(J670&gt;1,J670&lt;=2.2),INDEX([1]价格表!$B$4:$I$31,M670,4),IF(AND(J670&gt;2.2,J670&lt;=3.3),INDEX([1]价格表!$B$4:$I$31,M670,5),IF(AND(J670&gt;3.3,J670&lt;=4),INDEX([1]价格表!$B$4:$I$31,M670,6),IF(AND(J670&gt;4,J670&lt;=5.5),INDEX([1]价格表!$B$4:$I$31,M670,7),IF(J670&gt;5.5,2.6+INDEX([1]价格表!$B$4:$I$31,M670,8)*L670)))))))</f>
        <v>3.7</v>
      </c>
      <c r="O670" s="3"/>
      <c r="P670" s="3"/>
      <c r="Q670" s="3">
        <f t="shared" si="21"/>
        <v>0</v>
      </c>
    </row>
    <row r="671" spans="1:17">
      <c r="A671" s="11">
        <v>4606845160851</v>
      </c>
      <c r="B671" s="1" t="s">
        <v>19</v>
      </c>
      <c r="C671" s="12">
        <v>20210202</v>
      </c>
      <c r="D671" s="12">
        <v>610538201209</v>
      </c>
      <c r="E671" s="12" t="s">
        <v>19</v>
      </c>
      <c r="F671" s="12">
        <v>20210212</v>
      </c>
      <c r="G671" s="12" t="s">
        <v>20</v>
      </c>
      <c r="H671" s="12" t="s">
        <v>40</v>
      </c>
      <c r="I671" s="12" t="s">
        <v>103</v>
      </c>
      <c r="J671" s="12">
        <v>3.65</v>
      </c>
      <c r="K671" s="12" t="s">
        <v>23</v>
      </c>
      <c r="L671">
        <f t="shared" si="20"/>
        <v>4</v>
      </c>
      <c r="M671">
        <f>MATCH(H:H,[1]价格表!$B$4:$B$35,0)</f>
        <v>9</v>
      </c>
      <c r="N671" s="4">
        <f>IF(J671&lt;=0.3,INDEX([1]价格表!$B$4:$I$31,M671,2),IF(AND(J671&gt;0.3,J671&lt;=1),INDEX([1]价格表!$B$4:$I$31,M671,3),IF(AND(J671&gt;1,J671&lt;=2.2),INDEX([1]价格表!$B$4:$I$31,M671,4),IF(AND(J671&gt;2.2,J671&lt;=3.3),INDEX([1]价格表!$B$4:$I$31,M671,5),IF(AND(J671&gt;3.3,J671&lt;=4),INDEX([1]价格表!$B$4:$I$31,M671,6),IF(AND(J671&gt;4,J671&lt;=5.5),INDEX([1]价格表!$B$4:$I$31,M671,7),IF(J671&gt;5.5,2.6+INDEX([1]价格表!$B$4:$I$31,M671,8)*L671)))))))</f>
        <v>3.7</v>
      </c>
      <c r="O671" s="3"/>
      <c r="P671" s="3"/>
      <c r="Q671" s="3">
        <f t="shared" si="21"/>
        <v>0</v>
      </c>
    </row>
    <row r="672" spans="1:17">
      <c r="A672" s="11">
        <v>4606846722114</v>
      </c>
      <c r="B672" s="1" t="s">
        <v>19</v>
      </c>
      <c r="C672" s="12">
        <v>20210202</v>
      </c>
      <c r="D672" s="12">
        <v>610538201209</v>
      </c>
      <c r="E672" s="12" t="s">
        <v>19</v>
      </c>
      <c r="F672" s="12">
        <v>20210212</v>
      </c>
      <c r="G672" s="12" t="s">
        <v>20</v>
      </c>
      <c r="H672" s="12" t="s">
        <v>129</v>
      </c>
      <c r="I672" s="12" t="s">
        <v>130</v>
      </c>
      <c r="J672" s="12">
        <v>3.98</v>
      </c>
      <c r="K672" s="12" t="s">
        <v>23</v>
      </c>
      <c r="L672">
        <f t="shared" si="20"/>
        <v>4</v>
      </c>
      <c r="M672">
        <f>MATCH(H:H,[1]价格表!$B$4:$B$35,0)</f>
        <v>18</v>
      </c>
      <c r="N672" s="4">
        <f>IF(J672&lt;=0.3,INDEX([1]价格表!$B$4:$I$31,M672,2),IF(AND(J672&gt;0.3,J672&lt;=1),INDEX([1]价格表!$B$4:$I$31,M672,3),IF(AND(J672&gt;1,J672&lt;=2.2),INDEX([1]价格表!$B$4:$I$31,M672,4),IF(AND(J672&gt;2.2,J672&lt;=3.3),INDEX([1]价格表!$B$4:$I$31,M672,5),IF(AND(J672&gt;3.3,J672&lt;=4),INDEX([1]价格表!$B$4:$I$31,M672,6),IF(AND(J672&gt;4,J672&lt;=5.5),INDEX([1]价格表!$B$4:$I$31,M672,7),IF(J672&gt;5.5,2.6+INDEX([1]价格表!$B$4:$I$31,M672,8)*L672)))))))</f>
        <v>5.3</v>
      </c>
      <c r="O672" s="3"/>
      <c r="P672" s="3"/>
      <c r="Q672" s="3">
        <f t="shared" si="21"/>
        <v>0</v>
      </c>
    </row>
    <row r="673" spans="1:17">
      <c r="A673" s="11">
        <v>4606846723453</v>
      </c>
      <c r="B673" s="1" t="s">
        <v>19</v>
      </c>
      <c r="C673" s="12">
        <v>20210202</v>
      </c>
      <c r="D673" s="12">
        <v>610538201209</v>
      </c>
      <c r="E673" s="12" t="s">
        <v>19</v>
      </c>
      <c r="F673" s="12">
        <v>20210212</v>
      </c>
      <c r="G673" s="12" t="s">
        <v>20</v>
      </c>
      <c r="H673" s="12" t="s">
        <v>24</v>
      </c>
      <c r="I673" s="12" t="s">
        <v>25</v>
      </c>
      <c r="J673" s="12">
        <v>3.94</v>
      </c>
      <c r="K673" s="12" t="s">
        <v>23</v>
      </c>
      <c r="L673">
        <f t="shared" si="20"/>
        <v>4</v>
      </c>
      <c r="M673">
        <f>MATCH(H:H,[1]价格表!$B$4:$B$35,0)</f>
        <v>1</v>
      </c>
      <c r="N673" s="4">
        <f>IF(J673&lt;=0.3,INDEX([1]价格表!$B$4:$I$31,M673,2),IF(AND(J673&gt;0.3,J673&lt;=1),INDEX([1]价格表!$B$4:$I$31,M673,3),IF(AND(J673&gt;1,J673&lt;=2.2),INDEX([1]价格表!$B$4:$I$31,M673,4),IF(AND(J673&gt;2.2,J673&lt;=3.3),INDEX([1]价格表!$B$4:$I$31,M673,5),IF(AND(J673&gt;3.3,J673&lt;=4),INDEX([1]价格表!$B$4:$I$31,M673,6),IF(AND(J673&gt;4,J673&lt;=5.5),INDEX([1]价格表!$B$4:$I$31,M673,7),IF(J673&gt;5.5,2.6+INDEX([1]价格表!$B$4:$I$31,M673,8)*L673)))))))</f>
        <v>3.7</v>
      </c>
      <c r="O673" s="3"/>
      <c r="P673" s="3"/>
      <c r="Q673" s="3">
        <f t="shared" si="21"/>
        <v>0</v>
      </c>
    </row>
    <row r="674" spans="1:17">
      <c r="A674" s="11">
        <v>4606846812837</v>
      </c>
      <c r="B674" s="1" t="s">
        <v>19</v>
      </c>
      <c r="C674" s="12">
        <v>20210202</v>
      </c>
      <c r="D674" s="12">
        <v>610538201209</v>
      </c>
      <c r="E674" s="12" t="s">
        <v>19</v>
      </c>
      <c r="F674" s="12">
        <v>20210212</v>
      </c>
      <c r="G674" s="12" t="s">
        <v>20</v>
      </c>
      <c r="H674" s="12" t="s">
        <v>119</v>
      </c>
      <c r="I674" s="12" t="s">
        <v>120</v>
      </c>
      <c r="J674" s="12">
        <v>3.54</v>
      </c>
      <c r="K674" s="12" t="s">
        <v>23</v>
      </c>
      <c r="L674">
        <f t="shared" si="20"/>
        <v>4</v>
      </c>
      <c r="M674">
        <f>MATCH(H:H,[1]价格表!$B$4:$B$35,0)</f>
        <v>6</v>
      </c>
      <c r="N674" s="4">
        <f>IF(J674&lt;=0.3,INDEX([1]价格表!$B$4:$I$31,M674,2),IF(AND(J674&gt;0.3,J674&lt;=1),INDEX([1]价格表!$B$4:$I$31,M674,3),IF(AND(J674&gt;1,J674&lt;=2.2),INDEX([1]价格表!$B$4:$I$31,M674,4),IF(AND(J674&gt;2.2,J674&lt;=3.3),INDEX([1]价格表!$B$4:$I$31,M674,5),IF(AND(J674&gt;3.3,J674&lt;=4),INDEX([1]价格表!$B$4:$I$31,M674,6),IF(AND(J674&gt;4,J674&lt;=5.5),INDEX([1]价格表!$B$4:$I$31,M674,7),IF(J674&gt;5.5,2.6+INDEX([1]价格表!$B$4:$I$31,M674,8)*L674)))))))</f>
        <v>5.6</v>
      </c>
      <c r="O674" s="3"/>
      <c r="P674" s="3"/>
      <c r="Q674" s="3">
        <f t="shared" si="21"/>
        <v>0</v>
      </c>
    </row>
    <row r="675" spans="1:17">
      <c r="A675" s="11">
        <v>4606846812895</v>
      </c>
      <c r="B675" s="1" t="s">
        <v>19</v>
      </c>
      <c r="C675" s="12">
        <v>20210202</v>
      </c>
      <c r="D675" s="12">
        <v>610538201209</v>
      </c>
      <c r="E675" s="12" t="s">
        <v>19</v>
      </c>
      <c r="F675" s="12">
        <v>20210212</v>
      </c>
      <c r="G675" s="12" t="s">
        <v>20</v>
      </c>
      <c r="H675" s="12" t="s">
        <v>29</v>
      </c>
      <c r="I675" s="12" t="s">
        <v>123</v>
      </c>
      <c r="J675" s="12">
        <v>3.56</v>
      </c>
      <c r="K675" s="12" t="s">
        <v>23</v>
      </c>
      <c r="L675">
        <f t="shared" si="20"/>
        <v>4</v>
      </c>
      <c r="M675">
        <f>MATCH(H:H,[1]价格表!$B$4:$B$35,0)</f>
        <v>3</v>
      </c>
      <c r="N675" s="4">
        <f>IF(J675&lt;=0.3,INDEX([1]价格表!$B$4:$I$31,M675,2),IF(AND(J675&gt;0.3,J675&lt;=1),INDEX([1]价格表!$B$4:$I$31,M675,3),IF(AND(J675&gt;1,J675&lt;=2.2),INDEX([1]价格表!$B$4:$I$31,M675,4),IF(AND(J675&gt;2.2,J675&lt;=3.3),INDEX([1]价格表!$B$4:$I$31,M675,5),IF(AND(J675&gt;3.3,J675&lt;=4),INDEX([1]价格表!$B$4:$I$31,M675,6),IF(AND(J675&gt;4,J675&lt;=5.5),INDEX([1]价格表!$B$4:$I$31,M675,7),IF(J675&gt;5.5,2.6+INDEX([1]价格表!$B$4:$I$31,M675,8)*L675)))))))</f>
        <v>3.7</v>
      </c>
      <c r="O675" s="3"/>
      <c r="P675" s="3"/>
      <c r="Q675" s="3">
        <f t="shared" si="21"/>
        <v>0</v>
      </c>
    </row>
    <row r="676" spans="1:17">
      <c r="A676" s="11">
        <v>4606846812916</v>
      </c>
      <c r="B676" s="1" t="s">
        <v>19</v>
      </c>
      <c r="C676" s="12">
        <v>20210202</v>
      </c>
      <c r="D676" s="12">
        <v>610538201209</v>
      </c>
      <c r="E676" s="12" t="s">
        <v>19</v>
      </c>
      <c r="F676" s="12">
        <v>20210212</v>
      </c>
      <c r="G676" s="12" t="s">
        <v>20</v>
      </c>
      <c r="H676" s="12" t="s">
        <v>119</v>
      </c>
      <c r="I676" s="12" t="s">
        <v>120</v>
      </c>
      <c r="J676" s="12">
        <v>3.7</v>
      </c>
      <c r="K676" s="12" t="s">
        <v>23</v>
      </c>
      <c r="L676">
        <f t="shared" si="20"/>
        <v>4</v>
      </c>
      <c r="M676">
        <f>MATCH(H:H,[1]价格表!$B$4:$B$35,0)</f>
        <v>6</v>
      </c>
      <c r="N676" s="4">
        <f>IF(J676&lt;=0.3,INDEX([1]价格表!$B$4:$I$31,M676,2),IF(AND(J676&gt;0.3,J676&lt;=1),INDEX([1]价格表!$B$4:$I$31,M676,3),IF(AND(J676&gt;1,J676&lt;=2.2),INDEX([1]价格表!$B$4:$I$31,M676,4),IF(AND(J676&gt;2.2,J676&lt;=3.3),INDEX([1]价格表!$B$4:$I$31,M676,5),IF(AND(J676&gt;3.3,J676&lt;=4),INDEX([1]价格表!$B$4:$I$31,M676,6),IF(AND(J676&gt;4,J676&lt;=5.5),INDEX([1]价格表!$B$4:$I$31,M676,7),IF(J676&gt;5.5,2.6+INDEX([1]价格表!$B$4:$I$31,M676,8)*L676)))))))</f>
        <v>5.6</v>
      </c>
      <c r="O676" s="3"/>
      <c r="P676" s="3"/>
      <c r="Q676" s="3">
        <f t="shared" si="21"/>
        <v>0</v>
      </c>
    </row>
    <row r="677" spans="1:17">
      <c r="A677" s="11">
        <v>4606846812936</v>
      </c>
      <c r="B677" s="1" t="s">
        <v>19</v>
      </c>
      <c r="C677" s="12">
        <v>20210202</v>
      </c>
      <c r="D677" s="12">
        <v>610538201209</v>
      </c>
      <c r="E677" s="12" t="s">
        <v>19</v>
      </c>
      <c r="F677" s="12">
        <v>20210212</v>
      </c>
      <c r="G677" s="12" t="s">
        <v>20</v>
      </c>
      <c r="H677" s="12" t="s">
        <v>125</v>
      </c>
      <c r="I677" s="12" t="s">
        <v>126</v>
      </c>
      <c r="J677" s="12">
        <v>3.54</v>
      </c>
      <c r="K677" s="12" t="s">
        <v>23</v>
      </c>
      <c r="L677">
        <f t="shared" si="20"/>
        <v>4</v>
      </c>
      <c r="M677">
        <f>MATCH(H:H,[1]价格表!$B$4:$B$35,0)</f>
        <v>22</v>
      </c>
      <c r="N677" s="4">
        <f>IF(J677&lt;=0.3,INDEX([1]价格表!$B$4:$I$31,M677,2),IF(AND(J677&gt;0.3,J677&lt;=1),INDEX([1]价格表!$B$4:$I$31,M677,3),IF(AND(J677&gt;1,J677&lt;=2.2),INDEX([1]价格表!$B$4:$I$31,M677,4),IF(AND(J677&gt;2.2,J677&lt;=3.3),INDEX([1]价格表!$B$4:$I$31,M677,5),IF(AND(J677&gt;3.3,J677&lt;=4),INDEX([1]价格表!$B$4:$I$31,M677,6),IF(AND(J677&gt;4,J677&lt;=5.5),INDEX([1]价格表!$B$4:$I$31,M677,7),IF(J677&gt;5.5,2.6+INDEX([1]价格表!$B$4:$I$31,M677,8)*L677)))))))</f>
        <v>3.7</v>
      </c>
      <c r="O677" s="3"/>
      <c r="P677" s="3"/>
      <c r="Q677" s="3">
        <f t="shared" si="21"/>
        <v>0</v>
      </c>
    </row>
    <row r="678" spans="1:17">
      <c r="A678" s="11">
        <v>4606846812958</v>
      </c>
      <c r="B678" s="1" t="s">
        <v>19</v>
      </c>
      <c r="C678" s="12">
        <v>20210202</v>
      </c>
      <c r="D678" s="12">
        <v>610538201209</v>
      </c>
      <c r="E678" s="12" t="s">
        <v>19</v>
      </c>
      <c r="F678" s="12">
        <v>20210212</v>
      </c>
      <c r="G678" s="12" t="s">
        <v>20</v>
      </c>
      <c r="H678" s="12" t="s">
        <v>40</v>
      </c>
      <c r="I678" s="12" t="s">
        <v>103</v>
      </c>
      <c r="J678" s="12">
        <v>3.54</v>
      </c>
      <c r="K678" s="12" t="s">
        <v>23</v>
      </c>
      <c r="L678">
        <f t="shared" si="20"/>
        <v>4</v>
      </c>
      <c r="M678">
        <f>MATCH(H:H,[1]价格表!$B$4:$B$35,0)</f>
        <v>9</v>
      </c>
      <c r="N678" s="4">
        <f>IF(J678&lt;=0.3,INDEX([1]价格表!$B$4:$I$31,M678,2),IF(AND(J678&gt;0.3,J678&lt;=1),INDEX([1]价格表!$B$4:$I$31,M678,3),IF(AND(J678&gt;1,J678&lt;=2.2),INDEX([1]价格表!$B$4:$I$31,M678,4),IF(AND(J678&gt;2.2,J678&lt;=3.3),INDEX([1]价格表!$B$4:$I$31,M678,5),IF(AND(J678&gt;3.3,J678&lt;=4),INDEX([1]价格表!$B$4:$I$31,M678,6),IF(AND(J678&gt;4,J678&lt;=5.5),INDEX([1]价格表!$B$4:$I$31,M678,7),IF(J678&gt;5.5,2.6+INDEX([1]价格表!$B$4:$I$31,M678,8)*L678)))))))</f>
        <v>3.7</v>
      </c>
      <c r="O678" s="3"/>
      <c r="P678" s="3"/>
      <c r="Q678" s="3">
        <f t="shared" si="21"/>
        <v>0</v>
      </c>
    </row>
    <row r="679" spans="1:17">
      <c r="A679" s="11">
        <v>4606846812964</v>
      </c>
      <c r="B679" s="1" t="s">
        <v>19</v>
      </c>
      <c r="C679" s="12">
        <v>20210202</v>
      </c>
      <c r="D679" s="12">
        <v>610538201209</v>
      </c>
      <c r="E679" s="12" t="s">
        <v>19</v>
      </c>
      <c r="F679" s="12">
        <v>20210212</v>
      </c>
      <c r="G679" s="12" t="s">
        <v>20</v>
      </c>
      <c r="H679" s="12" t="s">
        <v>40</v>
      </c>
      <c r="I679" s="12" t="s">
        <v>118</v>
      </c>
      <c r="J679" s="12">
        <v>3.62</v>
      </c>
      <c r="K679" s="12" t="s">
        <v>23</v>
      </c>
      <c r="L679">
        <f t="shared" si="20"/>
        <v>4</v>
      </c>
      <c r="M679">
        <f>MATCH(H:H,[1]价格表!$B$4:$B$35,0)</f>
        <v>9</v>
      </c>
      <c r="N679" s="4">
        <f>IF(J679&lt;=0.3,INDEX([1]价格表!$B$4:$I$31,M679,2),IF(AND(J679&gt;0.3,J679&lt;=1),INDEX([1]价格表!$B$4:$I$31,M679,3),IF(AND(J679&gt;1,J679&lt;=2.2),INDEX([1]价格表!$B$4:$I$31,M679,4),IF(AND(J679&gt;2.2,J679&lt;=3.3),INDEX([1]价格表!$B$4:$I$31,M679,5),IF(AND(J679&gt;3.3,J679&lt;=4),INDEX([1]价格表!$B$4:$I$31,M679,6),IF(AND(J679&gt;4,J679&lt;=5.5),INDEX([1]价格表!$B$4:$I$31,M679,7),IF(J679&gt;5.5,2.6+INDEX([1]价格表!$B$4:$I$31,M679,8)*L679)))))))</f>
        <v>3.7</v>
      </c>
      <c r="O679" s="3"/>
      <c r="P679" s="3"/>
      <c r="Q679" s="3">
        <f t="shared" si="21"/>
        <v>0</v>
      </c>
    </row>
    <row r="680" spans="1:17">
      <c r="A680" s="11">
        <v>4606846813017</v>
      </c>
      <c r="B680" s="1" t="s">
        <v>19</v>
      </c>
      <c r="C680" s="12">
        <v>20210202</v>
      </c>
      <c r="D680" s="12">
        <v>610538201209</v>
      </c>
      <c r="E680" s="12" t="s">
        <v>19</v>
      </c>
      <c r="F680" s="12">
        <v>20210212</v>
      </c>
      <c r="G680" s="12" t="s">
        <v>20</v>
      </c>
      <c r="H680" s="12" t="s">
        <v>40</v>
      </c>
      <c r="I680" s="12" t="s">
        <v>118</v>
      </c>
      <c r="J680" s="12">
        <v>3.93</v>
      </c>
      <c r="K680" s="12" t="s">
        <v>23</v>
      </c>
      <c r="L680">
        <f t="shared" si="20"/>
        <v>4</v>
      </c>
      <c r="M680">
        <f>MATCH(H:H,[1]价格表!$B$4:$B$35,0)</f>
        <v>9</v>
      </c>
      <c r="N680" s="4">
        <f>IF(J680&lt;=0.3,INDEX([1]价格表!$B$4:$I$31,M680,2),IF(AND(J680&gt;0.3,J680&lt;=1),INDEX([1]价格表!$B$4:$I$31,M680,3),IF(AND(J680&gt;1,J680&lt;=2.2),INDEX([1]价格表!$B$4:$I$31,M680,4),IF(AND(J680&gt;2.2,J680&lt;=3.3),INDEX([1]价格表!$B$4:$I$31,M680,5),IF(AND(J680&gt;3.3,J680&lt;=4),INDEX([1]价格表!$B$4:$I$31,M680,6),IF(AND(J680&gt;4,J680&lt;=5.5),INDEX([1]价格表!$B$4:$I$31,M680,7),IF(J680&gt;5.5,2.6+INDEX([1]价格表!$B$4:$I$31,M680,8)*L680)))))))</f>
        <v>3.7</v>
      </c>
      <c r="O680" s="3"/>
      <c r="P680" s="3"/>
      <c r="Q680" s="3">
        <f t="shared" si="21"/>
        <v>0</v>
      </c>
    </row>
    <row r="681" spans="1:17">
      <c r="A681" s="11">
        <v>4606846814595</v>
      </c>
      <c r="B681" s="1" t="s">
        <v>19</v>
      </c>
      <c r="C681" s="12">
        <v>20210202</v>
      </c>
      <c r="D681" s="12">
        <v>610538201209</v>
      </c>
      <c r="E681" s="12" t="s">
        <v>19</v>
      </c>
      <c r="F681" s="12">
        <v>20210212</v>
      </c>
      <c r="G681" s="12" t="s">
        <v>20</v>
      </c>
      <c r="H681" s="12" t="s">
        <v>40</v>
      </c>
      <c r="I681" s="12" t="s">
        <v>103</v>
      </c>
      <c r="J681" s="12">
        <v>3.6</v>
      </c>
      <c r="K681" s="12" t="s">
        <v>23</v>
      </c>
      <c r="L681">
        <f t="shared" si="20"/>
        <v>4</v>
      </c>
      <c r="M681">
        <f>MATCH(H:H,[1]价格表!$B$4:$B$35,0)</f>
        <v>9</v>
      </c>
      <c r="N681" s="4">
        <f>IF(J681&lt;=0.3,INDEX([1]价格表!$B$4:$I$31,M681,2),IF(AND(J681&gt;0.3,J681&lt;=1),INDEX([1]价格表!$B$4:$I$31,M681,3),IF(AND(J681&gt;1,J681&lt;=2.2),INDEX([1]价格表!$B$4:$I$31,M681,4),IF(AND(J681&gt;2.2,J681&lt;=3.3),INDEX([1]价格表!$B$4:$I$31,M681,5),IF(AND(J681&gt;3.3,J681&lt;=4),INDEX([1]价格表!$B$4:$I$31,M681,6),IF(AND(J681&gt;4,J681&lt;=5.5),INDEX([1]价格表!$B$4:$I$31,M681,7),IF(J681&gt;5.5,2.6+INDEX([1]价格表!$B$4:$I$31,M681,8)*L681)))))))</f>
        <v>3.7</v>
      </c>
      <c r="O681" s="3"/>
      <c r="P681" s="3"/>
      <c r="Q681" s="3">
        <f t="shared" si="21"/>
        <v>0</v>
      </c>
    </row>
    <row r="682" spans="1:17">
      <c r="A682" s="11">
        <v>4606856648375</v>
      </c>
      <c r="B682" s="1" t="s">
        <v>19</v>
      </c>
      <c r="C682" s="12">
        <v>20210202</v>
      </c>
      <c r="D682" s="12">
        <v>610538201209</v>
      </c>
      <c r="E682" s="12" t="s">
        <v>19</v>
      </c>
      <c r="F682" s="12">
        <v>20210212</v>
      </c>
      <c r="G682" s="12" t="s">
        <v>20</v>
      </c>
      <c r="H682" s="12" t="s">
        <v>24</v>
      </c>
      <c r="I682" s="12" t="s">
        <v>214</v>
      </c>
      <c r="J682" s="12">
        <v>4.12</v>
      </c>
      <c r="K682" s="12" t="s">
        <v>23</v>
      </c>
      <c r="L682">
        <f t="shared" si="20"/>
        <v>5</v>
      </c>
      <c r="M682">
        <f>MATCH(H:H,[1]价格表!$B$4:$B$35,0)</f>
        <v>1</v>
      </c>
      <c r="N682" s="4">
        <f>IF(J682&lt;=0.3,INDEX([1]价格表!$B$4:$I$31,M682,2),IF(AND(J682&gt;0.3,J682&lt;=1),INDEX([1]价格表!$B$4:$I$31,M682,3),IF(AND(J682&gt;1,J682&lt;=2.2),INDEX([1]价格表!$B$4:$I$31,M682,4),IF(AND(J682&gt;2.2,J682&lt;=3.3),INDEX([1]价格表!$B$4:$I$31,M682,5),IF(AND(J682&gt;3.3,J682&lt;=4),INDEX([1]价格表!$B$4:$I$31,M682,6),IF(AND(J682&gt;4,J682&lt;=5.5),INDEX([1]价格表!$B$4:$I$31,M682,7),IF(J682&gt;5.5,2.6+INDEX([1]价格表!$B$4:$I$31,M682,8)*L682)))))))</f>
        <v>3.8</v>
      </c>
      <c r="O682" s="5">
        <v>2.2</v>
      </c>
      <c r="P682" s="5">
        <v>2.15</v>
      </c>
      <c r="Q682" s="3">
        <f t="shared" si="21"/>
        <v>-1.65</v>
      </c>
    </row>
    <row r="683" spans="1:17">
      <c r="A683" s="11">
        <v>4606856648440</v>
      </c>
      <c r="B683" s="1" t="s">
        <v>19</v>
      </c>
      <c r="C683" s="12">
        <v>20210202</v>
      </c>
      <c r="D683" s="12">
        <v>610538201209</v>
      </c>
      <c r="E683" s="12" t="s">
        <v>19</v>
      </c>
      <c r="F683" s="12">
        <v>20210212</v>
      </c>
      <c r="G683" s="12" t="s">
        <v>20</v>
      </c>
      <c r="H683" s="12" t="s">
        <v>54</v>
      </c>
      <c r="I683" s="12" t="s">
        <v>66</v>
      </c>
      <c r="J683" s="12">
        <v>4.14</v>
      </c>
      <c r="K683" s="12" t="s">
        <v>23</v>
      </c>
      <c r="L683">
        <f t="shared" si="20"/>
        <v>5</v>
      </c>
      <c r="M683">
        <f>MATCH(H:H,[1]价格表!$B$4:$B$35,0)</f>
        <v>10</v>
      </c>
      <c r="N683" s="4">
        <f>IF(J683&lt;=0.3,INDEX([1]价格表!$B$4:$I$31,M683,2),IF(AND(J683&gt;0.3,J683&lt;=1),INDEX([1]价格表!$B$4:$I$31,M683,3),IF(AND(J683&gt;1,J683&lt;=2.2),INDEX([1]价格表!$B$4:$I$31,M683,4),IF(AND(J683&gt;2.2,J683&lt;=3.3),INDEX([1]价格表!$B$4:$I$31,M683,5),IF(AND(J683&gt;3.3,J683&lt;=4),INDEX([1]价格表!$B$4:$I$31,M683,6),IF(AND(J683&gt;4,J683&lt;=5.5),INDEX([1]价格表!$B$4:$I$31,M683,7),IF(J683&gt;5.5,2.6+INDEX([1]价格表!$B$4:$I$31,M683,8)*L683)))))))</f>
        <v>3.8</v>
      </c>
      <c r="O683" s="3"/>
      <c r="P683" s="3"/>
      <c r="Q683" s="3">
        <f t="shared" si="21"/>
        <v>0</v>
      </c>
    </row>
    <row r="684" spans="1:17">
      <c r="A684" s="11">
        <v>4606856648682</v>
      </c>
      <c r="B684" s="1" t="s">
        <v>19</v>
      </c>
      <c r="C684" s="12">
        <v>20210202</v>
      </c>
      <c r="D684" s="12">
        <v>610538201209</v>
      </c>
      <c r="E684" s="12" t="s">
        <v>19</v>
      </c>
      <c r="F684" s="12">
        <v>20210212</v>
      </c>
      <c r="G684" s="12" t="s">
        <v>20</v>
      </c>
      <c r="H684" s="12" t="s">
        <v>47</v>
      </c>
      <c r="I684" s="12" t="s">
        <v>134</v>
      </c>
      <c r="J684" s="12">
        <v>4.12</v>
      </c>
      <c r="K684" s="12" t="s">
        <v>23</v>
      </c>
      <c r="L684">
        <f t="shared" si="20"/>
        <v>5</v>
      </c>
      <c r="M684">
        <f>MATCH(H:H,[1]价格表!$B$4:$B$35,0)</f>
        <v>12</v>
      </c>
      <c r="N684" s="4">
        <f>IF(J684&lt;=0.3,INDEX([1]价格表!$B$4:$I$31,M684,2),IF(AND(J684&gt;0.3,J684&lt;=1),INDEX([1]价格表!$B$4:$I$31,M684,3),IF(AND(J684&gt;1,J684&lt;=2.2),INDEX([1]价格表!$B$4:$I$31,M684,4),IF(AND(J684&gt;2.2,J684&lt;=3.3),INDEX([1]价格表!$B$4:$I$31,M684,5),IF(AND(J684&gt;3.3,J684&lt;=4),INDEX([1]价格表!$B$4:$I$31,M684,6),IF(AND(J684&gt;4,J684&lt;=5.5),INDEX([1]价格表!$B$4:$I$31,M684,7),IF(J684&gt;5.5,2.6+INDEX([1]价格表!$B$4:$I$31,M684,8)*L684)))))))</f>
        <v>3.8</v>
      </c>
      <c r="O684" s="3"/>
      <c r="P684" s="3"/>
      <c r="Q684" s="3">
        <f t="shared" si="21"/>
        <v>0</v>
      </c>
    </row>
    <row r="685" spans="1:17">
      <c r="A685" s="11">
        <v>4606856648804</v>
      </c>
      <c r="B685" s="1" t="s">
        <v>19</v>
      </c>
      <c r="C685" s="12">
        <v>20210202</v>
      </c>
      <c r="D685" s="12">
        <v>610538201209</v>
      </c>
      <c r="E685" s="12" t="s">
        <v>19</v>
      </c>
      <c r="F685" s="12">
        <v>20210212</v>
      </c>
      <c r="G685" s="12" t="s">
        <v>20</v>
      </c>
      <c r="H685" s="12" t="s">
        <v>21</v>
      </c>
      <c r="I685" s="12" t="s">
        <v>71</v>
      </c>
      <c r="J685" s="12">
        <v>4.21</v>
      </c>
      <c r="K685" s="12" t="s">
        <v>23</v>
      </c>
      <c r="L685">
        <f t="shared" si="20"/>
        <v>5</v>
      </c>
      <c r="M685">
        <f>MATCH(H:H,[1]价格表!$B$4:$B$35,0)</f>
        <v>15</v>
      </c>
      <c r="N685" s="4">
        <f>IF(J685&lt;=0.3,INDEX([1]价格表!$B$4:$I$31,M685,2),IF(AND(J685&gt;0.3,J685&lt;=1),INDEX([1]价格表!$B$4:$I$31,M685,3),IF(AND(J685&gt;1,J685&lt;=2.2),INDEX([1]价格表!$B$4:$I$31,M685,4),IF(AND(J685&gt;2.2,J685&lt;=3.3),INDEX([1]价格表!$B$4:$I$31,M685,5),IF(AND(J685&gt;3.3,J685&lt;=4),INDEX([1]价格表!$B$4:$I$31,M685,6),IF(AND(J685&gt;4,J685&lt;=5.5),INDEX([1]价格表!$B$4:$I$31,M685,7),IF(J685&gt;5.5,2.6+INDEX([1]价格表!$B$4:$I$31,M685,8)*L685)))))))</f>
        <v>3.8</v>
      </c>
      <c r="O685" s="3"/>
      <c r="P685" s="3"/>
      <c r="Q685" s="3">
        <f t="shared" si="21"/>
        <v>0</v>
      </c>
    </row>
    <row r="686" spans="1:17">
      <c r="A686" s="11">
        <v>4606856649679</v>
      </c>
      <c r="B686" s="1" t="s">
        <v>19</v>
      </c>
      <c r="C686" s="12">
        <v>20210202</v>
      </c>
      <c r="D686" s="12">
        <v>610538201209</v>
      </c>
      <c r="E686" s="12" t="s">
        <v>19</v>
      </c>
      <c r="F686" s="12">
        <v>20210212</v>
      </c>
      <c r="G686" s="12" t="s">
        <v>20</v>
      </c>
      <c r="H686" s="12" t="s">
        <v>24</v>
      </c>
      <c r="I686" s="12" t="s">
        <v>56</v>
      </c>
      <c r="J686" s="12">
        <v>3.98</v>
      </c>
      <c r="K686" s="12" t="s">
        <v>23</v>
      </c>
      <c r="L686">
        <f t="shared" si="20"/>
        <v>4</v>
      </c>
      <c r="M686">
        <f>MATCH(H:H,[1]价格表!$B$4:$B$35,0)</f>
        <v>1</v>
      </c>
      <c r="N686" s="4">
        <f>IF(J686&lt;=0.3,INDEX([1]价格表!$B$4:$I$31,M686,2),IF(AND(J686&gt;0.3,J686&lt;=1),INDEX([1]价格表!$B$4:$I$31,M686,3),IF(AND(J686&gt;1,J686&lt;=2.2),INDEX([1]价格表!$B$4:$I$31,M686,4),IF(AND(J686&gt;2.2,J686&lt;=3.3),INDEX([1]价格表!$B$4:$I$31,M686,5),IF(AND(J686&gt;3.3,J686&lt;=4),INDEX([1]价格表!$B$4:$I$31,M686,6),IF(AND(J686&gt;4,J686&lt;=5.5),INDEX([1]价格表!$B$4:$I$31,M686,7),IF(J686&gt;5.5,2.6+INDEX([1]价格表!$B$4:$I$31,M686,8)*L686)))))))</f>
        <v>3.7</v>
      </c>
      <c r="O686" s="3"/>
      <c r="P686" s="3"/>
      <c r="Q686" s="3">
        <f t="shared" si="21"/>
        <v>0</v>
      </c>
    </row>
    <row r="687" spans="1:17">
      <c r="A687" s="11">
        <v>4606856649844</v>
      </c>
      <c r="B687" s="1" t="s">
        <v>19</v>
      </c>
      <c r="C687" s="12">
        <v>20210202</v>
      </c>
      <c r="D687" s="12">
        <v>610538201209</v>
      </c>
      <c r="E687" s="12" t="s">
        <v>19</v>
      </c>
      <c r="F687" s="12">
        <v>20210212</v>
      </c>
      <c r="G687" s="12" t="s">
        <v>20</v>
      </c>
      <c r="H687" s="12" t="s">
        <v>157</v>
      </c>
      <c r="I687" s="12" t="s">
        <v>158</v>
      </c>
      <c r="J687" s="12">
        <v>3.38</v>
      </c>
      <c r="K687" s="12" t="s">
        <v>23</v>
      </c>
      <c r="L687">
        <f t="shared" si="20"/>
        <v>4</v>
      </c>
      <c r="M687">
        <f>MATCH(H:H,[1]价格表!$B$4:$B$35,0)</f>
        <v>26</v>
      </c>
      <c r="N687" s="4">
        <f>IF(J687&lt;=0.3,INDEX([1]价格表!$B$4:$I$31,M687,2),IF(AND(J687&gt;0.3,J687&lt;=1),INDEX([1]价格表!$B$4:$I$31,M687,3),IF(AND(J687&gt;1,J687&lt;=2.2),INDEX([1]价格表!$B$4:$I$31,M687,4),IF(AND(J687&gt;2.2,J687&lt;=3.3),INDEX([1]价格表!$B$4:$I$31,M687,5),IF(AND(J687&gt;3.3,J687&lt;=4),INDEX([1]价格表!$B$4:$I$31,M687,6),IF(AND(J687&gt;4,J687&lt;=5.5),INDEX([1]价格表!$B$4:$I$31,M687,7),IF(J687&gt;5.5,2.6+INDEX([1]价格表!$B$4:$I$31,M687,8)*L687)))))))</f>
        <v>3.7</v>
      </c>
      <c r="O687" s="3"/>
      <c r="P687" s="3"/>
      <c r="Q687" s="3">
        <f t="shared" si="21"/>
        <v>0</v>
      </c>
    </row>
    <row r="688" spans="1:17">
      <c r="A688" s="11">
        <v>4606856649883</v>
      </c>
      <c r="B688" s="1" t="s">
        <v>19</v>
      </c>
      <c r="C688" s="12">
        <v>20210202</v>
      </c>
      <c r="D688" s="12">
        <v>610538201209</v>
      </c>
      <c r="E688" s="12" t="s">
        <v>19</v>
      </c>
      <c r="F688" s="12">
        <v>20210212</v>
      </c>
      <c r="G688" s="12" t="s">
        <v>20</v>
      </c>
      <c r="H688" s="12" t="s">
        <v>54</v>
      </c>
      <c r="I688" s="12" t="s">
        <v>151</v>
      </c>
      <c r="J688" s="12">
        <v>3.98</v>
      </c>
      <c r="K688" s="12" t="s">
        <v>23</v>
      </c>
      <c r="L688">
        <f t="shared" si="20"/>
        <v>4</v>
      </c>
      <c r="M688">
        <f>MATCH(H:H,[1]价格表!$B$4:$B$35,0)</f>
        <v>10</v>
      </c>
      <c r="N688" s="4">
        <f>IF(J688&lt;=0.3,INDEX([1]价格表!$B$4:$I$31,M688,2),IF(AND(J688&gt;0.3,J688&lt;=1),INDEX([1]价格表!$B$4:$I$31,M688,3),IF(AND(J688&gt;1,J688&lt;=2.2),INDEX([1]价格表!$B$4:$I$31,M688,4),IF(AND(J688&gt;2.2,J688&lt;=3.3),INDEX([1]价格表!$B$4:$I$31,M688,5),IF(AND(J688&gt;3.3,J688&lt;=4),INDEX([1]价格表!$B$4:$I$31,M688,6),IF(AND(J688&gt;4,J688&lt;=5.5),INDEX([1]价格表!$B$4:$I$31,M688,7),IF(J688&gt;5.5,2.6+INDEX([1]价格表!$B$4:$I$31,M688,8)*L688)))))))</f>
        <v>3.7</v>
      </c>
      <c r="O688" s="3"/>
      <c r="P688" s="3"/>
      <c r="Q688" s="3">
        <f t="shared" si="21"/>
        <v>0</v>
      </c>
    </row>
    <row r="689" spans="1:17">
      <c r="A689" s="11">
        <v>4606856651014</v>
      </c>
      <c r="B689" s="1" t="s">
        <v>19</v>
      </c>
      <c r="C689" s="12">
        <v>20210202</v>
      </c>
      <c r="D689" s="12">
        <v>610538201209</v>
      </c>
      <c r="E689" s="12" t="s">
        <v>19</v>
      </c>
      <c r="F689" s="12">
        <v>20210212</v>
      </c>
      <c r="G689" s="12" t="s">
        <v>20</v>
      </c>
      <c r="H689" s="12" t="s">
        <v>157</v>
      </c>
      <c r="I689" s="12" t="s">
        <v>215</v>
      </c>
      <c r="J689" s="12">
        <v>3.68</v>
      </c>
      <c r="K689" s="12" t="s">
        <v>23</v>
      </c>
      <c r="L689">
        <f t="shared" si="20"/>
        <v>4</v>
      </c>
      <c r="M689">
        <f>MATCH(H:H,[1]价格表!$B$4:$B$35,0)</f>
        <v>26</v>
      </c>
      <c r="N689" s="4">
        <f>IF(J689&lt;=0.3,INDEX([1]价格表!$B$4:$I$31,M689,2),IF(AND(J689&gt;0.3,J689&lt;=1),INDEX([1]价格表!$B$4:$I$31,M689,3),IF(AND(J689&gt;1,J689&lt;=2.2),INDEX([1]价格表!$B$4:$I$31,M689,4),IF(AND(J689&gt;2.2,J689&lt;=3.3),INDEX([1]价格表!$B$4:$I$31,M689,5),IF(AND(J689&gt;3.3,J689&lt;=4),INDEX([1]价格表!$B$4:$I$31,M689,6),IF(AND(J689&gt;4,J689&lt;=5.5),INDEX([1]价格表!$B$4:$I$31,M689,7),IF(J689&gt;5.5,2.6+INDEX([1]价格表!$B$4:$I$31,M689,8)*L689)))))))</f>
        <v>3.7</v>
      </c>
      <c r="O689" s="3"/>
      <c r="P689" s="3"/>
      <c r="Q689" s="3">
        <f t="shared" si="21"/>
        <v>0</v>
      </c>
    </row>
    <row r="690" spans="1:17">
      <c r="A690" s="11">
        <v>4606857175821</v>
      </c>
      <c r="B690" s="1" t="s">
        <v>19</v>
      </c>
      <c r="C690" s="12">
        <v>20210202</v>
      </c>
      <c r="D690" s="12">
        <v>610538201209</v>
      </c>
      <c r="E690" s="12" t="s">
        <v>19</v>
      </c>
      <c r="F690" s="12">
        <v>20210212</v>
      </c>
      <c r="G690" s="12" t="s">
        <v>20</v>
      </c>
      <c r="H690" s="12" t="s">
        <v>47</v>
      </c>
      <c r="I690" s="12" t="s">
        <v>192</v>
      </c>
      <c r="J690" s="12">
        <v>5.41</v>
      </c>
      <c r="K690" s="12" t="s">
        <v>23</v>
      </c>
      <c r="L690">
        <f t="shared" si="20"/>
        <v>6</v>
      </c>
      <c r="M690">
        <f>MATCH(H:H,[1]价格表!$B$4:$B$35,0)</f>
        <v>12</v>
      </c>
      <c r="N690" s="4">
        <f>IF(J690&lt;=0.3,INDEX([1]价格表!$B$4:$I$31,M690,2),IF(AND(J690&gt;0.3,J690&lt;=1),INDEX([1]价格表!$B$4:$I$31,M690,3),IF(AND(J690&gt;1,J690&lt;=2.2),INDEX([1]价格表!$B$4:$I$31,M690,4),IF(AND(J690&gt;2.2,J690&lt;=3.3),INDEX([1]价格表!$B$4:$I$31,M690,5),IF(AND(J690&gt;3.3,J690&lt;=4),INDEX([1]价格表!$B$4:$I$31,M690,6),IF(AND(J690&gt;4,J690&lt;=5.5),INDEX([1]价格表!$B$4:$I$31,M690,7),IF(J690&gt;5.5,2.6+INDEX([1]价格表!$B$4:$I$31,M690,8)*L690)))))))</f>
        <v>3.8</v>
      </c>
      <c r="O690" s="5">
        <v>2.43</v>
      </c>
      <c r="P690" s="5">
        <v>2.5</v>
      </c>
      <c r="Q690" s="3">
        <f t="shared" si="21"/>
        <v>-1.3</v>
      </c>
    </row>
    <row r="691" spans="1:17">
      <c r="A691" s="11">
        <v>4606860902789</v>
      </c>
      <c r="B691" s="1" t="s">
        <v>19</v>
      </c>
      <c r="C691" s="12">
        <v>20210202</v>
      </c>
      <c r="D691" s="12">
        <v>610538201209</v>
      </c>
      <c r="E691" s="12" t="s">
        <v>19</v>
      </c>
      <c r="F691" s="12">
        <v>20210212</v>
      </c>
      <c r="G691" s="12" t="s">
        <v>20</v>
      </c>
      <c r="H691" s="12" t="s">
        <v>54</v>
      </c>
      <c r="I691" s="12" t="s">
        <v>55</v>
      </c>
      <c r="J691" s="12">
        <v>4.12</v>
      </c>
      <c r="K691" s="12" t="s">
        <v>23</v>
      </c>
      <c r="L691">
        <f t="shared" si="20"/>
        <v>5</v>
      </c>
      <c r="M691">
        <f>MATCH(H:H,[1]价格表!$B$4:$B$35,0)</f>
        <v>10</v>
      </c>
      <c r="N691" s="4">
        <f>IF(J691&lt;=0.3,INDEX([1]价格表!$B$4:$I$31,M691,2),IF(AND(J691&gt;0.3,J691&lt;=1),INDEX([1]价格表!$B$4:$I$31,M691,3),IF(AND(J691&gt;1,J691&lt;=2.2),INDEX([1]价格表!$B$4:$I$31,M691,4),IF(AND(J691&gt;2.2,J691&lt;=3.3),INDEX([1]价格表!$B$4:$I$31,M691,5),IF(AND(J691&gt;3.3,J691&lt;=4),INDEX([1]价格表!$B$4:$I$31,M691,6),IF(AND(J691&gt;4,J691&lt;=5.5),INDEX([1]价格表!$B$4:$I$31,M691,7),IF(J691&gt;5.5,2.6+INDEX([1]价格表!$B$4:$I$31,M691,8)*L691)))))))</f>
        <v>3.8</v>
      </c>
      <c r="O691" s="5">
        <v>2.85</v>
      </c>
      <c r="P691" s="5">
        <v>2.5</v>
      </c>
      <c r="Q691" s="3">
        <f t="shared" si="21"/>
        <v>-1.3</v>
      </c>
    </row>
    <row r="692" spans="1:17">
      <c r="A692" s="11">
        <v>4606846707807</v>
      </c>
      <c r="B692" s="1" t="s">
        <v>19</v>
      </c>
      <c r="C692" s="12">
        <v>20210202</v>
      </c>
      <c r="D692" s="12">
        <v>610538201209</v>
      </c>
      <c r="E692" s="12" t="s">
        <v>19</v>
      </c>
      <c r="F692" s="12">
        <v>20210212</v>
      </c>
      <c r="G692" s="12" t="s">
        <v>20</v>
      </c>
      <c r="H692" s="12" t="s">
        <v>24</v>
      </c>
      <c r="I692" s="12" t="s">
        <v>214</v>
      </c>
      <c r="J692" s="12">
        <v>6.04</v>
      </c>
      <c r="K692" s="12" t="s">
        <v>23</v>
      </c>
      <c r="L692">
        <f t="shared" si="20"/>
        <v>7</v>
      </c>
      <c r="M692">
        <f>MATCH(H:H,[1]价格表!$B$4:$B$35,0)</f>
        <v>1</v>
      </c>
      <c r="N692" s="4">
        <f>IF(J692&lt;=0.3,INDEX([1]价格表!$B$4:$I$31,M692,2),IF(AND(J692&gt;0.3,J692&lt;=1),INDEX([1]价格表!$B$4:$I$31,M692,3),IF(AND(J692&gt;1,J692&lt;=2.2),INDEX([1]价格表!$B$4:$I$31,M692,4),IF(AND(J692&gt;2.2,J692&lt;=3.3),INDEX([1]价格表!$B$4:$I$31,M692,5),IF(AND(J692&gt;3.3,J692&lt;=4),INDEX([1]价格表!$B$4:$I$31,M692,6),IF(AND(J692&gt;4,J692&lt;=5.5),INDEX([1]价格表!$B$4:$I$31,M692,7),IF(J692&gt;5.5,2.6+INDEX([1]价格表!$B$4:$I$31,M692,8)*L692)))))))</f>
        <v>6.8</v>
      </c>
      <c r="O692" s="3"/>
      <c r="P692" s="3"/>
      <c r="Q692" s="3">
        <f t="shared" si="21"/>
        <v>0</v>
      </c>
    </row>
    <row r="693" spans="1:17">
      <c r="A693" s="11">
        <v>4606846721919</v>
      </c>
      <c r="B693" s="1" t="s">
        <v>19</v>
      </c>
      <c r="C693" s="12">
        <v>20210202</v>
      </c>
      <c r="D693" s="12">
        <v>610538201209</v>
      </c>
      <c r="E693" s="12" t="s">
        <v>19</v>
      </c>
      <c r="F693" s="12">
        <v>20210212</v>
      </c>
      <c r="G693" s="12" t="s">
        <v>20</v>
      </c>
      <c r="H693" s="12" t="s">
        <v>24</v>
      </c>
      <c r="I693" s="12" t="s">
        <v>114</v>
      </c>
      <c r="J693" s="12">
        <v>8.1</v>
      </c>
      <c r="K693" s="12" t="s">
        <v>23</v>
      </c>
      <c r="L693">
        <f t="shared" si="20"/>
        <v>9</v>
      </c>
      <c r="M693">
        <f>MATCH(H:H,[1]价格表!$B$4:$B$35,0)</f>
        <v>1</v>
      </c>
      <c r="N693" s="4">
        <f>IF(J693&lt;=0.3,INDEX([1]价格表!$B$4:$I$31,M693,2),IF(AND(J693&gt;0.3,J693&lt;=1),INDEX([1]价格表!$B$4:$I$31,M693,3),IF(AND(J693&gt;1,J693&lt;=2.2),INDEX([1]价格表!$B$4:$I$31,M693,4),IF(AND(J693&gt;2.2,J693&lt;=3.3),INDEX([1]价格表!$B$4:$I$31,M693,5),IF(AND(J693&gt;3.3,J693&lt;=4),INDEX([1]价格表!$B$4:$I$31,M693,6),IF(AND(J693&gt;4,J693&lt;=5.5),INDEX([1]价格表!$B$4:$I$31,M693,7),IF(J693&gt;5.5,2.6+INDEX([1]价格表!$B$4:$I$31,M693,8)*L693)))))))</f>
        <v>8</v>
      </c>
      <c r="O693" s="3"/>
      <c r="P693" s="3"/>
      <c r="Q693" s="3">
        <f t="shared" si="21"/>
        <v>0</v>
      </c>
    </row>
    <row r="694" spans="1:17">
      <c r="A694" s="11">
        <v>4606856649462</v>
      </c>
      <c r="B694" s="1" t="s">
        <v>19</v>
      </c>
      <c r="C694" s="12">
        <v>20210202</v>
      </c>
      <c r="D694" s="12">
        <v>610538201209</v>
      </c>
      <c r="E694" s="12" t="s">
        <v>19</v>
      </c>
      <c r="F694" s="12">
        <v>20210212</v>
      </c>
      <c r="G694" s="12" t="s">
        <v>20</v>
      </c>
      <c r="H694" s="12" t="s">
        <v>24</v>
      </c>
      <c r="I694" s="12" t="s">
        <v>25</v>
      </c>
      <c r="J694" s="12">
        <v>9.41</v>
      </c>
      <c r="K694" s="12" t="s">
        <v>23</v>
      </c>
      <c r="L694">
        <f t="shared" si="20"/>
        <v>10</v>
      </c>
      <c r="M694">
        <f>MATCH(H:H,[1]价格表!$B$4:$B$35,0)</f>
        <v>1</v>
      </c>
      <c r="N694" s="4">
        <f>IF(J694&lt;=0.3,INDEX([1]价格表!$B$4:$I$31,M694,2),IF(AND(J694&gt;0.3,J694&lt;=1),INDEX([1]价格表!$B$4:$I$31,M694,3),IF(AND(J694&gt;1,J694&lt;=2.2),INDEX([1]价格表!$B$4:$I$31,M694,4),IF(AND(J694&gt;2.2,J694&lt;=3.3),INDEX([1]价格表!$B$4:$I$31,M694,5),IF(AND(J694&gt;3.3,J694&lt;=4),INDEX([1]价格表!$B$4:$I$31,M694,6),IF(AND(J694&gt;4,J694&lt;=5.5),INDEX([1]价格表!$B$4:$I$31,M694,7),IF(J694&gt;5.5,2.6+INDEX([1]价格表!$B$4:$I$31,M694,8)*L694)))))))</f>
        <v>8.6</v>
      </c>
      <c r="O694" s="3"/>
      <c r="P694" s="3"/>
      <c r="Q694" s="3">
        <f t="shared" si="21"/>
        <v>0</v>
      </c>
    </row>
    <row r="695" spans="1:17">
      <c r="A695" s="11">
        <v>4606848533753</v>
      </c>
      <c r="B695" s="1" t="s">
        <v>19</v>
      </c>
      <c r="C695" s="12">
        <v>20210202</v>
      </c>
      <c r="D695" s="12">
        <v>610538201209</v>
      </c>
      <c r="E695" s="12" t="s">
        <v>19</v>
      </c>
      <c r="F695" s="12">
        <v>20210212</v>
      </c>
      <c r="G695" s="12" t="s">
        <v>20</v>
      </c>
      <c r="H695" s="12" t="s">
        <v>24</v>
      </c>
      <c r="I695" s="12" t="s">
        <v>74</v>
      </c>
      <c r="J695" s="12">
        <v>9.46</v>
      </c>
      <c r="K695" s="12" t="s">
        <v>23</v>
      </c>
      <c r="L695">
        <f t="shared" si="20"/>
        <v>10</v>
      </c>
      <c r="M695">
        <f>MATCH(H:H,[1]价格表!$B$4:$B$35,0)</f>
        <v>1</v>
      </c>
      <c r="N695" s="4">
        <f>IF(J695&lt;=0.3,INDEX([1]价格表!$B$4:$I$31,M695,2),IF(AND(J695&gt;0.3,J695&lt;=1),INDEX([1]价格表!$B$4:$I$31,M695,3),IF(AND(J695&gt;1,J695&lt;=2.2),INDEX([1]价格表!$B$4:$I$31,M695,4),IF(AND(J695&gt;2.2,J695&lt;=3.3),INDEX([1]价格表!$B$4:$I$31,M695,5),IF(AND(J695&gt;3.3,J695&lt;=4),INDEX([1]价格表!$B$4:$I$31,M695,6),IF(AND(J695&gt;4,J695&lt;=5.5),INDEX([1]价格表!$B$4:$I$31,M695,7),IF(J695&gt;5.5,2.6+INDEX([1]价格表!$B$4:$I$31,M695,8)*L695)))))))</f>
        <v>8.6</v>
      </c>
      <c r="O695" s="3"/>
      <c r="P695" s="3"/>
      <c r="Q695" s="3">
        <f t="shared" si="21"/>
        <v>0</v>
      </c>
    </row>
    <row r="696" spans="1:17">
      <c r="A696" s="11">
        <v>4312245997813</v>
      </c>
      <c r="B696" s="1" t="s">
        <v>19</v>
      </c>
      <c r="C696" s="12">
        <v>20210202</v>
      </c>
      <c r="D696" s="12">
        <v>610538201209</v>
      </c>
      <c r="E696" s="12" t="s">
        <v>19</v>
      </c>
      <c r="F696" s="12">
        <v>20210212</v>
      </c>
      <c r="G696" s="12" t="s">
        <v>20</v>
      </c>
      <c r="H696" s="12" t="s">
        <v>24</v>
      </c>
      <c r="I696" s="12" t="s">
        <v>25</v>
      </c>
      <c r="J696" s="12">
        <v>9.74</v>
      </c>
      <c r="K696" s="12" t="s">
        <v>23</v>
      </c>
      <c r="L696">
        <f t="shared" si="20"/>
        <v>10</v>
      </c>
      <c r="M696">
        <f>MATCH(H:H,[1]价格表!$B$4:$B$35,0)</f>
        <v>1</v>
      </c>
      <c r="N696" s="4">
        <f>IF(J696&lt;=0.3,INDEX([1]价格表!$B$4:$I$31,M696,2),IF(AND(J696&gt;0.3,J696&lt;=1),INDEX([1]价格表!$B$4:$I$31,M696,3),IF(AND(J696&gt;1,J696&lt;=2.2),INDEX([1]价格表!$B$4:$I$31,M696,4),IF(AND(J696&gt;2.2,J696&lt;=3.3),INDEX([1]价格表!$B$4:$I$31,M696,5),IF(AND(J696&gt;3.3,J696&lt;=4),INDEX([1]价格表!$B$4:$I$31,M696,6),IF(AND(J696&gt;4,J696&lt;=5.5),INDEX([1]价格表!$B$4:$I$31,M696,7),IF(J696&gt;5.5,2.6+INDEX([1]价格表!$B$4:$I$31,M696,8)*L696)))))))</f>
        <v>8.6</v>
      </c>
      <c r="O696" s="3"/>
      <c r="P696" s="3"/>
      <c r="Q696" s="3">
        <f t="shared" si="21"/>
        <v>0</v>
      </c>
    </row>
    <row r="697" spans="1:17">
      <c r="A697" s="11">
        <v>4312245997814</v>
      </c>
      <c r="B697" s="1" t="s">
        <v>19</v>
      </c>
      <c r="C697" s="12">
        <v>20210202</v>
      </c>
      <c r="D697" s="12">
        <v>610538201209</v>
      </c>
      <c r="E697" s="12" t="s">
        <v>19</v>
      </c>
      <c r="F697" s="12">
        <v>20210212</v>
      </c>
      <c r="G697" s="12" t="s">
        <v>20</v>
      </c>
      <c r="H697" s="12" t="s">
        <v>24</v>
      </c>
      <c r="I697" s="12" t="s">
        <v>25</v>
      </c>
      <c r="J697" s="12">
        <v>9.76</v>
      </c>
      <c r="K697" s="12" t="s">
        <v>23</v>
      </c>
      <c r="L697">
        <f t="shared" si="20"/>
        <v>10</v>
      </c>
      <c r="M697">
        <f>MATCH(H:H,[1]价格表!$B$4:$B$35,0)</f>
        <v>1</v>
      </c>
      <c r="N697" s="4">
        <f>IF(J697&lt;=0.3,INDEX([1]价格表!$B$4:$I$31,M697,2),IF(AND(J697&gt;0.3,J697&lt;=1),INDEX([1]价格表!$B$4:$I$31,M697,3),IF(AND(J697&gt;1,J697&lt;=2.2),INDEX([1]价格表!$B$4:$I$31,M697,4),IF(AND(J697&gt;2.2,J697&lt;=3.3),INDEX([1]价格表!$B$4:$I$31,M697,5),IF(AND(J697&gt;3.3,J697&lt;=4),INDEX([1]价格表!$B$4:$I$31,M697,6),IF(AND(J697&gt;4,J697&lt;=5.5),INDEX([1]价格表!$B$4:$I$31,M697,7),IF(J697&gt;5.5,2.6+INDEX([1]价格表!$B$4:$I$31,M697,8)*L697)))))))</f>
        <v>8.6</v>
      </c>
      <c r="O697" s="3"/>
      <c r="P697" s="3"/>
      <c r="Q697" s="3">
        <f t="shared" si="21"/>
        <v>0</v>
      </c>
    </row>
    <row r="698" spans="1:17">
      <c r="A698" s="11">
        <v>4312245997818</v>
      </c>
      <c r="B698" s="1" t="s">
        <v>19</v>
      </c>
      <c r="C698" s="12">
        <v>20210202</v>
      </c>
      <c r="D698" s="12">
        <v>610538201209</v>
      </c>
      <c r="E698" s="12" t="s">
        <v>19</v>
      </c>
      <c r="F698" s="12">
        <v>20210212</v>
      </c>
      <c r="G698" s="12" t="s">
        <v>20</v>
      </c>
      <c r="H698" s="12" t="s">
        <v>24</v>
      </c>
      <c r="I698" s="12" t="s">
        <v>25</v>
      </c>
      <c r="J698" s="12">
        <v>9.74</v>
      </c>
      <c r="K698" s="12" t="s">
        <v>23</v>
      </c>
      <c r="L698">
        <f t="shared" si="20"/>
        <v>10</v>
      </c>
      <c r="M698">
        <f>MATCH(H:H,[1]价格表!$B$4:$B$35,0)</f>
        <v>1</v>
      </c>
      <c r="N698" s="4">
        <f>IF(J698&lt;=0.3,INDEX([1]价格表!$B$4:$I$31,M698,2),IF(AND(J698&gt;0.3,J698&lt;=1),INDEX([1]价格表!$B$4:$I$31,M698,3),IF(AND(J698&gt;1,J698&lt;=2.2),INDEX([1]价格表!$B$4:$I$31,M698,4),IF(AND(J698&gt;2.2,J698&lt;=3.3),INDEX([1]价格表!$B$4:$I$31,M698,5),IF(AND(J698&gt;3.3,J698&lt;=4),INDEX([1]价格表!$B$4:$I$31,M698,6),IF(AND(J698&gt;4,J698&lt;=5.5),INDEX([1]价格表!$B$4:$I$31,M698,7),IF(J698&gt;5.5,2.6+INDEX([1]价格表!$B$4:$I$31,M698,8)*L698)))))))</f>
        <v>8.6</v>
      </c>
      <c r="O698" s="3"/>
      <c r="P698" s="3"/>
      <c r="Q698" s="3">
        <f t="shared" si="21"/>
        <v>0</v>
      </c>
    </row>
    <row r="699" spans="1:17">
      <c r="A699" s="11">
        <v>4312245997811</v>
      </c>
      <c r="B699" s="1" t="s">
        <v>19</v>
      </c>
      <c r="C699" s="12">
        <v>20210202</v>
      </c>
      <c r="D699" s="12">
        <v>610538201209</v>
      </c>
      <c r="E699" s="12" t="s">
        <v>19</v>
      </c>
      <c r="F699" s="12">
        <v>20210212</v>
      </c>
      <c r="G699" s="12" t="s">
        <v>20</v>
      </c>
      <c r="H699" s="12" t="s">
        <v>24</v>
      </c>
      <c r="I699" s="12" t="s">
        <v>25</v>
      </c>
      <c r="J699" s="12">
        <v>9.78</v>
      </c>
      <c r="K699" s="12" t="s">
        <v>23</v>
      </c>
      <c r="L699">
        <f t="shared" si="20"/>
        <v>10</v>
      </c>
      <c r="M699">
        <f>MATCH(H:H,[1]价格表!$B$4:$B$35,0)</f>
        <v>1</v>
      </c>
      <c r="N699" s="4">
        <f>IF(J699&lt;=0.3,INDEX([1]价格表!$B$4:$I$31,M699,2),IF(AND(J699&gt;0.3,J699&lt;=1),INDEX([1]价格表!$B$4:$I$31,M699,3),IF(AND(J699&gt;1,J699&lt;=2.2),INDEX([1]价格表!$B$4:$I$31,M699,4),IF(AND(J699&gt;2.2,J699&lt;=3.3),INDEX([1]价格表!$B$4:$I$31,M699,5),IF(AND(J699&gt;3.3,J699&lt;=4),INDEX([1]价格表!$B$4:$I$31,M699,6),IF(AND(J699&gt;4,J699&lt;=5.5),INDEX([1]价格表!$B$4:$I$31,M699,7),IF(J699&gt;5.5,2.6+INDEX([1]价格表!$B$4:$I$31,M699,8)*L699)))))))</f>
        <v>8.6</v>
      </c>
      <c r="O699" s="3"/>
      <c r="P699" s="3"/>
      <c r="Q699" s="3">
        <f t="shared" si="21"/>
        <v>0</v>
      </c>
    </row>
    <row r="700" spans="1:17">
      <c r="A700" s="11">
        <v>4606846671044</v>
      </c>
      <c r="B700" s="1" t="s">
        <v>19</v>
      </c>
      <c r="C700" s="12">
        <v>20210202</v>
      </c>
      <c r="D700" s="12">
        <v>610538201209</v>
      </c>
      <c r="E700" s="12" t="s">
        <v>19</v>
      </c>
      <c r="F700" s="12">
        <v>20210212</v>
      </c>
      <c r="G700" s="12" t="s">
        <v>20</v>
      </c>
      <c r="H700" s="12" t="s">
        <v>24</v>
      </c>
      <c r="I700" s="12" t="s">
        <v>25</v>
      </c>
      <c r="J700" s="12">
        <v>10.64</v>
      </c>
      <c r="K700" s="12" t="s">
        <v>23</v>
      </c>
      <c r="L700">
        <f t="shared" si="20"/>
        <v>11</v>
      </c>
      <c r="M700">
        <f>MATCH(H:H,[1]价格表!$B$4:$B$35,0)</f>
        <v>1</v>
      </c>
      <c r="N700" s="4">
        <f>IF(J700&lt;=0.3,INDEX([1]价格表!$B$4:$I$31,M700,2),IF(AND(J700&gt;0.3,J700&lt;=1),INDEX([1]价格表!$B$4:$I$31,M700,3),IF(AND(J700&gt;1,J700&lt;=2.2),INDEX([1]价格表!$B$4:$I$31,M700,4),IF(AND(J700&gt;2.2,J700&lt;=3.3),INDEX([1]价格表!$B$4:$I$31,M700,5),IF(AND(J700&gt;3.3,J700&lt;=4),INDEX([1]价格表!$B$4:$I$31,M700,6),IF(AND(J700&gt;4,J700&lt;=5.5),INDEX([1]价格表!$B$4:$I$31,M700,7),IF(J700&gt;5.5,2.6+INDEX([1]价格表!$B$4:$I$31,M700,8)*L700)))))))</f>
        <v>9.2</v>
      </c>
      <c r="O700" s="3"/>
      <c r="P700" s="3"/>
      <c r="Q700" s="3">
        <f t="shared" si="21"/>
        <v>0</v>
      </c>
    </row>
    <row r="701" spans="1:17">
      <c r="A701" s="11">
        <v>4606856647182</v>
      </c>
      <c r="B701" s="1" t="s">
        <v>19</v>
      </c>
      <c r="C701" s="12">
        <v>20210202</v>
      </c>
      <c r="D701" s="12">
        <v>610538201209</v>
      </c>
      <c r="E701" s="12" t="s">
        <v>19</v>
      </c>
      <c r="F701" s="12">
        <v>20210212</v>
      </c>
      <c r="G701" s="12" t="s">
        <v>20</v>
      </c>
      <c r="H701" s="12" t="s">
        <v>24</v>
      </c>
      <c r="I701" s="12" t="s">
        <v>25</v>
      </c>
      <c r="J701" s="12">
        <v>10.84</v>
      </c>
      <c r="K701" s="12" t="s">
        <v>23</v>
      </c>
      <c r="L701">
        <f t="shared" si="20"/>
        <v>11</v>
      </c>
      <c r="M701">
        <f>MATCH(H:H,[1]价格表!$B$4:$B$35,0)</f>
        <v>1</v>
      </c>
      <c r="N701" s="4">
        <f>IF(J701&lt;=0.3,INDEX([1]价格表!$B$4:$I$31,M701,2),IF(AND(J701&gt;0.3,J701&lt;=1),INDEX([1]价格表!$B$4:$I$31,M701,3),IF(AND(J701&gt;1,J701&lt;=2.2),INDEX([1]价格表!$B$4:$I$31,M701,4),IF(AND(J701&gt;2.2,J701&lt;=3.3),INDEX([1]价格表!$B$4:$I$31,M701,5),IF(AND(J701&gt;3.3,J701&lt;=4),INDEX([1]价格表!$B$4:$I$31,M701,6),IF(AND(J701&gt;4,J701&lt;=5.5),INDEX([1]价格表!$B$4:$I$31,M701,7),IF(J701&gt;5.5,2.6+INDEX([1]价格表!$B$4:$I$31,M701,8)*L701)))))))</f>
        <v>9.2</v>
      </c>
      <c r="O701" s="3"/>
      <c r="P701" s="3"/>
      <c r="Q701" s="3">
        <f t="shared" si="21"/>
        <v>0</v>
      </c>
    </row>
    <row r="702" spans="1:17">
      <c r="A702" s="11">
        <v>4606856648921</v>
      </c>
      <c r="B702" s="1" t="s">
        <v>19</v>
      </c>
      <c r="C702" s="12">
        <v>20210202</v>
      </c>
      <c r="D702" s="12">
        <v>610538201209</v>
      </c>
      <c r="E702" s="12" t="s">
        <v>19</v>
      </c>
      <c r="F702" s="12">
        <v>20210212</v>
      </c>
      <c r="G702" s="12" t="s">
        <v>20</v>
      </c>
      <c r="H702" s="12" t="s">
        <v>24</v>
      </c>
      <c r="I702" s="12" t="s">
        <v>88</v>
      </c>
      <c r="J702" s="12">
        <v>11.52</v>
      </c>
      <c r="K702" s="12" t="s">
        <v>23</v>
      </c>
      <c r="L702">
        <f t="shared" si="20"/>
        <v>12</v>
      </c>
      <c r="M702">
        <f>MATCH(H:H,[1]价格表!$B$4:$B$35,0)</f>
        <v>1</v>
      </c>
      <c r="N702" s="4">
        <f>IF(J702&lt;=0.3,INDEX([1]价格表!$B$4:$I$31,M702,2),IF(AND(J702&gt;0.3,J702&lt;=1),INDEX([1]价格表!$B$4:$I$31,M702,3),IF(AND(J702&gt;1,J702&lt;=2.2),INDEX([1]价格表!$B$4:$I$31,M702,4),IF(AND(J702&gt;2.2,J702&lt;=3.3),INDEX([1]价格表!$B$4:$I$31,M702,5),IF(AND(J702&gt;3.3,J702&lt;=4),INDEX([1]价格表!$B$4:$I$31,M702,6),IF(AND(J702&gt;4,J702&lt;=5.5),INDEX([1]价格表!$B$4:$I$31,M702,7),IF(J702&gt;5.5,2.6+INDEX([1]价格表!$B$4:$I$31,M702,8)*L702)))))))</f>
        <v>9.8</v>
      </c>
      <c r="O702" s="3"/>
      <c r="P702" s="3"/>
      <c r="Q702" s="3">
        <f t="shared" si="21"/>
        <v>0</v>
      </c>
    </row>
    <row r="703" spans="1:17">
      <c r="A703" s="11">
        <v>4312240342730</v>
      </c>
      <c r="B703" s="1" t="s">
        <v>19</v>
      </c>
      <c r="C703" s="12">
        <v>20210202</v>
      </c>
      <c r="D703" s="12">
        <v>610538201209</v>
      </c>
      <c r="E703" s="12" t="s">
        <v>19</v>
      </c>
      <c r="F703" s="12">
        <v>20210212</v>
      </c>
      <c r="G703" s="12" t="s">
        <v>20</v>
      </c>
      <c r="H703" s="12" t="s">
        <v>40</v>
      </c>
      <c r="I703" s="12" t="s">
        <v>118</v>
      </c>
      <c r="J703" s="12">
        <v>19.87</v>
      </c>
      <c r="K703" s="12" t="s">
        <v>23</v>
      </c>
      <c r="L703">
        <f t="shared" si="20"/>
        <v>20</v>
      </c>
      <c r="M703">
        <f>MATCH(H:H,[1]价格表!$B$4:$B$35,0)</f>
        <v>9</v>
      </c>
      <c r="N703" s="4">
        <f>IF(J703&lt;=0.3,INDEX([1]价格表!$B$4:$I$31,M703,2),IF(AND(J703&gt;0.3,J703&lt;=1),INDEX([1]价格表!$B$4:$I$31,M703,3),IF(AND(J703&gt;1,J703&lt;=2.2),INDEX([1]价格表!$B$4:$I$31,M703,4),IF(AND(J703&gt;2.2,J703&lt;=3.3),INDEX([1]价格表!$B$4:$I$31,M703,5),IF(AND(J703&gt;3.3,J703&lt;=4),INDEX([1]价格表!$B$4:$I$31,M703,6),IF(AND(J703&gt;4,J703&lt;=5.5),INDEX([1]价格表!$B$4:$I$31,M703,7),IF(J703&gt;5.5,2.6+INDEX([1]价格表!$B$4:$I$31,M703,8)*L703)))))))</f>
        <v>21.6</v>
      </c>
      <c r="O703" s="5">
        <v>18.05</v>
      </c>
      <c r="P703" s="5">
        <v>20.65</v>
      </c>
      <c r="Q703" s="3">
        <f t="shared" si="21"/>
        <v>-0.950000000000003</v>
      </c>
    </row>
    <row r="704" spans="1:17">
      <c r="A704" s="11">
        <v>4606846709006</v>
      </c>
      <c r="B704" s="1" t="s">
        <v>19</v>
      </c>
      <c r="C704" s="12">
        <v>20210202</v>
      </c>
      <c r="D704" s="12">
        <v>610538201209</v>
      </c>
      <c r="E704" s="12" t="s">
        <v>19</v>
      </c>
      <c r="F704" s="12">
        <v>20210212</v>
      </c>
      <c r="G704" s="12" t="s">
        <v>20</v>
      </c>
      <c r="H704" s="12" t="s">
        <v>216</v>
      </c>
      <c r="I704" s="12" t="s">
        <v>217</v>
      </c>
      <c r="J704" s="12">
        <v>10.88</v>
      </c>
      <c r="K704" s="12" t="s">
        <v>23</v>
      </c>
      <c r="L704">
        <f t="shared" si="20"/>
        <v>11</v>
      </c>
      <c r="M704">
        <f>MATCH(H:H,[1]价格表!$B$4:$B$35,0)</f>
        <v>27</v>
      </c>
      <c r="N704" s="4">
        <f>IF(J704&lt;=0.3,INDEX([1]价格表!$B$4:$I$31,M704,2),IF(AND(J704&gt;0.3,J704&lt;=1),INDEX([1]价格表!$B$4:$I$31,M704,3),IF(AND(J704&gt;1,J704&lt;=2.2),INDEX([1]价格表!$B$4:$I$31,M704,4),IF(AND(J704&gt;2.2,J704&lt;=3.3),INDEX([1]价格表!$B$4:$I$31,M704,5),IF(AND(J704&gt;3.3,J704&lt;=4),INDEX([1]价格表!$B$4:$I$31,M704,6),IF(AND(J704&gt;4,J704&lt;=5.5),INDEX([1]价格表!$B$4:$I$31,M704,7),IF(J704&gt;5.5,2.6+INDEX([1]价格表!$B$4:$I$31,M704,8)*L704)))))))</f>
        <v>29</v>
      </c>
      <c r="O704" s="3"/>
      <c r="P704" s="3"/>
      <c r="Q704" s="3">
        <f t="shared" si="21"/>
        <v>0</v>
      </c>
    </row>
    <row r="705" spans="1:17">
      <c r="A705" s="11">
        <v>4606856649827</v>
      </c>
      <c r="B705" s="1" t="s">
        <v>19</v>
      </c>
      <c r="C705" s="12">
        <v>20210202</v>
      </c>
      <c r="D705" s="12">
        <v>610538201209</v>
      </c>
      <c r="E705" s="12" t="s">
        <v>19</v>
      </c>
      <c r="F705" s="12">
        <v>20210212</v>
      </c>
      <c r="G705" s="12" t="s">
        <v>20</v>
      </c>
      <c r="H705" s="12" t="s">
        <v>157</v>
      </c>
      <c r="I705" s="12" t="s">
        <v>218</v>
      </c>
      <c r="J705" s="12">
        <v>10.88</v>
      </c>
      <c r="K705" s="12" t="s">
        <v>23</v>
      </c>
      <c r="L705">
        <f t="shared" si="20"/>
        <v>11</v>
      </c>
      <c r="M705">
        <f>MATCH(H:H,[1]价格表!$B$4:$B$35,0)</f>
        <v>26</v>
      </c>
      <c r="N705" s="4">
        <f>IF(J705&lt;=0.3,INDEX([1]价格表!$B$4:$I$31,M705,2),IF(AND(J705&gt;0.3,J705&lt;=1),INDEX([1]价格表!$B$4:$I$31,M705,3),IF(AND(J705&gt;1,J705&lt;=2.2),INDEX([1]价格表!$B$4:$I$31,M705,4),IF(AND(J705&gt;2.2,J705&lt;=3.3),INDEX([1]价格表!$B$4:$I$31,M705,5),IF(AND(J705&gt;3.3,J705&lt;=4),INDEX([1]价格表!$B$4:$I$31,M705,6),IF(AND(J705&gt;4,J705&lt;=5.5),INDEX([1]价格表!$B$4:$I$31,M705,7),IF(J705&gt;5.5,2.6+INDEX([1]价格表!$B$4:$I$31,M705,8)*L705)))))))</f>
        <v>29</v>
      </c>
      <c r="O705" s="3"/>
      <c r="P705" s="3"/>
      <c r="Q705" s="3">
        <f t="shared" si="21"/>
        <v>0</v>
      </c>
    </row>
    <row r="706" spans="1:17">
      <c r="A706" s="11">
        <v>4312240665125</v>
      </c>
      <c r="B706" s="1" t="s">
        <v>19</v>
      </c>
      <c r="C706" s="12">
        <v>20210202</v>
      </c>
      <c r="D706" s="12">
        <v>610538201209</v>
      </c>
      <c r="E706" s="12" t="s">
        <v>19</v>
      </c>
      <c r="F706" s="12">
        <v>20210212</v>
      </c>
      <c r="G706" s="12" t="s">
        <v>20</v>
      </c>
      <c r="H706" s="12" t="s">
        <v>132</v>
      </c>
      <c r="I706" s="12" t="s">
        <v>172</v>
      </c>
      <c r="J706" s="12">
        <v>13.82</v>
      </c>
      <c r="K706" s="12" t="s">
        <v>23</v>
      </c>
      <c r="L706">
        <f t="shared" si="20"/>
        <v>14</v>
      </c>
      <c r="M706">
        <f>MATCH(H:H,[1]价格表!$B$4:$B$35,0)</f>
        <v>19</v>
      </c>
      <c r="N706" s="4">
        <f>IF(J706&lt;=0.3,INDEX([1]价格表!$B$4:$I$31,M706,2),IF(AND(J706&gt;0.3,J706&lt;=1),INDEX([1]价格表!$B$4:$I$31,M706,3),IF(AND(J706&gt;1,J706&lt;=2.2),INDEX([1]价格表!$B$4:$I$31,M706,4),IF(AND(J706&gt;2.2,J706&lt;=3.3),INDEX([1]价格表!$B$4:$I$31,M706,5),IF(AND(J706&gt;3.3,J706&lt;=4),INDEX([1]价格表!$B$4:$I$31,M706,6),IF(AND(J706&gt;4,J706&lt;=5.5),INDEX([1]价格表!$B$4:$I$31,M706,7),IF(J706&gt;5.5,2.6+INDEX([1]价格表!$B$4:$I$31,M706,8)*L706)))))))</f>
        <v>15.9</v>
      </c>
      <c r="O706" s="3"/>
      <c r="P706" s="3"/>
      <c r="Q706" s="3">
        <f t="shared" si="21"/>
        <v>0</v>
      </c>
    </row>
    <row r="707" spans="1:17">
      <c r="A707" s="11">
        <v>4312240665126</v>
      </c>
      <c r="B707" s="1" t="s">
        <v>19</v>
      </c>
      <c r="C707" s="12">
        <v>20210202</v>
      </c>
      <c r="D707" s="12">
        <v>610538201209</v>
      </c>
      <c r="E707" s="12" t="s">
        <v>19</v>
      </c>
      <c r="F707" s="12">
        <v>20210212</v>
      </c>
      <c r="G707" s="12" t="s">
        <v>20</v>
      </c>
      <c r="H707" s="12" t="s">
        <v>132</v>
      </c>
      <c r="I707" s="12" t="s">
        <v>172</v>
      </c>
      <c r="J707" s="12">
        <v>13.82</v>
      </c>
      <c r="K707" s="12" t="s">
        <v>23</v>
      </c>
      <c r="L707">
        <f t="shared" si="20"/>
        <v>14</v>
      </c>
      <c r="M707">
        <f>MATCH(H:H,[1]价格表!$B$4:$B$35,0)</f>
        <v>19</v>
      </c>
      <c r="N707" s="4">
        <f>IF(J707&lt;=0.3,INDEX([1]价格表!$B$4:$I$31,M707,2),IF(AND(J707&gt;0.3,J707&lt;=1),INDEX([1]价格表!$B$4:$I$31,M707,3),IF(AND(J707&gt;1,J707&lt;=2.2),INDEX([1]价格表!$B$4:$I$31,M707,4),IF(AND(J707&gt;2.2,J707&lt;=3.3),INDEX([1]价格表!$B$4:$I$31,M707,5),IF(AND(J707&gt;3.3,J707&lt;=4),INDEX([1]价格表!$B$4:$I$31,M707,6),IF(AND(J707&gt;4,J707&lt;=5.5),INDEX([1]价格表!$B$4:$I$31,M707,7),IF(J707&gt;5.5,2.6+INDEX([1]价格表!$B$4:$I$31,M707,8)*L707)))))))</f>
        <v>15.9</v>
      </c>
      <c r="O707" s="3"/>
      <c r="P707" s="3"/>
      <c r="Q707" s="3">
        <f t="shared" si="21"/>
        <v>0</v>
      </c>
    </row>
    <row r="708" spans="1:17">
      <c r="A708" s="11">
        <v>4606845160695</v>
      </c>
      <c r="B708" s="1" t="s">
        <v>19</v>
      </c>
      <c r="C708" s="12">
        <v>20210202</v>
      </c>
      <c r="D708" s="12">
        <v>610538201209</v>
      </c>
      <c r="E708" s="12" t="s">
        <v>19</v>
      </c>
      <c r="F708" s="12">
        <v>20210212</v>
      </c>
      <c r="G708" s="12" t="s">
        <v>20</v>
      </c>
      <c r="H708" s="12" t="s">
        <v>132</v>
      </c>
      <c r="I708" s="12" t="s">
        <v>172</v>
      </c>
      <c r="J708" s="12">
        <v>13.82</v>
      </c>
      <c r="K708" s="12" t="s">
        <v>23</v>
      </c>
      <c r="L708">
        <f t="shared" ref="L708:L771" si="22">ROUNDUP(J708,0)</f>
        <v>14</v>
      </c>
      <c r="M708">
        <f>MATCH(H:H,[1]价格表!$B$4:$B$35,0)</f>
        <v>19</v>
      </c>
      <c r="N708" s="4">
        <f>IF(J708&lt;=0.3,INDEX([1]价格表!$B$4:$I$31,M708,2),IF(AND(J708&gt;0.3,J708&lt;=1),INDEX([1]价格表!$B$4:$I$31,M708,3),IF(AND(J708&gt;1,J708&lt;=2.2),INDEX([1]价格表!$B$4:$I$31,M708,4),IF(AND(J708&gt;2.2,J708&lt;=3.3),INDEX([1]价格表!$B$4:$I$31,M708,5),IF(AND(J708&gt;3.3,J708&lt;=4),INDEX([1]价格表!$B$4:$I$31,M708,6),IF(AND(J708&gt;4,J708&lt;=5.5),INDEX([1]价格表!$B$4:$I$31,M708,7),IF(J708&gt;5.5,2.6+INDEX([1]价格表!$B$4:$I$31,M708,8)*L708)))))))</f>
        <v>15.9</v>
      </c>
      <c r="O708" s="3"/>
      <c r="P708" s="3"/>
      <c r="Q708" s="3">
        <f t="shared" ref="Q708:Q771" si="23">IF(P708&gt;0,P708-N708,0)</f>
        <v>0</v>
      </c>
    </row>
    <row r="709" spans="1:17">
      <c r="A709" s="11">
        <v>4606856649561</v>
      </c>
      <c r="B709" s="1" t="s">
        <v>19</v>
      </c>
      <c r="C709" s="12">
        <v>20210202</v>
      </c>
      <c r="D709" s="12">
        <v>610538201209</v>
      </c>
      <c r="E709" s="12" t="s">
        <v>19</v>
      </c>
      <c r="F709" s="12">
        <v>20210212</v>
      </c>
      <c r="G709" s="12" t="s">
        <v>20</v>
      </c>
      <c r="H709" s="12" t="s">
        <v>219</v>
      </c>
      <c r="I709" s="12" t="s">
        <v>220</v>
      </c>
      <c r="J709" s="12">
        <v>4.2</v>
      </c>
      <c r="K709" s="12" t="s">
        <v>23</v>
      </c>
      <c r="L709">
        <f t="shared" si="22"/>
        <v>5</v>
      </c>
      <c r="M709">
        <f>MATCH(H:H,[1]价格表!$B$4:$B$35,0)</f>
        <v>28</v>
      </c>
      <c r="N709" s="4">
        <f>IF(J709&lt;=0.3,INDEX([1]价格表!$B$4:$I$31,M709,2),IF(AND(J709&gt;0.3,J709&lt;=1),INDEX([1]价格表!$B$4:$I$31,M709,3),IF(AND(J709&gt;1,J709&lt;=2.2),INDEX([1]价格表!$B$4:$I$31,M709,4),IF(AND(J709&gt;2.2,J709&lt;=3.3),INDEX([1]价格表!$B$4:$I$31,M709,5),IF(AND(J709&gt;3.3,J709&lt;=4),INDEX([1]价格表!$B$4:$I$31,M709,6),IF(AND(J709&gt;4,J709&lt;=5.5),INDEX([1]价格表!$B$4:$I$31,M709,7),IF(J709&gt;5.5,2.6+INDEX([1]价格表!$B$4:$I$31,M709,8)*L709)))))))</f>
        <v>4.45</v>
      </c>
      <c r="O709" s="3"/>
      <c r="P709" s="3"/>
      <c r="Q709" s="3">
        <f t="shared" si="23"/>
        <v>0</v>
      </c>
    </row>
    <row r="710" spans="1:17">
      <c r="A710" s="11">
        <v>4312245967514</v>
      </c>
      <c r="B710" s="1" t="s">
        <v>19</v>
      </c>
      <c r="C710" s="12">
        <v>20210202</v>
      </c>
      <c r="D710" s="12">
        <v>610538201209</v>
      </c>
      <c r="E710" s="12" t="s">
        <v>19</v>
      </c>
      <c r="F710" s="12">
        <v>20210212</v>
      </c>
      <c r="G710" s="12" t="s">
        <v>20</v>
      </c>
      <c r="H710" s="12" t="s">
        <v>24</v>
      </c>
      <c r="I710" s="12" t="s">
        <v>25</v>
      </c>
      <c r="J710" s="12">
        <v>16.3</v>
      </c>
      <c r="K710" s="12" t="s">
        <v>23</v>
      </c>
      <c r="L710">
        <f t="shared" si="22"/>
        <v>17</v>
      </c>
      <c r="M710">
        <f>MATCH(H:H,[1]价格表!$B$4:$B$35,0)</f>
        <v>1</v>
      </c>
      <c r="N710" s="4">
        <f>IF(J710&lt;=0.3,INDEX([1]价格表!$B$4:$I$31,M710,2),IF(AND(J710&gt;0.3,J710&lt;=1),INDEX([1]价格表!$B$4:$I$31,M710,3),IF(AND(J710&gt;1,J710&lt;=2.2),INDEX([1]价格表!$B$4:$I$31,M710,4),IF(AND(J710&gt;2.2,J710&lt;=3.3),INDEX([1]价格表!$B$4:$I$31,M710,5),IF(AND(J710&gt;3.3,J710&lt;=4),INDEX([1]价格表!$B$4:$I$31,M710,6),IF(AND(J710&gt;4,J710&lt;=5.5),INDEX([1]价格表!$B$4:$I$31,M710,7),IF(J710&gt;5.5,2.6+INDEX([1]价格表!$B$4:$I$31,M710,8)*L710)))))))</f>
        <v>12.8</v>
      </c>
      <c r="O710" s="3"/>
      <c r="P710" s="3"/>
      <c r="Q710" s="3">
        <f t="shared" si="23"/>
        <v>0</v>
      </c>
    </row>
    <row r="711" spans="1:17">
      <c r="A711" s="11">
        <v>4312245967515</v>
      </c>
      <c r="B711" s="1" t="s">
        <v>19</v>
      </c>
      <c r="C711" s="12">
        <v>20210202</v>
      </c>
      <c r="D711" s="12">
        <v>610538201209</v>
      </c>
      <c r="E711" s="12" t="s">
        <v>19</v>
      </c>
      <c r="F711" s="12">
        <v>20210212</v>
      </c>
      <c r="G711" s="12" t="s">
        <v>20</v>
      </c>
      <c r="H711" s="12" t="s">
        <v>24</v>
      </c>
      <c r="I711" s="12" t="s">
        <v>25</v>
      </c>
      <c r="J711" s="12">
        <v>16.3</v>
      </c>
      <c r="K711" s="12" t="s">
        <v>23</v>
      </c>
      <c r="L711">
        <f t="shared" si="22"/>
        <v>17</v>
      </c>
      <c r="M711">
        <f>MATCH(H:H,[1]价格表!$B$4:$B$35,0)</f>
        <v>1</v>
      </c>
      <c r="N711" s="4">
        <f>IF(J711&lt;=0.3,INDEX([1]价格表!$B$4:$I$31,M711,2),IF(AND(J711&gt;0.3,J711&lt;=1),INDEX([1]价格表!$B$4:$I$31,M711,3),IF(AND(J711&gt;1,J711&lt;=2.2),INDEX([1]价格表!$B$4:$I$31,M711,4),IF(AND(J711&gt;2.2,J711&lt;=3.3),INDEX([1]价格表!$B$4:$I$31,M711,5),IF(AND(J711&gt;3.3,J711&lt;=4),INDEX([1]价格表!$B$4:$I$31,M711,6),IF(AND(J711&gt;4,J711&lt;=5.5),INDEX([1]价格表!$B$4:$I$31,M711,7),IF(J711&gt;5.5,2.6+INDEX([1]价格表!$B$4:$I$31,M711,8)*L711)))))))</f>
        <v>12.8</v>
      </c>
      <c r="O711" s="3"/>
      <c r="P711" s="3"/>
      <c r="Q711" s="3">
        <f t="shared" si="23"/>
        <v>0</v>
      </c>
    </row>
    <row r="712" spans="1:17">
      <c r="A712" s="11">
        <v>4312245967516</v>
      </c>
      <c r="B712" s="1" t="s">
        <v>19</v>
      </c>
      <c r="C712" s="12">
        <v>20210202</v>
      </c>
      <c r="D712" s="12">
        <v>610538201209</v>
      </c>
      <c r="E712" s="12" t="s">
        <v>19</v>
      </c>
      <c r="F712" s="12">
        <v>20210212</v>
      </c>
      <c r="G712" s="12" t="s">
        <v>20</v>
      </c>
      <c r="H712" s="12" t="s">
        <v>24</v>
      </c>
      <c r="I712" s="12" t="s">
        <v>25</v>
      </c>
      <c r="J712" s="12">
        <v>16.3</v>
      </c>
      <c r="K712" s="12" t="s">
        <v>23</v>
      </c>
      <c r="L712">
        <f t="shared" si="22"/>
        <v>17</v>
      </c>
      <c r="M712">
        <f>MATCH(H:H,[1]价格表!$B$4:$B$35,0)</f>
        <v>1</v>
      </c>
      <c r="N712" s="4">
        <f>IF(J712&lt;=0.3,INDEX([1]价格表!$B$4:$I$31,M712,2),IF(AND(J712&gt;0.3,J712&lt;=1),INDEX([1]价格表!$B$4:$I$31,M712,3),IF(AND(J712&gt;1,J712&lt;=2.2),INDEX([1]价格表!$B$4:$I$31,M712,4),IF(AND(J712&gt;2.2,J712&lt;=3.3),INDEX([1]价格表!$B$4:$I$31,M712,5),IF(AND(J712&gt;3.3,J712&lt;=4),INDEX([1]价格表!$B$4:$I$31,M712,6),IF(AND(J712&gt;4,J712&lt;=5.5),INDEX([1]价格表!$B$4:$I$31,M712,7),IF(J712&gt;5.5,2.6+INDEX([1]价格表!$B$4:$I$31,M712,8)*L712)))))))</f>
        <v>12.8</v>
      </c>
      <c r="O712" s="3"/>
      <c r="P712" s="3"/>
      <c r="Q712" s="3">
        <f t="shared" si="23"/>
        <v>0</v>
      </c>
    </row>
    <row r="713" spans="1:17">
      <c r="A713" s="11">
        <v>4312245967517</v>
      </c>
      <c r="B713" s="1" t="s">
        <v>19</v>
      </c>
      <c r="C713" s="12">
        <v>20210202</v>
      </c>
      <c r="D713" s="12">
        <v>610538201209</v>
      </c>
      <c r="E713" s="12" t="s">
        <v>19</v>
      </c>
      <c r="F713" s="12">
        <v>20210212</v>
      </c>
      <c r="G713" s="12" t="s">
        <v>20</v>
      </c>
      <c r="H713" s="12" t="s">
        <v>24</v>
      </c>
      <c r="I713" s="12" t="s">
        <v>25</v>
      </c>
      <c r="J713" s="12">
        <v>16.3</v>
      </c>
      <c r="K713" s="12" t="s">
        <v>23</v>
      </c>
      <c r="L713">
        <f t="shared" si="22"/>
        <v>17</v>
      </c>
      <c r="M713">
        <f>MATCH(H:H,[1]价格表!$B$4:$B$35,0)</f>
        <v>1</v>
      </c>
      <c r="N713" s="4">
        <f>IF(J713&lt;=0.3,INDEX([1]价格表!$B$4:$I$31,M713,2),IF(AND(J713&gt;0.3,J713&lt;=1),INDEX([1]价格表!$B$4:$I$31,M713,3),IF(AND(J713&gt;1,J713&lt;=2.2),INDEX([1]价格表!$B$4:$I$31,M713,4),IF(AND(J713&gt;2.2,J713&lt;=3.3),INDEX([1]价格表!$B$4:$I$31,M713,5),IF(AND(J713&gt;3.3,J713&lt;=4),INDEX([1]价格表!$B$4:$I$31,M713,6),IF(AND(J713&gt;4,J713&lt;=5.5),INDEX([1]价格表!$B$4:$I$31,M713,7),IF(J713&gt;5.5,2.6+INDEX([1]价格表!$B$4:$I$31,M713,8)*L713)))))))</f>
        <v>12.8</v>
      </c>
      <c r="O713" s="3"/>
      <c r="P713" s="3"/>
      <c r="Q713" s="3">
        <f t="shared" si="23"/>
        <v>0</v>
      </c>
    </row>
    <row r="714" spans="1:17">
      <c r="A714" s="11">
        <v>4312245967520</v>
      </c>
      <c r="B714" s="1" t="s">
        <v>19</v>
      </c>
      <c r="C714" s="12">
        <v>20210202</v>
      </c>
      <c r="D714" s="12">
        <v>610538201209</v>
      </c>
      <c r="E714" s="12" t="s">
        <v>19</v>
      </c>
      <c r="F714" s="12">
        <v>20210212</v>
      </c>
      <c r="G714" s="12" t="s">
        <v>20</v>
      </c>
      <c r="H714" s="12" t="s">
        <v>24</v>
      </c>
      <c r="I714" s="12" t="s">
        <v>25</v>
      </c>
      <c r="J714" s="12">
        <v>16.3</v>
      </c>
      <c r="K714" s="12" t="s">
        <v>23</v>
      </c>
      <c r="L714">
        <f t="shared" si="22"/>
        <v>17</v>
      </c>
      <c r="M714">
        <f>MATCH(H:H,[1]价格表!$B$4:$B$35,0)</f>
        <v>1</v>
      </c>
      <c r="N714" s="4">
        <f>IF(J714&lt;=0.3,INDEX([1]价格表!$B$4:$I$31,M714,2),IF(AND(J714&gt;0.3,J714&lt;=1),INDEX([1]价格表!$B$4:$I$31,M714,3),IF(AND(J714&gt;1,J714&lt;=2.2),INDEX([1]价格表!$B$4:$I$31,M714,4),IF(AND(J714&gt;2.2,J714&lt;=3.3),INDEX([1]价格表!$B$4:$I$31,M714,5),IF(AND(J714&gt;3.3,J714&lt;=4),INDEX([1]价格表!$B$4:$I$31,M714,6),IF(AND(J714&gt;4,J714&lt;=5.5),INDEX([1]价格表!$B$4:$I$31,M714,7),IF(J714&gt;5.5,2.6+INDEX([1]价格表!$B$4:$I$31,M714,8)*L714)))))))</f>
        <v>12.8</v>
      </c>
      <c r="O714" s="3"/>
      <c r="P714" s="3"/>
      <c r="Q714" s="3">
        <f t="shared" si="23"/>
        <v>0</v>
      </c>
    </row>
    <row r="715" spans="1:17">
      <c r="A715" s="11">
        <v>4606846707969</v>
      </c>
      <c r="B715" s="1" t="s">
        <v>19</v>
      </c>
      <c r="C715" s="12">
        <v>20210202</v>
      </c>
      <c r="D715" s="12">
        <v>610538201209</v>
      </c>
      <c r="E715" s="12" t="s">
        <v>19</v>
      </c>
      <c r="F715" s="12">
        <v>20210212</v>
      </c>
      <c r="G715" s="12" t="s">
        <v>20</v>
      </c>
      <c r="H715" s="12" t="s">
        <v>27</v>
      </c>
      <c r="I715" s="12" t="s">
        <v>28</v>
      </c>
      <c r="J715" s="12">
        <v>5.58</v>
      </c>
      <c r="K715" s="12" t="s">
        <v>23</v>
      </c>
      <c r="L715">
        <f t="shared" si="22"/>
        <v>6</v>
      </c>
      <c r="M715">
        <f>MATCH(H:H,[1]价格表!$B$4:$B$35,0)</f>
        <v>14</v>
      </c>
      <c r="N715" s="4">
        <f>IF(J715&lt;=0.3,INDEX([1]价格表!$B$4:$I$31,M715,2),IF(AND(J715&gt;0.3,J715&lt;=1),INDEX([1]价格表!$B$4:$I$31,M715,3),IF(AND(J715&gt;1,J715&lt;=2.2),INDEX([1]价格表!$B$4:$I$31,M715,4),IF(AND(J715&gt;2.2,J715&lt;=3.3),INDEX([1]价格表!$B$4:$I$31,M715,5),IF(AND(J715&gt;3.3,J715&lt;=4),INDEX([1]价格表!$B$4:$I$31,M715,6),IF(AND(J715&gt;4,J715&lt;=5.5),INDEX([1]价格表!$B$4:$I$31,M715,7),IF(J715&gt;5.5,2.6+INDEX([1]价格表!$B$4:$I$31,M715,8)*L715)))))))</f>
        <v>8.3</v>
      </c>
      <c r="O715" s="3"/>
      <c r="P715" s="3"/>
      <c r="Q715" s="3">
        <f t="shared" si="23"/>
        <v>0</v>
      </c>
    </row>
    <row r="716" spans="1:17">
      <c r="A716" s="11">
        <v>4606846723403</v>
      </c>
      <c r="B716" s="1" t="s">
        <v>19</v>
      </c>
      <c r="C716" s="12">
        <v>20210202</v>
      </c>
      <c r="D716" s="12">
        <v>610538201209</v>
      </c>
      <c r="E716" s="12" t="s">
        <v>19</v>
      </c>
      <c r="F716" s="12">
        <v>20210212</v>
      </c>
      <c r="G716" s="12" t="s">
        <v>20</v>
      </c>
      <c r="H716" s="12" t="s">
        <v>54</v>
      </c>
      <c r="I716" s="12" t="s">
        <v>55</v>
      </c>
      <c r="J716" s="12">
        <v>5.68</v>
      </c>
      <c r="K716" s="12" t="s">
        <v>23</v>
      </c>
      <c r="L716">
        <f t="shared" si="22"/>
        <v>6</v>
      </c>
      <c r="M716">
        <f>MATCH(H:H,[1]价格表!$B$4:$B$35,0)</f>
        <v>10</v>
      </c>
      <c r="N716" s="4">
        <f>IF(J716&lt;=0.3,INDEX([1]价格表!$B$4:$I$31,M716,2),IF(AND(J716&gt;0.3,J716&lt;=1),INDEX([1]价格表!$B$4:$I$31,M716,3),IF(AND(J716&gt;1,J716&lt;=2.2),INDEX([1]价格表!$B$4:$I$31,M716,4),IF(AND(J716&gt;2.2,J716&lt;=3.3),INDEX([1]价格表!$B$4:$I$31,M716,5),IF(AND(J716&gt;3.3,J716&lt;=4),INDEX([1]价格表!$B$4:$I$31,M716,6),IF(AND(J716&gt;4,J716&lt;=5.5),INDEX([1]价格表!$B$4:$I$31,M716,7),IF(J716&gt;5.5,2.6+INDEX([1]价格表!$B$4:$I$31,M716,8)*L716)))))))</f>
        <v>8.3</v>
      </c>
      <c r="O716" s="5">
        <v>4.21</v>
      </c>
      <c r="P716" s="5">
        <v>3.8</v>
      </c>
      <c r="Q716" s="3">
        <f t="shared" si="23"/>
        <v>-4.5</v>
      </c>
    </row>
    <row r="717" spans="1:17">
      <c r="A717" s="11">
        <v>4606846707427</v>
      </c>
      <c r="B717" s="1" t="s">
        <v>19</v>
      </c>
      <c r="C717" s="12">
        <v>20210202</v>
      </c>
      <c r="D717" s="12">
        <v>610538201209</v>
      </c>
      <c r="E717" s="12" t="s">
        <v>19</v>
      </c>
      <c r="F717" s="12">
        <v>20210212</v>
      </c>
      <c r="G717" s="12" t="s">
        <v>20</v>
      </c>
      <c r="H717" s="12" t="s">
        <v>21</v>
      </c>
      <c r="I717" s="12" t="s">
        <v>37</v>
      </c>
      <c r="J717" s="12">
        <v>5.7</v>
      </c>
      <c r="K717" s="12" t="s">
        <v>23</v>
      </c>
      <c r="L717">
        <f t="shared" si="22"/>
        <v>6</v>
      </c>
      <c r="M717">
        <f>MATCH(H:H,[1]价格表!$B$4:$B$35,0)</f>
        <v>15</v>
      </c>
      <c r="N717" s="4">
        <f>IF(J717&lt;=0.3,INDEX([1]价格表!$B$4:$I$31,M717,2),IF(AND(J717&gt;0.3,J717&lt;=1),INDEX([1]价格表!$B$4:$I$31,M717,3),IF(AND(J717&gt;1,J717&lt;=2.2),INDEX([1]价格表!$B$4:$I$31,M717,4),IF(AND(J717&gt;2.2,J717&lt;=3.3),INDEX([1]价格表!$B$4:$I$31,M717,5),IF(AND(J717&gt;3.3,J717&lt;=4),INDEX([1]价格表!$B$4:$I$31,M717,6),IF(AND(J717&gt;4,J717&lt;=5.5),INDEX([1]价格表!$B$4:$I$31,M717,7),IF(J717&gt;5.5,2.6+INDEX([1]价格表!$B$4:$I$31,M717,8)*L717)))))))</f>
        <v>8.3</v>
      </c>
      <c r="O717" s="3"/>
      <c r="P717" s="3"/>
      <c r="Q717" s="3">
        <f t="shared" si="23"/>
        <v>0</v>
      </c>
    </row>
    <row r="718" spans="1:17">
      <c r="A718" s="11">
        <v>4606846707340</v>
      </c>
      <c r="B718" s="1" t="s">
        <v>19</v>
      </c>
      <c r="C718" s="12">
        <v>20210202</v>
      </c>
      <c r="D718" s="12">
        <v>610538201209</v>
      </c>
      <c r="E718" s="12" t="s">
        <v>19</v>
      </c>
      <c r="F718" s="12">
        <v>20210212</v>
      </c>
      <c r="G718" s="12" t="s">
        <v>20</v>
      </c>
      <c r="H718" s="12" t="s">
        <v>47</v>
      </c>
      <c r="I718" s="12" t="s">
        <v>195</v>
      </c>
      <c r="J718" s="12">
        <v>5.74</v>
      </c>
      <c r="K718" s="12" t="s">
        <v>23</v>
      </c>
      <c r="L718">
        <f t="shared" si="22"/>
        <v>6</v>
      </c>
      <c r="M718">
        <f>MATCH(H:H,[1]价格表!$B$4:$B$35,0)</f>
        <v>12</v>
      </c>
      <c r="N718" s="4">
        <f>IF(J718&lt;=0.3,INDEX([1]价格表!$B$4:$I$31,M718,2),IF(AND(J718&gt;0.3,J718&lt;=1),INDEX([1]价格表!$B$4:$I$31,M718,3),IF(AND(J718&gt;1,J718&lt;=2.2),INDEX([1]价格表!$B$4:$I$31,M718,4),IF(AND(J718&gt;2.2,J718&lt;=3.3),INDEX([1]价格表!$B$4:$I$31,M718,5),IF(AND(J718&gt;3.3,J718&lt;=4),INDEX([1]价格表!$B$4:$I$31,M718,6),IF(AND(J718&gt;4,J718&lt;=5.5),INDEX([1]价格表!$B$4:$I$31,M718,7),IF(J718&gt;5.5,2.6+INDEX([1]价格表!$B$4:$I$31,M718,8)*L718)))))))</f>
        <v>8.3</v>
      </c>
      <c r="O718" s="3"/>
      <c r="P718" s="3"/>
      <c r="Q718" s="3">
        <f t="shared" si="23"/>
        <v>0</v>
      </c>
    </row>
    <row r="719" spans="1:17">
      <c r="A719" s="11">
        <v>4606846707359</v>
      </c>
      <c r="B719" s="1" t="s">
        <v>19</v>
      </c>
      <c r="C719" s="12">
        <v>20210202</v>
      </c>
      <c r="D719" s="12">
        <v>610538201209</v>
      </c>
      <c r="E719" s="12" t="s">
        <v>19</v>
      </c>
      <c r="F719" s="12">
        <v>20210212</v>
      </c>
      <c r="G719" s="12" t="s">
        <v>20</v>
      </c>
      <c r="H719" s="12" t="s">
        <v>45</v>
      </c>
      <c r="I719" s="12" t="s">
        <v>179</v>
      </c>
      <c r="J719" s="12">
        <v>5.76</v>
      </c>
      <c r="K719" s="12" t="s">
        <v>23</v>
      </c>
      <c r="L719">
        <f t="shared" si="22"/>
        <v>6</v>
      </c>
      <c r="M719">
        <f>MATCH(H:H,[1]价格表!$B$4:$B$35,0)</f>
        <v>20</v>
      </c>
      <c r="N719" s="4">
        <f>IF(J719&lt;=0.3,INDEX([1]价格表!$B$4:$I$31,M719,2),IF(AND(J719&gt;0.3,J719&lt;=1),INDEX([1]价格表!$B$4:$I$31,M719,3),IF(AND(J719&gt;1,J719&lt;=2.2),INDEX([1]价格表!$B$4:$I$31,M719,4),IF(AND(J719&gt;2.2,J719&lt;=3.3),INDEX([1]价格表!$B$4:$I$31,M719,5),IF(AND(J719&gt;3.3,J719&lt;=4),INDEX([1]价格表!$B$4:$I$31,M719,6),IF(AND(J719&gt;4,J719&lt;=5.5),INDEX([1]价格表!$B$4:$I$31,M719,7),IF(J719&gt;5.5,2.6+INDEX([1]价格表!$B$4:$I$31,M719,8)*L719)))))))</f>
        <v>8.3</v>
      </c>
      <c r="O719" s="3"/>
      <c r="P719" s="3"/>
      <c r="Q719" s="3">
        <f t="shared" si="23"/>
        <v>0</v>
      </c>
    </row>
    <row r="720" spans="1:17">
      <c r="A720" s="11">
        <v>4606846709147</v>
      </c>
      <c r="B720" s="1" t="s">
        <v>19</v>
      </c>
      <c r="C720" s="12">
        <v>20210202</v>
      </c>
      <c r="D720" s="12">
        <v>610538201209</v>
      </c>
      <c r="E720" s="12" t="s">
        <v>19</v>
      </c>
      <c r="F720" s="12">
        <v>20210212</v>
      </c>
      <c r="G720" s="12" t="s">
        <v>20</v>
      </c>
      <c r="H720" s="12" t="s">
        <v>27</v>
      </c>
      <c r="I720" s="12" t="s">
        <v>221</v>
      </c>
      <c r="J720" s="12">
        <v>5.76</v>
      </c>
      <c r="K720" s="12" t="s">
        <v>23</v>
      </c>
      <c r="L720">
        <f t="shared" si="22"/>
        <v>6</v>
      </c>
      <c r="M720">
        <f>MATCH(H:H,[1]价格表!$B$4:$B$35,0)</f>
        <v>14</v>
      </c>
      <c r="N720" s="4">
        <f>IF(J720&lt;=0.3,INDEX([1]价格表!$B$4:$I$31,M720,2),IF(AND(J720&gt;0.3,J720&lt;=1),INDEX([1]价格表!$B$4:$I$31,M720,3),IF(AND(J720&gt;1,J720&lt;=2.2),INDEX([1]价格表!$B$4:$I$31,M720,4),IF(AND(J720&gt;2.2,J720&lt;=3.3),INDEX([1]价格表!$B$4:$I$31,M720,5),IF(AND(J720&gt;3.3,J720&lt;=4),INDEX([1]价格表!$B$4:$I$31,M720,6),IF(AND(J720&gt;4,J720&lt;=5.5),INDEX([1]价格表!$B$4:$I$31,M720,7),IF(J720&gt;5.5,2.6+INDEX([1]价格表!$B$4:$I$31,M720,8)*L720)))))))</f>
        <v>8.3</v>
      </c>
      <c r="O720" s="3"/>
      <c r="P720" s="3"/>
      <c r="Q720" s="3">
        <f t="shared" si="23"/>
        <v>0</v>
      </c>
    </row>
    <row r="721" spans="1:17">
      <c r="A721" s="11">
        <v>4312240665127</v>
      </c>
      <c r="B721" s="1" t="s">
        <v>19</v>
      </c>
      <c r="C721" s="12">
        <v>20210202</v>
      </c>
      <c r="D721" s="12">
        <v>610538201209</v>
      </c>
      <c r="E721" s="12" t="s">
        <v>19</v>
      </c>
      <c r="F721" s="12">
        <v>20210212</v>
      </c>
      <c r="G721" s="12" t="s">
        <v>20</v>
      </c>
      <c r="H721" s="12" t="s">
        <v>132</v>
      </c>
      <c r="I721" s="12" t="s">
        <v>172</v>
      </c>
      <c r="J721" s="12">
        <v>25.76</v>
      </c>
      <c r="K721" s="12" t="s">
        <v>121</v>
      </c>
      <c r="L721">
        <f t="shared" si="22"/>
        <v>26</v>
      </c>
      <c r="M721">
        <f>MATCH(H:H,[1]价格表!$B$4:$B$35,0)</f>
        <v>19</v>
      </c>
      <c r="N721" s="4">
        <f>IF(J721&lt;=0.3,INDEX([1]价格表!$B$4:$I$31,M721,2),IF(AND(J721&gt;0.3,J721&lt;=1),INDEX([1]价格表!$B$4:$I$31,M721,3),IF(AND(J721&gt;1,J721&lt;=2.2),INDEX([1]价格表!$B$4:$I$31,M721,4),IF(AND(J721&gt;2.2,J721&lt;=3.3),INDEX([1]价格表!$B$4:$I$31,M721,5),IF(AND(J721&gt;3.3,J721&lt;=4),INDEX([1]价格表!$B$4:$I$31,M721,6),IF(AND(J721&gt;4,J721&lt;=5.5),INDEX([1]价格表!$B$4:$I$31,M721,7),IF(J721&gt;5.5,2.6+INDEX([1]价格表!$B$4:$I$31,M721,8)*L721)))))))</f>
        <v>27.3</v>
      </c>
      <c r="O721" s="5">
        <v>7.05</v>
      </c>
      <c r="P721" s="5">
        <v>10.2</v>
      </c>
      <c r="Q721" s="3">
        <f t="shared" si="23"/>
        <v>-17.1</v>
      </c>
    </row>
    <row r="722" spans="1:17">
      <c r="A722" s="11">
        <v>4606856648649</v>
      </c>
      <c r="B722" s="1" t="s">
        <v>19</v>
      </c>
      <c r="C722" s="12">
        <v>20210202</v>
      </c>
      <c r="D722" s="12">
        <v>610538201209</v>
      </c>
      <c r="E722" s="12" t="s">
        <v>19</v>
      </c>
      <c r="F722" s="12">
        <v>20210212</v>
      </c>
      <c r="G722" s="12" t="s">
        <v>20</v>
      </c>
      <c r="H722" s="12" t="s">
        <v>129</v>
      </c>
      <c r="I722" s="12" t="s">
        <v>130</v>
      </c>
      <c r="J722" s="12">
        <v>5.8</v>
      </c>
      <c r="K722" s="12" t="s">
        <v>23</v>
      </c>
      <c r="L722">
        <f t="shared" si="22"/>
        <v>6</v>
      </c>
      <c r="M722">
        <f>MATCH(H:H,[1]价格表!$B$4:$B$35,0)</f>
        <v>18</v>
      </c>
      <c r="N722" s="4">
        <f>IF(J722&lt;=0.3,INDEX([1]价格表!$B$4:$I$31,M722,2),IF(AND(J722&gt;0.3,J722&lt;=1),INDEX([1]价格表!$B$4:$I$31,M722,3),IF(AND(J722&gt;1,J722&lt;=2.2),INDEX([1]价格表!$B$4:$I$31,M722,4),IF(AND(J722&gt;2.2,J722&lt;=3.3),INDEX([1]价格表!$B$4:$I$31,M722,5),IF(AND(J722&gt;3.3,J722&lt;=4),INDEX([1]价格表!$B$4:$I$31,M722,6),IF(AND(J722&gt;4,J722&lt;=5.5),INDEX([1]价格表!$B$4:$I$31,M722,7),IF(J722&gt;5.5,2.6+INDEX([1]价格表!$B$4:$I$31,M722,8)*L722)))))))</f>
        <v>8.3</v>
      </c>
      <c r="O722" s="3"/>
      <c r="P722" s="3"/>
      <c r="Q722" s="3">
        <f t="shared" si="23"/>
        <v>0</v>
      </c>
    </row>
    <row r="723" spans="1:17">
      <c r="A723" s="11">
        <v>4312245997816</v>
      </c>
      <c r="B723" s="1" t="s">
        <v>19</v>
      </c>
      <c r="C723" s="12">
        <v>20210202</v>
      </c>
      <c r="D723" s="12">
        <v>610538201209</v>
      </c>
      <c r="E723" s="12" t="s">
        <v>19</v>
      </c>
      <c r="F723" s="12">
        <v>20210212</v>
      </c>
      <c r="G723" s="12" t="s">
        <v>20</v>
      </c>
      <c r="H723" s="12" t="s">
        <v>72</v>
      </c>
      <c r="I723" s="12" t="s">
        <v>100</v>
      </c>
      <c r="J723" s="12">
        <v>9.78</v>
      </c>
      <c r="K723" s="12" t="s">
        <v>23</v>
      </c>
      <c r="L723">
        <f t="shared" si="22"/>
        <v>10</v>
      </c>
      <c r="M723">
        <f>MATCH(H:H,[1]价格表!$B$4:$B$35,0)</f>
        <v>2</v>
      </c>
      <c r="N723" s="4">
        <f>IF(J723&lt;=0.3,INDEX([1]价格表!$B$4:$I$31,M723,2),IF(AND(J723&gt;0.3,J723&lt;=1),INDEX([1]价格表!$B$4:$I$31,M723,3),IF(AND(J723&gt;1,J723&lt;=2.2),INDEX([1]价格表!$B$4:$I$31,M723,4),IF(AND(J723&gt;2.2,J723&lt;=3.3),INDEX([1]价格表!$B$4:$I$31,M723,5),IF(AND(J723&gt;3.3,J723&lt;=4),INDEX([1]价格表!$B$4:$I$31,M723,6),IF(AND(J723&gt;4,J723&lt;=5.5),INDEX([1]价格表!$B$4:$I$31,M723,7),IF(J723&gt;5.5,2.6+INDEX([1]价格表!$B$4:$I$31,M723,8)*L723)))))))</f>
        <v>9.6</v>
      </c>
      <c r="O723" s="3"/>
      <c r="P723" s="3"/>
      <c r="Q723" s="3">
        <f t="shared" si="23"/>
        <v>0</v>
      </c>
    </row>
    <row r="724" spans="1:17">
      <c r="A724" s="11">
        <v>4606845755429</v>
      </c>
      <c r="B724" s="1" t="s">
        <v>19</v>
      </c>
      <c r="C724" s="12">
        <v>20210202</v>
      </c>
      <c r="D724" s="12">
        <v>610538201209</v>
      </c>
      <c r="E724" s="12" t="s">
        <v>19</v>
      </c>
      <c r="F724" s="12">
        <v>20210212</v>
      </c>
      <c r="G724" s="12" t="s">
        <v>20</v>
      </c>
      <c r="H724" s="12" t="s">
        <v>35</v>
      </c>
      <c r="I724" s="12" t="s">
        <v>147</v>
      </c>
      <c r="J724" s="12">
        <v>5.86</v>
      </c>
      <c r="K724" s="12" t="s">
        <v>23</v>
      </c>
      <c r="L724">
        <f t="shared" si="22"/>
        <v>6</v>
      </c>
      <c r="M724">
        <f>MATCH(H:H,[1]价格表!$B$4:$B$35,0)</f>
        <v>11</v>
      </c>
      <c r="N724" s="4">
        <f>IF(J724&lt;=0.3,INDEX([1]价格表!$B$4:$I$31,M724,2),IF(AND(J724&gt;0.3,J724&lt;=1),INDEX([1]价格表!$B$4:$I$31,M724,3),IF(AND(J724&gt;1,J724&lt;=2.2),INDEX([1]价格表!$B$4:$I$31,M724,4),IF(AND(J724&gt;2.2,J724&lt;=3.3),INDEX([1]价格表!$B$4:$I$31,M724,5),IF(AND(J724&gt;3.3,J724&lt;=4),INDEX([1]价格表!$B$4:$I$31,M724,6),IF(AND(J724&gt;4,J724&lt;=5.5),INDEX([1]价格表!$B$4:$I$31,M724,7),IF(J724&gt;5.5,2.6+INDEX([1]价格表!$B$4:$I$31,M724,8)*L724)))))))</f>
        <v>8.3</v>
      </c>
      <c r="O724" s="3"/>
      <c r="P724" s="3"/>
      <c r="Q724" s="3">
        <f t="shared" si="23"/>
        <v>0</v>
      </c>
    </row>
    <row r="725" spans="1:17">
      <c r="A725" s="11">
        <v>4606845755446</v>
      </c>
      <c r="B725" s="1" t="s">
        <v>19</v>
      </c>
      <c r="C725" s="12">
        <v>20210202</v>
      </c>
      <c r="D725" s="12">
        <v>610538201209</v>
      </c>
      <c r="E725" s="12" t="s">
        <v>19</v>
      </c>
      <c r="F725" s="12">
        <v>20210212</v>
      </c>
      <c r="G725" s="12" t="s">
        <v>20</v>
      </c>
      <c r="H725" s="12" t="s">
        <v>47</v>
      </c>
      <c r="I725" s="12" t="s">
        <v>75</v>
      </c>
      <c r="J725" s="12">
        <v>5.86</v>
      </c>
      <c r="K725" s="12" t="s">
        <v>23</v>
      </c>
      <c r="L725">
        <f t="shared" si="22"/>
        <v>6</v>
      </c>
      <c r="M725">
        <f>MATCH(H:H,[1]价格表!$B$4:$B$35,0)</f>
        <v>12</v>
      </c>
      <c r="N725" s="4">
        <f>IF(J725&lt;=0.3,INDEX([1]价格表!$B$4:$I$31,M725,2),IF(AND(J725&gt;0.3,J725&lt;=1),INDEX([1]价格表!$B$4:$I$31,M725,3),IF(AND(J725&gt;1,J725&lt;=2.2),INDEX([1]价格表!$B$4:$I$31,M725,4),IF(AND(J725&gt;2.2,J725&lt;=3.3),INDEX([1]价格表!$B$4:$I$31,M725,5),IF(AND(J725&gt;3.3,J725&lt;=4),INDEX([1]价格表!$B$4:$I$31,M725,6),IF(AND(J725&gt;4,J725&lt;=5.5),INDEX([1]价格表!$B$4:$I$31,M725,7),IF(J725&gt;5.5,2.6+INDEX([1]价格表!$B$4:$I$31,M725,8)*L725)))))))</f>
        <v>8.3</v>
      </c>
      <c r="O725" s="3"/>
      <c r="P725" s="3"/>
      <c r="Q725" s="3">
        <f t="shared" si="23"/>
        <v>0</v>
      </c>
    </row>
    <row r="726" spans="1:17">
      <c r="A726" s="11">
        <v>4606846709255</v>
      </c>
      <c r="B726" s="1" t="s">
        <v>19</v>
      </c>
      <c r="C726" s="12">
        <v>20210202</v>
      </c>
      <c r="D726" s="12">
        <v>610538201209</v>
      </c>
      <c r="E726" s="12" t="s">
        <v>19</v>
      </c>
      <c r="F726" s="12">
        <v>20210212</v>
      </c>
      <c r="G726" s="12" t="s">
        <v>20</v>
      </c>
      <c r="H726" s="12" t="s">
        <v>33</v>
      </c>
      <c r="I726" s="12" t="s">
        <v>34</v>
      </c>
      <c r="J726" s="12">
        <v>5.87</v>
      </c>
      <c r="K726" s="12" t="s">
        <v>23</v>
      </c>
      <c r="L726">
        <f t="shared" si="22"/>
        <v>6</v>
      </c>
      <c r="M726">
        <f>MATCH(H:H,[1]价格表!$B$4:$B$35,0)</f>
        <v>7</v>
      </c>
      <c r="N726" s="4">
        <f>IF(J726&lt;=0.3,INDEX([1]价格表!$B$4:$I$31,M726,2),IF(AND(J726&gt;0.3,J726&lt;=1),INDEX([1]价格表!$B$4:$I$31,M726,3),IF(AND(J726&gt;1,J726&lt;=2.2),INDEX([1]价格表!$B$4:$I$31,M726,4),IF(AND(J726&gt;2.2,J726&lt;=3.3),INDEX([1]价格表!$B$4:$I$31,M726,5),IF(AND(J726&gt;3.3,J726&lt;=4),INDEX([1]价格表!$B$4:$I$31,M726,6),IF(AND(J726&gt;4,J726&lt;=5.5),INDEX([1]价格表!$B$4:$I$31,M726,7),IF(J726&gt;5.5,2.6+INDEX([1]价格表!$B$4:$I$31,M726,8)*L726)))))))</f>
        <v>8.3</v>
      </c>
      <c r="O726" s="3"/>
      <c r="P726" s="3"/>
      <c r="Q726" s="3">
        <f t="shared" si="23"/>
        <v>0</v>
      </c>
    </row>
    <row r="727" spans="1:17">
      <c r="A727" s="11">
        <v>4606846707943</v>
      </c>
      <c r="B727" s="1" t="s">
        <v>19</v>
      </c>
      <c r="C727" s="12">
        <v>20210202</v>
      </c>
      <c r="D727" s="12">
        <v>610538201209</v>
      </c>
      <c r="E727" s="12" t="s">
        <v>19</v>
      </c>
      <c r="F727" s="12">
        <v>20210212</v>
      </c>
      <c r="G727" s="12" t="s">
        <v>20</v>
      </c>
      <c r="H727" s="12" t="s">
        <v>161</v>
      </c>
      <c r="I727" s="12" t="s">
        <v>162</v>
      </c>
      <c r="J727" s="12">
        <v>5.89</v>
      </c>
      <c r="K727" s="12" t="s">
        <v>23</v>
      </c>
      <c r="L727">
        <f t="shared" si="22"/>
        <v>6</v>
      </c>
      <c r="M727">
        <f>MATCH(H:H,[1]价格表!$B$4:$B$35,0)</f>
        <v>13</v>
      </c>
      <c r="N727" s="4">
        <f>IF(J727&lt;=0.3,INDEX([1]价格表!$B$4:$I$31,M727,2),IF(AND(J727&gt;0.3,J727&lt;=1),INDEX([1]价格表!$B$4:$I$31,M727,3),IF(AND(J727&gt;1,J727&lt;=2.2),INDEX([1]价格表!$B$4:$I$31,M727,4),IF(AND(J727&gt;2.2,J727&lt;=3.3),INDEX([1]价格表!$B$4:$I$31,M727,5),IF(AND(J727&gt;3.3,J727&lt;=4),INDEX([1]价格表!$B$4:$I$31,M727,6),IF(AND(J727&gt;4,J727&lt;=5.5),INDEX([1]价格表!$B$4:$I$31,M727,7),IF(J727&gt;5.5,2.6+INDEX([1]价格表!$B$4:$I$31,M727,8)*L727)))))))</f>
        <v>8.3</v>
      </c>
      <c r="O727" s="3"/>
      <c r="P727" s="3"/>
      <c r="Q727" s="3">
        <f t="shared" si="23"/>
        <v>0</v>
      </c>
    </row>
    <row r="728" spans="1:17">
      <c r="A728" s="11">
        <v>4606846707415</v>
      </c>
      <c r="B728" s="1" t="s">
        <v>19</v>
      </c>
      <c r="C728" s="12">
        <v>20210202</v>
      </c>
      <c r="D728" s="12">
        <v>610538201209</v>
      </c>
      <c r="E728" s="12" t="s">
        <v>19</v>
      </c>
      <c r="F728" s="12">
        <v>20210212</v>
      </c>
      <c r="G728" s="12" t="s">
        <v>20</v>
      </c>
      <c r="H728" s="12" t="s">
        <v>31</v>
      </c>
      <c r="I728" s="12" t="s">
        <v>77</v>
      </c>
      <c r="J728" s="12">
        <v>5.96</v>
      </c>
      <c r="K728" s="12" t="s">
        <v>23</v>
      </c>
      <c r="L728">
        <f t="shared" si="22"/>
        <v>6</v>
      </c>
      <c r="M728">
        <f>MATCH(H:H,[1]价格表!$B$4:$B$35,0)</f>
        <v>17</v>
      </c>
      <c r="N728" s="4">
        <f>IF(J728&lt;=0.3,INDEX([1]价格表!$B$4:$I$31,M728,2),IF(AND(J728&gt;0.3,J728&lt;=1),INDEX([1]价格表!$B$4:$I$31,M728,3),IF(AND(J728&gt;1,J728&lt;=2.2),INDEX([1]价格表!$B$4:$I$31,M728,4),IF(AND(J728&gt;2.2,J728&lt;=3.3),INDEX([1]价格表!$B$4:$I$31,M728,5),IF(AND(J728&gt;3.3,J728&lt;=4),INDEX([1]价格表!$B$4:$I$31,M728,6),IF(AND(J728&gt;4,J728&lt;=5.5),INDEX([1]价格表!$B$4:$I$31,M728,7),IF(J728&gt;5.5,2.6+INDEX([1]价格表!$B$4:$I$31,M728,8)*L728)))))))</f>
        <v>8.3</v>
      </c>
      <c r="O728" s="3"/>
      <c r="P728" s="3"/>
      <c r="Q728" s="3">
        <f t="shared" si="23"/>
        <v>0</v>
      </c>
    </row>
    <row r="729" spans="1:17">
      <c r="A729" s="11">
        <v>4606846723643</v>
      </c>
      <c r="B729" s="1" t="s">
        <v>19</v>
      </c>
      <c r="C729" s="12">
        <v>20210202</v>
      </c>
      <c r="D729" s="12">
        <v>610538201209</v>
      </c>
      <c r="E729" s="12" t="s">
        <v>19</v>
      </c>
      <c r="F729" s="12">
        <v>20210212</v>
      </c>
      <c r="G729" s="12" t="s">
        <v>20</v>
      </c>
      <c r="H729" s="12" t="s">
        <v>81</v>
      </c>
      <c r="I729" s="12" t="s">
        <v>182</v>
      </c>
      <c r="J729" s="12">
        <v>5.96</v>
      </c>
      <c r="K729" s="12" t="s">
        <v>23</v>
      </c>
      <c r="L729">
        <f t="shared" si="22"/>
        <v>6</v>
      </c>
      <c r="M729">
        <f>MATCH(H:H,[1]价格表!$B$4:$B$35,0)</f>
        <v>16</v>
      </c>
      <c r="N729" s="4">
        <f>IF(J729&lt;=0.3,INDEX([1]价格表!$B$4:$I$31,M729,2),IF(AND(J729&gt;0.3,J729&lt;=1),INDEX([1]价格表!$B$4:$I$31,M729,3),IF(AND(J729&gt;1,J729&lt;=2.2),INDEX([1]价格表!$B$4:$I$31,M729,4),IF(AND(J729&gt;2.2,J729&lt;=3.3),INDEX([1]价格表!$B$4:$I$31,M729,5),IF(AND(J729&gt;3.3,J729&lt;=4),INDEX([1]价格表!$B$4:$I$31,M729,6),IF(AND(J729&gt;4,J729&lt;=5.5),INDEX([1]价格表!$B$4:$I$31,M729,7),IF(J729&gt;5.5,2.6+INDEX([1]价格表!$B$4:$I$31,M729,8)*L729)))))))</f>
        <v>8.3</v>
      </c>
      <c r="O729" s="3"/>
      <c r="P729" s="3"/>
      <c r="Q729" s="3">
        <f t="shared" si="23"/>
        <v>0</v>
      </c>
    </row>
    <row r="730" spans="1:17">
      <c r="A730" s="11">
        <v>4606846707739</v>
      </c>
      <c r="B730" s="1" t="s">
        <v>19</v>
      </c>
      <c r="C730" s="12">
        <v>20210202</v>
      </c>
      <c r="D730" s="12">
        <v>610538201209</v>
      </c>
      <c r="E730" s="12" t="s">
        <v>19</v>
      </c>
      <c r="F730" s="12">
        <v>20210212</v>
      </c>
      <c r="G730" s="12" t="s">
        <v>20</v>
      </c>
      <c r="H730" s="12" t="s">
        <v>129</v>
      </c>
      <c r="I730" s="12" t="s">
        <v>130</v>
      </c>
      <c r="J730" s="12">
        <v>6</v>
      </c>
      <c r="K730" s="12" t="s">
        <v>23</v>
      </c>
      <c r="L730">
        <f t="shared" si="22"/>
        <v>6</v>
      </c>
      <c r="M730">
        <f>MATCH(H:H,[1]价格表!$B$4:$B$35,0)</f>
        <v>18</v>
      </c>
      <c r="N730" s="4">
        <f>IF(J730&lt;=0.3,INDEX([1]价格表!$B$4:$I$31,M730,2),IF(AND(J730&gt;0.3,J730&lt;=1),INDEX([1]价格表!$B$4:$I$31,M730,3),IF(AND(J730&gt;1,J730&lt;=2.2),INDEX([1]价格表!$B$4:$I$31,M730,4),IF(AND(J730&gt;2.2,J730&lt;=3.3),INDEX([1]价格表!$B$4:$I$31,M730,5),IF(AND(J730&gt;3.3,J730&lt;=4),INDEX([1]价格表!$B$4:$I$31,M730,6),IF(AND(J730&gt;4,J730&lt;=5.5),INDEX([1]价格表!$B$4:$I$31,M730,7),IF(J730&gt;5.5,2.6+INDEX([1]价格表!$B$4:$I$31,M730,8)*L730)))))))</f>
        <v>8.3</v>
      </c>
      <c r="O730" s="3"/>
      <c r="P730" s="3"/>
      <c r="Q730" s="3">
        <f t="shared" si="23"/>
        <v>0</v>
      </c>
    </row>
    <row r="731" spans="1:17">
      <c r="A731" s="11">
        <v>4606846709325</v>
      </c>
      <c r="B731" s="1" t="s">
        <v>19</v>
      </c>
      <c r="C731" s="12">
        <v>20210202</v>
      </c>
      <c r="D731" s="12">
        <v>610538201209</v>
      </c>
      <c r="E731" s="12" t="s">
        <v>19</v>
      </c>
      <c r="F731" s="12">
        <v>20210212</v>
      </c>
      <c r="G731" s="12" t="s">
        <v>20</v>
      </c>
      <c r="H731" s="12" t="s">
        <v>52</v>
      </c>
      <c r="I731" s="12" t="s">
        <v>60</v>
      </c>
      <c r="J731" s="12">
        <v>6.18</v>
      </c>
      <c r="K731" s="12" t="s">
        <v>23</v>
      </c>
      <c r="L731">
        <f t="shared" si="22"/>
        <v>7</v>
      </c>
      <c r="M731">
        <f>MATCH(H:H,[1]价格表!$B$4:$B$35,0)</f>
        <v>21</v>
      </c>
      <c r="N731" s="4">
        <f>IF(J731&lt;=0.3,INDEX([1]价格表!$B$4:$I$31,M731,2),IF(AND(J731&gt;0.3,J731&lt;=1),INDEX([1]价格表!$B$4:$I$31,M731,3),IF(AND(J731&gt;1,J731&lt;=2.2),INDEX([1]价格表!$B$4:$I$31,M731,4),IF(AND(J731&gt;2.2,J731&lt;=3.3),INDEX([1]价格表!$B$4:$I$31,M731,5),IF(AND(J731&gt;3.3,J731&lt;=4),INDEX([1]价格表!$B$4:$I$31,M731,6),IF(AND(J731&gt;4,J731&lt;=5.5),INDEX([1]价格表!$B$4:$I$31,M731,7),IF(J731&gt;5.5,2.6+INDEX([1]价格表!$B$4:$I$31,M731,8)*L731)))))))</f>
        <v>9.25</v>
      </c>
      <c r="O731" s="3"/>
      <c r="P731" s="3"/>
      <c r="Q731" s="3">
        <f t="shared" si="23"/>
        <v>0</v>
      </c>
    </row>
    <row r="732" spans="1:17">
      <c r="A732" s="11">
        <v>4606846693485</v>
      </c>
      <c r="B732" s="1" t="s">
        <v>19</v>
      </c>
      <c r="C732" s="12">
        <v>20210202</v>
      </c>
      <c r="D732" s="12">
        <v>610538201209</v>
      </c>
      <c r="E732" s="12" t="s">
        <v>19</v>
      </c>
      <c r="F732" s="12">
        <v>20210212</v>
      </c>
      <c r="G732" s="12" t="s">
        <v>20</v>
      </c>
      <c r="H732" s="12" t="s">
        <v>29</v>
      </c>
      <c r="I732" s="12" t="s">
        <v>49</v>
      </c>
      <c r="J732" s="12">
        <v>6.26</v>
      </c>
      <c r="K732" s="12" t="s">
        <v>23</v>
      </c>
      <c r="L732">
        <f t="shared" si="22"/>
        <v>7</v>
      </c>
      <c r="M732">
        <f>MATCH(H:H,[1]价格表!$B$4:$B$35,0)</f>
        <v>3</v>
      </c>
      <c r="N732" s="4">
        <f>IF(J732&lt;=0.3,INDEX([1]价格表!$B$4:$I$31,M732,2),IF(AND(J732&gt;0.3,J732&lt;=1),INDEX([1]价格表!$B$4:$I$31,M732,3),IF(AND(J732&gt;1,J732&lt;=2.2),INDEX([1]价格表!$B$4:$I$31,M732,4),IF(AND(J732&gt;2.2,J732&lt;=3.3),INDEX([1]价格表!$B$4:$I$31,M732,5),IF(AND(J732&gt;3.3,J732&lt;=4),INDEX([1]价格表!$B$4:$I$31,M732,6),IF(AND(J732&gt;4,J732&lt;=5.5),INDEX([1]价格表!$B$4:$I$31,M732,7),IF(J732&gt;5.5,2.6+INDEX([1]价格表!$B$4:$I$31,M732,8)*L732)))))))</f>
        <v>9.25</v>
      </c>
      <c r="O732" s="3"/>
      <c r="P732" s="3"/>
      <c r="Q732" s="3">
        <f t="shared" si="23"/>
        <v>0</v>
      </c>
    </row>
    <row r="733" spans="1:17">
      <c r="A733" s="11">
        <v>4606846693319</v>
      </c>
      <c r="B733" s="1" t="s">
        <v>19</v>
      </c>
      <c r="C733" s="12">
        <v>20210202</v>
      </c>
      <c r="D733" s="12">
        <v>610538201209</v>
      </c>
      <c r="E733" s="12" t="s">
        <v>19</v>
      </c>
      <c r="F733" s="12">
        <v>20210212</v>
      </c>
      <c r="G733" s="12" t="s">
        <v>20</v>
      </c>
      <c r="H733" s="12" t="s">
        <v>47</v>
      </c>
      <c r="I733" s="12" t="s">
        <v>222</v>
      </c>
      <c r="J733" s="12">
        <v>6.28</v>
      </c>
      <c r="K733" s="12" t="s">
        <v>23</v>
      </c>
      <c r="L733">
        <f t="shared" si="22"/>
        <v>7</v>
      </c>
      <c r="M733">
        <f>MATCH(H:H,[1]价格表!$B$4:$B$35,0)</f>
        <v>12</v>
      </c>
      <c r="N733" s="4">
        <f>IF(J733&lt;=0.3,INDEX([1]价格表!$B$4:$I$31,M733,2),IF(AND(J733&gt;0.3,J733&lt;=1),INDEX([1]价格表!$B$4:$I$31,M733,3),IF(AND(J733&gt;1,J733&lt;=2.2),INDEX([1]价格表!$B$4:$I$31,M733,4),IF(AND(J733&gt;2.2,J733&lt;=3.3),INDEX([1]价格表!$B$4:$I$31,M733,5),IF(AND(J733&gt;3.3,J733&lt;=4),INDEX([1]价格表!$B$4:$I$31,M733,6),IF(AND(J733&gt;4,J733&lt;=5.5),INDEX([1]价格表!$B$4:$I$31,M733,7),IF(J733&gt;5.5,2.6+INDEX([1]价格表!$B$4:$I$31,M733,8)*L733)))))))</f>
        <v>9.25</v>
      </c>
      <c r="O733" s="3"/>
      <c r="P733" s="3"/>
      <c r="Q733" s="3">
        <f t="shared" si="23"/>
        <v>0</v>
      </c>
    </row>
    <row r="734" spans="1:17">
      <c r="A734" s="11">
        <v>4606848506366</v>
      </c>
      <c r="B734" s="1" t="s">
        <v>19</v>
      </c>
      <c r="C734" s="12">
        <v>20210202</v>
      </c>
      <c r="D734" s="12">
        <v>610538201209</v>
      </c>
      <c r="E734" s="12" t="s">
        <v>19</v>
      </c>
      <c r="F734" s="12">
        <v>20210212</v>
      </c>
      <c r="G734" s="12" t="s">
        <v>20</v>
      </c>
      <c r="H734" s="12" t="s">
        <v>29</v>
      </c>
      <c r="I734" s="12" t="s">
        <v>209</v>
      </c>
      <c r="J734" s="12">
        <v>6.38</v>
      </c>
      <c r="K734" s="12" t="s">
        <v>23</v>
      </c>
      <c r="L734">
        <f t="shared" si="22"/>
        <v>7</v>
      </c>
      <c r="M734">
        <f>MATCH(H:H,[1]价格表!$B$4:$B$35,0)</f>
        <v>3</v>
      </c>
      <c r="N734" s="4">
        <f>IF(J734&lt;=0.3,INDEX([1]价格表!$B$4:$I$31,M734,2),IF(AND(J734&gt;0.3,J734&lt;=1),INDEX([1]价格表!$B$4:$I$31,M734,3),IF(AND(J734&gt;1,J734&lt;=2.2),INDEX([1]价格表!$B$4:$I$31,M734,4),IF(AND(J734&gt;2.2,J734&lt;=3.3),INDEX([1]价格表!$B$4:$I$31,M734,5),IF(AND(J734&gt;3.3,J734&lt;=4),INDEX([1]价格表!$B$4:$I$31,M734,6),IF(AND(J734&gt;4,J734&lt;=5.5),INDEX([1]价格表!$B$4:$I$31,M734,7),IF(J734&gt;5.5,2.6+INDEX([1]价格表!$B$4:$I$31,M734,8)*L734)))))))</f>
        <v>9.25</v>
      </c>
      <c r="O734" s="3"/>
      <c r="P734" s="3"/>
      <c r="Q734" s="3">
        <f t="shared" si="23"/>
        <v>0</v>
      </c>
    </row>
    <row r="735" spans="1:17">
      <c r="A735" s="11">
        <v>4606848521010</v>
      </c>
      <c r="B735" s="1" t="s">
        <v>19</v>
      </c>
      <c r="C735" s="12">
        <v>20210202</v>
      </c>
      <c r="D735" s="12">
        <v>610538201209</v>
      </c>
      <c r="E735" s="12" t="s">
        <v>19</v>
      </c>
      <c r="F735" s="12">
        <v>20210212</v>
      </c>
      <c r="G735" s="12" t="s">
        <v>20</v>
      </c>
      <c r="H735" s="12" t="s">
        <v>29</v>
      </c>
      <c r="I735" s="12" t="s">
        <v>209</v>
      </c>
      <c r="J735" s="12">
        <v>6.4</v>
      </c>
      <c r="K735" s="12" t="s">
        <v>23</v>
      </c>
      <c r="L735">
        <f t="shared" si="22"/>
        <v>7</v>
      </c>
      <c r="M735">
        <f>MATCH(H:H,[1]价格表!$B$4:$B$35,0)</f>
        <v>3</v>
      </c>
      <c r="N735" s="4">
        <f>IF(J735&lt;=0.3,INDEX([1]价格表!$B$4:$I$31,M735,2),IF(AND(J735&gt;0.3,J735&lt;=1),INDEX([1]价格表!$B$4:$I$31,M735,3),IF(AND(J735&gt;1,J735&lt;=2.2),INDEX([1]价格表!$B$4:$I$31,M735,4),IF(AND(J735&gt;2.2,J735&lt;=3.3),INDEX([1]价格表!$B$4:$I$31,M735,5),IF(AND(J735&gt;3.3,J735&lt;=4),INDEX([1]价格表!$B$4:$I$31,M735,6),IF(AND(J735&gt;4,J735&lt;=5.5),INDEX([1]价格表!$B$4:$I$31,M735,7),IF(J735&gt;5.5,2.6+INDEX([1]价格表!$B$4:$I$31,M735,8)*L735)))))))</f>
        <v>9.25</v>
      </c>
      <c r="O735" s="3"/>
      <c r="P735" s="3"/>
      <c r="Q735" s="3">
        <f t="shared" si="23"/>
        <v>0</v>
      </c>
    </row>
    <row r="736" spans="1:17">
      <c r="A736" s="11">
        <v>4312240665121</v>
      </c>
      <c r="B736" s="1" t="s">
        <v>19</v>
      </c>
      <c r="C736" s="12">
        <v>20210202</v>
      </c>
      <c r="D736" s="12">
        <v>610538201209</v>
      </c>
      <c r="E736" s="12" t="s">
        <v>19</v>
      </c>
      <c r="F736" s="12">
        <v>20210212</v>
      </c>
      <c r="G736" s="12" t="s">
        <v>20</v>
      </c>
      <c r="H736" s="12" t="s">
        <v>40</v>
      </c>
      <c r="I736" s="12" t="s">
        <v>223</v>
      </c>
      <c r="J736" s="12">
        <v>6.98</v>
      </c>
      <c r="K736" s="12" t="s">
        <v>23</v>
      </c>
      <c r="L736">
        <f t="shared" si="22"/>
        <v>7</v>
      </c>
      <c r="M736">
        <f>MATCH(H:H,[1]价格表!$B$4:$B$35,0)</f>
        <v>9</v>
      </c>
      <c r="N736" s="4">
        <f>IF(J736&lt;=0.3,INDEX([1]价格表!$B$4:$I$31,M736,2),IF(AND(J736&gt;0.3,J736&lt;=1),INDEX([1]价格表!$B$4:$I$31,M736,3),IF(AND(J736&gt;1,J736&lt;=2.2),INDEX([1]价格表!$B$4:$I$31,M736,4),IF(AND(J736&gt;2.2,J736&lt;=3.3),INDEX([1]价格表!$B$4:$I$31,M736,5),IF(AND(J736&gt;3.3,J736&lt;=4),INDEX([1]价格表!$B$4:$I$31,M736,6),IF(AND(J736&gt;4,J736&lt;=5.5),INDEX([1]价格表!$B$4:$I$31,M736,7),IF(J736&gt;5.5,2.6+INDEX([1]价格表!$B$4:$I$31,M736,8)*L736)))))))</f>
        <v>9.25</v>
      </c>
      <c r="O736" s="3"/>
      <c r="P736" s="3"/>
      <c r="Q736" s="3">
        <f t="shared" si="23"/>
        <v>0</v>
      </c>
    </row>
    <row r="737" spans="1:17">
      <c r="A737" s="11">
        <v>4312240665124</v>
      </c>
      <c r="B737" s="1" t="s">
        <v>19</v>
      </c>
      <c r="C737" s="12">
        <v>20210202</v>
      </c>
      <c r="D737" s="12">
        <v>610538201209</v>
      </c>
      <c r="E737" s="12" t="s">
        <v>19</v>
      </c>
      <c r="F737" s="12">
        <v>20210212</v>
      </c>
      <c r="G737" s="12" t="s">
        <v>20</v>
      </c>
      <c r="H737" s="12" t="s">
        <v>29</v>
      </c>
      <c r="I737" s="12" t="s">
        <v>209</v>
      </c>
      <c r="J737" s="12">
        <v>6.98</v>
      </c>
      <c r="K737" s="12" t="s">
        <v>23</v>
      </c>
      <c r="L737">
        <f t="shared" si="22"/>
        <v>7</v>
      </c>
      <c r="M737">
        <f>MATCH(H:H,[1]价格表!$B$4:$B$35,0)</f>
        <v>3</v>
      </c>
      <c r="N737" s="4">
        <f>IF(J737&lt;=0.3,INDEX([1]价格表!$B$4:$I$31,M737,2),IF(AND(J737&gt;0.3,J737&lt;=1),INDEX([1]价格表!$B$4:$I$31,M737,3),IF(AND(J737&gt;1,J737&lt;=2.2),INDEX([1]价格表!$B$4:$I$31,M737,4),IF(AND(J737&gt;2.2,J737&lt;=3.3),INDEX([1]价格表!$B$4:$I$31,M737,5),IF(AND(J737&gt;3.3,J737&lt;=4),INDEX([1]价格表!$B$4:$I$31,M737,6),IF(AND(J737&gt;4,J737&lt;=5.5),INDEX([1]价格表!$B$4:$I$31,M737,7),IF(J737&gt;5.5,2.6+INDEX([1]价格表!$B$4:$I$31,M737,8)*L737)))))))</f>
        <v>9.25</v>
      </c>
      <c r="O737" s="3"/>
      <c r="P737" s="3"/>
      <c r="Q737" s="3">
        <f t="shared" si="23"/>
        <v>0</v>
      </c>
    </row>
    <row r="738" spans="1:17">
      <c r="A738" s="11">
        <v>4312242503300</v>
      </c>
      <c r="B738" s="1" t="s">
        <v>19</v>
      </c>
      <c r="C738" s="12">
        <v>20210202</v>
      </c>
      <c r="D738" s="12">
        <v>610538201209</v>
      </c>
      <c r="E738" s="12" t="s">
        <v>19</v>
      </c>
      <c r="F738" s="12">
        <v>20210212</v>
      </c>
      <c r="G738" s="12" t="s">
        <v>20</v>
      </c>
      <c r="H738" s="12" t="s">
        <v>29</v>
      </c>
      <c r="I738" s="12" t="s">
        <v>209</v>
      </c>
      <c r="J738" s="12">
        <v>6.98</v>
      </c>
      <c r="K738" s="12" t="s">
        <v>23</v>
      </c>
      <c r="L738">
        <f t="shared" si="22"/>
        <v>7</v>
      </c>
      <c r="M738">
        <f>MATCH(H:H,[1]价格表!$B$4:$B$35,0)</f>
        <v>3</v>
      </c>
      <c r="N738" s="4">
        <f>IF(J738&lt;=0.3,INDEX([1]价格表!$B$4:$I$31,M738,2),IF(AND(J738&gt;0.3,J738&lt;=1),INDEX([1]价格表!$B$4:$I$31,M738,3),IF(AND(J738&gt;1,J738&lt;=2.2),INDEX([1]价格表!$B$4:$I$31,M738,4),IF(AND(J738&gt;2.2,J738&lt;=3.3),INDEX([1]价格表!$B$4:$I$31,M738,5),IF(AND(J738&gt;3.3,J738&lt;=4),INDEX([1]价格表!$B$4:$I$31,M738,6),IF(AND(J738&gt;4,J738&lt;=5.5),INDEX([1]价格表!$B$4:$I$31,M738,7),IF(J738&gt;5.5,2.6+INDEX([1]价格表!$B$4:$I$31,M738,8)*L738)))))))</f>
        <v>9.25</v>
      </c>
      <c r="O738" s="3"/>
      <c r="P738" s="3"/>
      <c r="Q738" s="3">
        <f t="shared" si="23"/>
        <v>0</v>
      </c>
    </row>
    <row r="739" spans="1:17">
      <c r="A739" s="11">
        <v>4606846820753</v>
      </c>
      <c r="B739" s="1" t="s">
        <v>19</v>
      </c>
      <c r="C739" s="12">
        <v>20210202</v>
      </c>
      <c r="D739" s="12">
        <v>610538201209</v>
      </c>
      <c r="E739" s="12" t="s">
        <v>19</v>
      </c>
      <c r="F739" s="12">
        <v>20210212</v>
      </c>
      <c r="G739" s="12" t="s">
        <v>20</v>
      </c>
      <c r="H739" s="12" t="s">
        <v>40</v>
      </c>
      <c r="I739" s="12" t="s">
        <v>103</v>
      </c>
      <c r="J739" s="12">
        <v>7.05</v>
      </c>
      <c r="K739" s="12" t="s">
        <v>23</v>
      </c>
      <c r="L739">
        <f t="shared" si="22"/>
        <v>8</v>
      </c>
      <c r="M739">
        <f>MATCH(H:H,[1]价格表!$B$4:$B$35,0)</f>
        <v>9</v>
      </c>
      <c r="N739" s="4">
        <f>IF(J739&lt;=0.3,INDEX([1]价格表!$B$4:$I$31,M739,2),IF(AND(J739&gt;0.3,J739&lt;=1),INDEX([1]价格表!$B$4:$I$31,M739,3),IF(AND(J739&gt;1,J739&lt;=2.2),INDEX([1]价格表!$B$4:$I$31,M739,4),IF(AND(J739&gt;2.2,J739&lt;=3.3),INDEX([1]价格表!$B$4:$I$31,M739,5),IF(AND(J739&gt;3.3,J739&lt;=4),INDEX([1]价格表!$B$4:$I$31,M739,6),IF(AND(J739&gt;4,J739&lt;=5.5),INDEX([1]价格表!$B$4:$I$31,M739,7),IF(J739&gt;5.5,2.6+INDEX([1]价格表!$B$4:$I$31,M739,8)*L739)))))))</f>
        <v>10.2</v>
      </c>
      <c r="O739" s="3"/>
      <c r="P739" s="3"/>
      <c r="Q739" s="3">
        <f t="shared" si="23"/>
        <v>0</v>
      </c>
    </row>
    <row r="740" spans="1:17">
      <c r="A740" s="11">
        <v>4312247590478</v>
      </c>
      <c r="B740" s="1" t="s">
        <v>19</v>
      </c>
      <c r="C740" s="12">
        <v>20210202</v>
      </c>
      <c r="D740" s="12">
        <v>610538201209</v>
      </c>
      <c r="E740" s="12" t="s">
        <v>19</v>
      </c>
      <c r="F740" s="12">
        <v>20210212</v>
      </c>
      <c r="G740" s="12" t="s">
        <v>20</v>
      </c>
      <c r="H740" s="12" t="s">
        <v>72</v>
      </c>
      <c r="I740" s="12" t="s">
        <v>73</v>
      </c>
      <c r="J740" s="12">
        <v>13.82</v>
      </c>
      <c r="K740" s="12" t="s">
        <v>23</v>
      </c>
      <c r="L740">
        <f t="shared" si="22"/>
        <v>14</v>
      </c>
      <c r="M740">
        <f>MATCH(H:H,[1]价格表!$B$4:$B$35,0)</f>
        <v>2</v>
      </c>
      <c r="N740" s="4">
        <f>IF(J740&lt;=0.3,INDEX([1]价格表!$B$4:$I$31,M740,2),IF(AND(J740&gt;0.3,J740&lt;=1),INDEX([1]价格表!$B$4:$I$31,M740,3),IF(AND(J740&gt;1,J740&lt;=2.2),INDEX([1]价格表!$B$4:$I$31,M740,4),IF(AND(J740&gt;2.2,J740&lt;=3.3),INDEX([1]价格表!$B$4:$I$31,M740,5),IF(AND(J740&gt;3.3,J740&lt;=4),INDEX([1]价格表!$B$4:$I$31,M740,6),IF(AND(J740&gt;4,J740&lt;=5.5),INDEX([1]价格表!$B$4:$I$31,M740,7),IF(J740&gt;5.5,2.6+INDEX([1]价格表!$B$4:$I$31,M740,8)*L740)))))))</f>
        <v>12.4</v>
      </c>
      <c r="O740" s="3"/>
      <c r="P740" s="3"/>
      <c r="Q740" s="3">
        <f t="shared" si="23"/>
        <v>0</v>
      </c>
    </row>
    <row r="741" spans="1:17">
      <c r="A741" s="11">
        <v>4312247590480</v>
      </c>
      <c r="B741" s="1" t="s">
        <v>19</v>
      </c>
      <c r="C741" s="12">
        <v>20210202</v>
      </c>
      <c r="D741" s="12">
        <v>610538201209</v>
      </c>
      <c r="E741" s="12" t="s">
        <v>19</v>
      </c>
      <c r="F741" s="12">
        <v>20210212</v>
      </c>
      <c r="G741" s="12" t="s">
        <v>20</v>
      </c>
      <c r="H741" s="12" t="s">
        <v>72</v>
      </c>
      <c r="I741" s="12" t="s">
        <v>73</v>
      </c>
      <c r="J741" s="12">
        <v>14.27</v>
      </c>
      <c r="K741" s="12" t="s">
        <v>23</v>
      </c>
      <c r="L741">
        <f t="shared" si="22"/>
        <v>15</v>
      </c>
      <c r="M741">
        <f>MATCH(H:H,[1]价格表!$B$4:$B$35,0)</f>
        <v>2</v>
      </c>
      <c r="N741" s="4">
        <f>IF(J741&lt;=0.3,INDEX([1]价格表!$B$4:$I$31,M741,2),IF(AND(J741&gt;0.3,J741&lt;=1),INDEX([1]价格表!$B$4:$I$31,M741,3),IF(AND(J741&gt;1,J741&lt;=2.2),INDEX([1]价格表!$B$4:$I$31,M741,4),IF(AND(J741&gt;2.2,J741&lt;=3.3),INDEX([1]价格表!$B$4:$I$31,M741,5),IF(AND(J741&gt;3.3,J741&lt;=4),INDEX([1]价格表!$B$4:$I$31,M741,6),IF(AND(J741&gt;4,J741&lt;=5.5),INDEX([1]价格表!$B$4:$I$31,M741,7),IF(J741&gt;5.5,2.6+INDEX([1]价格表!$B$4:$I$31,M741,8)*L741)))))))</f>
        <v>13.1</v>
      </c>
      <c r="O741" s="3"/>
      <c r="P741" s="3"/>
      <c r="Q741" s="3">
        <f t="shared" si="23"/>
        <v>0</v>
      </c>
    </row>
    <row r="742" spans="1:17">
      <c r="A742" s="11">
        <v>4312247590479</v>
      </c>
      <c r="B742" s="1" t="s">
        <v>19</v>
      </c>
      <c r="C742" s="12">
        <v>20210202</v>
      </c>
      <c r="D742" s="12">
        <v>610538201209</v>
      </c>
      <c r="E742" s="12" t="s">
        <v>19</v>
      </c>
      <c r="F742" s="12">
        <v>20210212</v>
      </c>
      <c r="G742" s="12" t="s">
        <v>20</v>
      </c>
      <c r="H742" s="12" t="s">
        <v>72</v>
      </c>
      <c r="I742" s="12" t="s">
        <v>73</v>
      </c>
      <c r="J742" s="12">
        <v>14.29</v>
      </c>
      <c r="K742" s="12" t="s">
        <v>23</v>
      </c>
      <c r="L742">
        <f t="shared" si="22"/>
        <v>15</v>
      </c>
      <c r="M742">
        <f>MATCH(H:H,[1]价格表!$B$4:$B$35,0)</f>
        <v>2</v>
      </c>
      <c r="N742" s="4">
        <f>IF(J742&lt;=0.3,INDEX([1]价格表!$B$4:$I$31,M742,2),IF(AND(J742&gt;0.3,J742&lt;=1),INDEX([1]价格表!$B$4:$I$31,M742,3),IF(AND(J742&gt;1,J742&lt;=2.2),INDEX([1]价格表!$B$4:$I$31,M742,4),IF(AND(J742&gt;2.2,J742&lt;=3.3),INDEX([1]价格表!$B$4:$I$31,M742,5),IF(AND(J742&gt;3.3,J742&lt;=4),INDEX([1]价格表!$B$4:$I$31,M742,6),IF(AND(J742&gt;4,J742&lt;=5.5),INDEX([1]价格表!$B$4:$I$31,M742,7),IF(J742&gt;5.5,2.6+INDEX([1]价格表!$B$4:$I$31,M742,8)*L742)))))))</f>
        <v>13.1</v>
      </c>
      <c r="O742" s="3"/>
      <c r="P742" s="3"/>
      <c r="Q742" s="3">
        <f t="shared" si="23"/>
        <v>0</v>
      </c>
    </row>
    <row r="743" spans="1:17">
      <c r="A743" s="11">
        <v>4606856649810</v>
      </c>
      <c r="B743" s="1" t="s">
        <v>19</v>
      </c>
      <c r="C743" s="12">
        <v>20210202</v>
      </c>
      <c r="D743" s="12">
        <v>610538201209</v>
      </c>
      <c r="E743" s="12" t="s">
        <v>19</v>
      </c>
      <c r="F743" s="12">
        <v>20210212</v>
      </c>
      <c r="G743" s="12" t="s">
        <v>20</v>
      </c>
      <c r="H743" s="12" t="s">
        <v>47</v>
      </c>
      <c r="I743" s="12" t="s">
        <v>95</v>
      </c>
      <c r="J743" s="12">
        <v>9.38</v>
      </c>
      <c r="K743" s="12" t="s">
        <v>23</v>
      </c>
      <c r="L743">
        <f t="shared" si="22"/>
        <v>10</v>
      </c>
      <c r="M743">
        <f>MATCH(H:H,[1]价格表!$B$4:$B$35,0)</f>
        <v>12</v>
      </c>
      <c r="N743" s="4">
        <f>IF(J743&lt;=0.3,INDEX([1]价格表!$B$4:$I$31,M743,2),IF(AND(J743&gt;0.3,J743&lt;=1),INDEX([1]价格表!$B$4:$I$31,M743,3),IF(AND(J743&gt;1,J743&lt;=2.2),INDEX([1]价格表!$B$4:$I$31,M743,4),IF(AND(J743&gt;2.2,J743&lt;=3.3),INDEX([1]价格表!$B$4:$I$31,M743,5),IF(AND(J743&gt;3.3,J743&lt;=4),INDEX([1]价格表!$B$4:$I$31,M743,6),IF(AND(J743&gt;4,J743&lt;=5.5),INDEX([1]价格表!$B$4:$I$31,M743,7),IF(J743&gt;5.5,2.6+INDEX([1]价格表!$B$4:$I$31,M743,8)*L743)))))))</f>
        <v>12.1</v>
      </c>
      <c r="O743" s="3"/>
      <c r="P743" s="3"/>
      <c r="Q743" s="3">
        <f t="shared" si="23"/>
        <v>0</v>
      </c>
    </row>
    <row r="744" spans="1:17">
      <c r="A744" s="11">
        <v>4606856650361</v>
      </c>
      <c r="B744" s="1" t="s">
        <v>19</v>
      </c>
      <c r="C744" s="12">
        <v>20210202</v>
      </c>
      <c r="D744" s="12">
        <v>610538201209</v>
      </c>
      <c r="E744" s="12" t="s">
        <v>19</v>
      </c>
      <c r="F744" s="12">
        <v>20210212</v>
      </c>
      <c r="G744" s="12" t="s">
        <v>20</v>
      </c>
      <c r="H744" s="12" t="s">
        <v>27</v>
      </c>
      <c r="I744" s="12" t="s">
        <v>28</v>
      </c>
      <c r="J744" s="12">
        <v>9.38</v>
      </c>
      <c r="K744" s="12" t="s">
        <v>23</v>
      </c>
      <c r="L744">
        <f t="shared" si="22"/>
        <v>10</v>
      </c>
      <c r="M744">
        <f>MATCH(H:H,[1]价格表!$B$4:$B$35,0)</f>
        <v>14</v>
      </c>
      <c r="N744" s="4">
        <f>IF(J744&lt;=0.3,INDEX([1]价格表!$B$4:$I$31,M744,2),IF(AND(J744&gt;0.3,J744&lt;=1),INDEX([1]价格表!$B$4:$I$31,M744,3),IF(AND(J744&gt;1,J744&lt;=2.2),INDEX([1]价格表!$B$4:$I$31,M744,4),IF(AND(J744&gt;2.2,J744&lt;=3.3),INDEX([1]价格表!$B$4:$I$31,M744,5),IF(AND(J744&gt;3.3,J744&lt;=4),INDEX([1]价格表!$B$4:$I$31,M744,6),IF(AND(J744&gt;4,J744&lt;=5.5),INDEX([1]价格表!$B$4:$I$31,M744,7),IF(J744&gt;5.5,2.6+INDEX([1]价格表!$B$4:$I$31,M744,8)*L744)))))))</f>
        <v>12.1</v>
      </c>
      <c r="O744" s="3"/>
      <c r="P744" s="3"/>
      <c r="Q744" s="3">
        <f t="shared" si="23"/>
        <v>0</v>
      </c>
    </row>
    <row r="745" spans="1:17">
      <c r="A745" s="11">
        <v>4606860902824</v>
      </c>
      <c r="B745" s="1" t="s">
        <v>19</v>
      </c>
      <c r="C745" s="12">
        <v>20210202</v>
      </c>
      <c r="D745" s="12">
        <v>610538201209</v>
      </c>
      <c r="E745" s="12" t="s">
        <v>19</v>
      </c>
      <c r="F745" s="12">
        <v>20210212</v>
      </c>
      <c r="G745" s="12" t="s">
        <v>20</v>
      </c>
      <c r="H745" s="12" t="s">
        <v>40</v>
      </c>
      <c r="I745" s="12" t="s">
        <v>118</v>
      </c>
      <c r="J745" s="12">
        <v>9.38</v>
      </c>
      <c r="K745" s="12" t="s">
        <v>23</v>
      </c>
      <c r="L745">
        <f t="shared" si="22"/>
        <v>10</v>
      </c>
      <c r="M745">
        <f>MATCH(H:H,[1]价格表!$B$4:$B$35,0)</f>
        <v>9</v>
      </c>
      <c r="N745" s="4">
        <f>IF(J745&lt;=0.3,INDEX([1]价格表!$B$4:$I$31,M745,2),IF(AND(J745&gt;0.3,J745&lt;=1),INDEX([1]价格表!$B$4:$I$31,M745,3),IF(AND(J745&gt;1,J745&lt;=2.2),INDEX([1]价格表!$B$4:$I$31,M745,4),IF(AND(J745&gt;2.2,J745&lt;=3.3),INDEX([1]价格表!$B$4:$I$31,M745,5),IF(AND(J745&gt;3.3,J745&lt;=4),INDEX([1]价格表!$B$4:$I$31,M745,6),IF(AND(J745&gt;4,J745&lt;=5.5),INDEX([1]价格表!$B$4:$I$31,M745,7),IF(J745&gt;5.5,2.6+INDEX([1]价格表!$B$4:$I$31,M745,8)*L745)))))))</f>
        <v>12.1</v>
      </c>
      <c r="O745" s="3"/>
      <c r="P745" s="3"/>
      <c r="Q745" s="3">
        <f t="shared" si="23"/>
        <v>0</v>
      </c>
    </row>
    <row r="746" spans="1:17">
      <c r="A746" s="11">
        <v>4312245997812</v>
      </c>
      <c r="B746" s="1" t="s">
        <v>19</v>
      </c>
      <c r="C746" s="12">
        <v>20210202</v>
      </c>
      <c r="D746" s="12">
        <v>610538201209</v>
      </c>
      <c r="E746" s="12" t="s">
        <v>19</v>
      </c>
      <c r="F746" s="12">
        <v>20210212</v>
      </c>
      <c r="G746" s="12" t="s">
        <v>20</v>
      </c>
      <c r="H746" s="12" t="s">
        <v>125</v>
      </c>
      <c r="I746" s="12" t="s">
        <v>126</v>
      </c>
      <c r="J746" s="12">
        <v>9.74</v>
      </c>
      <c r="K746" s="12" t="s">
        <v>23</v>
      </c>
      <c r="L746">
        <f t="shared" si="22"/>
        <v>10</v>
      </c>
      <c r="M746">
        <f>MATCH(H:H,[1]价格表!$B$4:$B$35,0)</f>
        <v>22</v>
      </c>
      <c r="N746" s="4">
        <f>IF(J746&lt;=0.3,INDEX([1]价格表!$B$4:$I$31,M746,2),IF(AND(J746&gt;0.3,J746&lt;=1),INDEX([1]价格表!$B$4:$I$31,M746,3),IF(AND(J746&gt;1,J746&lt;=2.2),INDEX([1]价格表!$B$4:$I$31,M746,4),IF(AND(J746&gt;2.2,J746&lt;=3.3),INDEX([1]价格表!$B$4:$I$31,M746,5),IF(AND(J746&gt;3.3,J746&lt;=4),INDEX([1]价格表!$B$4:$I$31,M746,6),IF(AND(J746&gt;4,J746&lt;=5.5),INDEX([1]价格表!$B$4:$I$31,M746,7),IF(J746&gt;5.5,2.6+INDEX([1]价格表!$B$4:$I$31,M746,8)*L746)))))))</f>
        <v>12.1</v>
      </c>
      <c r="O746" s="3"/>
      <c r="P746" s="3"/>
      <c r="Q746" s="3">
        <f t="shared" si="23"/>
        <v>0</v>
      </c>
    </row>
    <row r="747" spans="1:17">
      <c r="A747" s="11">
        <v>4312245997815</v>
      </c>
      <c r="B747" s="1" t="s">
        <v>19</v>
      </c>
      <c r="C747" s="12">
        <v>20210202</v>
      </c>
      <c r="D747" s="12">
        <v>610538201209</v>
      </c>
      <c r="E747" s="12" t="s">
        <v>19</v>
      </c>
      <c r="F747" s="12">
        <v>20210212</v>
      </c>
      <c r="G747" s="12" t="s">
        <v>20</v>
      </c>
      <c r="H747" s="12" t="s">
        <v>125</v>
      </c>
      <c r="I747" s="12" t="s">
        <v>126</v>
      </c>
      <c r="J747" s="12">
        <v>9.74</v>
      </c>
      <c r="K747" s="12" t="s">
        <v>23</v>
      </c>
      <c r="L747">
        <f t="shared" si="22"/>
        <v>10</v>
      </c>
      <c r="M747">
        <f>MATCH(H:H,[1]价格表!$B$4:$B$35,0)</f>
        <v>22</v>
      </c>
      <c r="N747" s="4">
        <f>IF(J747&lt;=0.3,INDEX([1]价格表!$B$4:$I$31,M747,2),IF(AND(J747&gt;0.3,J747&lt;=1),INDEX([1]价格表!$B$4:$I$31,M747,3),IF(AND(J747&gt;1,J747&lt;=2.2),INDEX([1]价格表!$B$4:$I$31,M747,4),IF(AND(J747&gt;2.2,J747&lt;=3.3),INDEX([1]价格表!$B$4:$I$31,M747,5),IF(AND(J747&gt;3.3,J747&lt;=4),INDEX([1]价格表!$B$4:$I$31,M747,6),IF(AND(J747&gt;4,J747&lt;=5.5),INDEX([1]价格表!$B$4:$I$31,M747,7),IF(J747&gt;5.5,2.6+INDEX([1]价格表!$B$4:$I$31,M747,8)*L747)))))))</f>
        <v>12.1</v>
      </c>
      <c r="O747" s="3"/>
      <c r="P747" s="3"/>
      <c r="Q747" s="3">
        <f t="shared" si="23"/>
        <v>0</v>
      </c>
    </row>
    <row r="748" spans="1:17">
      <c r="A748" s="11">
        <v>4312245997817</v>
      </c>
      <c r="B748" s="1" t="s">
        <v>19</v>
      </c>
      <c r="C748" s="12">
        <v>20210202</v>
      </c>
      <c r="D748" s="12">
        <v>610538201209</v>
      </c>
      <c r="E748" s="12" t="s">
        <v>19</v>
      </c>
      <c r="F748" s="12">
        <v>20210212</v>
      </c>
      <c r="G748" s="12" t="s">
        <v>20</v>
      </c>
      <c r="H748" s="12" t="s">
        <v>125</v>
      </c>
      <c r="I748" s="12" t="s">
        <v>126</v>
      </c>
      <c r="J748" s="12">
        <v>9.74</v>
      </c>
      <c r="K748" s="12" t="s">
        <v>23</v>
      </c>
      <c r="L748">
        <f t="shared" si="22"/>
        <v>10</v>
      </c>
      <c r="M748">
        <f>MATCH(H:H,[1]价格表!$B$4:$B$35,0)</f>
        <v>22</v>
      </c>
      <c r="N748" s="4">
        <f>IF(J748&lt;=0.3,INDEX([1]价格表!$B$4:$I$31,M748,2),IF(AND(J748&gt;0.3,J748&lt;=1),INDEX([1]价格表!$B$4:$I$31,M748,3),IF(AND(J748&gt;1,J748&lt;=2.2),INDEX([1]价格表!$B$4:$I$31,M748,4),IF(AND(J748&gt;2.2,J748&lt;=3.3),INDEX([1]价格表!$B$4:$I$31,M748,5),IF(AND(J748&gt;3.3,J748&lt;=4),INDEX([1]价格表!$B$4:$I$31,M748,6),IF(AND(J748&gt;4,J748&lt;=5.5),INDEX([1]价格表!$B$4:$I$31,M748,7),IF(J748&gt;5.5,2.6+INDEX([1]价格表!$B$4:$I$31,M748,8)*L748)))))))</f>
        <v>12.1</v>
      </c>
      <c r="O748" s="3"/>
      <c r="P748" s="3"/>
      <c r="Q748" s="3">
        <f t="shared" si="23"/>
        <v>0</v>
      </c>
    </row>
    <row r="749" spans="1:17">
      <c r="A749" s="11">
        <v>4312240342728</v>
      </c>
      <c r="B749" s="1" t="s">
        <v>19</v>
      </c>
      <c r="C749" s="12">
        <v>20210202</v>
      </c>
      <c r="D749" s="12">
        <v>610538201209</v>
      </c>
      <c r="E749" s="12" t="s">
        <v>19</v>
      </c>
      <c r="F749" s="12">
        <v>20210212</v>
      </c>
      <c r="G749" s="12" t="s">
        <v>20</v>
      </c>
      <c r="H749" s="12" t="s">
        <v>33</v>
      </c>
      <c r="I749" s="12" t="s">
        <v>34</v>
      </c>
      <c r="J749" s="12">
        <v>9.77</v>
      </c>
      <c r="K749" s="12" t="s">
        <v>23</v>
      </c>
      <c r="L749">
        <f t="shared" si="22"/>
        <v>10</v>
      </c>
      <c r="M749">
        <f>MATCH(H:H,[1]价格表!$B$4:$B$35,0)</f>
        <v>7</v>
      </c>
      <c r="N749" s="4">
        <f>IF(J749&lt;=0.3,INDEX([1]价格表!$B$4:$I$31,M749,2),IF(AND(J749&gt;0.3,J749&lt;=1),INDEX([1]价格表!$B$4:$I$31,M749,3),IF(AND(J749&gt;1,J749&lt;=2.2),INDEX([1]价格表!$B$4:$I$31,M749,4),IF(AND(J749&gt;2.2,J749&lt;=3.3),INDEX([1]价格表!$B$4:$I$31,M749,5),IF(AND(J749&gt;3.3,J749&lt;=4),INDEX([1]价格表!$B$4:$I$31,M749,6),IF(AND(J749&gt;4,J749&lt;=5.5),INDEX([1]价格表!$B$4:$I$31,M749,7),IF(J749&gt;5.5,2.6+INDEX([1]价格表!$B$4:$I$31,M749,8)*L749)))))))</f>
        <v>12.1</v>
      </c>
      <c r="O749" s="3"/>
      <c r="P749" s="3"/>
      <c r="Q749" s="3">
        <f t="shared" si="23"/>
        <v>0</v>
      </c>
    </row>
    <row r="750" spans="1:17">
      <c r="A750" s="11">
        <v>4312245966792</v>
      </c>
      <c r="B750" s="1" t="s">
        <v>19</v>
      </c>
      <c r="C750" s="12">
        <v>20210202</v>
      </c>
      <c r="D750" s="12">
        <v>610538201209</v>
      </c>
      <c r="E750" s="12" t="s">
        <v>19</v>
      </c>
      <c r="F750" s="12">
        <v>20210212</v>
      </c>
      <c r="G750" s="12" t="s">
        <v>20</v>
      </c>
      <c r="H750" s="12" t="s">
        <v>72</v>
      </c>
      <c r="I750" s="12" t="s">
        <v>73</v>
      </c>
      <c r="J750" s="12">
        <v>18.08</v>
      </c>
      <c r="K750" s="12" t="s">
        <v>23</v>
      </c>
      <c r="L750">
        <f t="shared" si="22"/>
        <v>19</v>
      </c>
      <c r="M750">
        <f>MATCH(H:H,[1]价格表!$B$4:$B$35,0)</f>
        <v>2</v>
      </c>
      <c r="N750" s="4">
        <f>IF(J750&lt;=0.3,INDEX([1]价格表!$B$4:$I$31,M750,2),IF(AND(J750&gt;0.3,J750&lt;=1),INDEX([1]价格表!$B$4:$I$31,M750,3),IF(AND(J750&gt;1,J750&lt;=2.2),INDEX([1]价格表!$B$4:$I$31,M750,4),IF(AND(J750&gt;2.2,J750&lt;=3.3),INDEX([1]价格表!$B$4:$I$31,M750,5),IF(AND(J750&gt;3.3,J750&lt;=4),INDEX([1]价格表!$B$4:$I$31,M750,6),IF(AND(J750&gt;4,J750&lt;=5.5),INDEX([1]价格表!$B$4:$I$31,M750,7),IF(J750&gt;5.5,2.6+INDEX([1]价格表!$B$4:$I$31,M750,8)*L750)))))))</f>
        <v>15.9</v>
      </c>
      <c r="O750" s="3"/>
      <c r="P750" s="3"/>
      <c r="Q750" s="3">
        <f t="shared" si="23"/>
        <v>0</v>
      </c>
    </row>
    <row r="751" spans="1:17">
      <c r="A751" s="11">
        <v>4606846709264</v>
      </c>
      <c r="B751" s="1" t="s">
        <v>19</v>
      </c>
      <c r="C751" s="12">
        <v>20210202</v>
      </c>
      <c r="D751" s="12">
        <v>610538201209</v>
      </c>
      <c r="E751" s="12" t="s">
        <v>19</v>
      </c>
      <c r="F751" s="12">
        <v>20210212</v>
      </c>
      <c r="G751" s="12" t="s">
        <v>20</v>
      </c>
      <c r="H751" s="12" t="s">
        <v>38</v>
      </c>
      <c r="I751" s="12" t="s">
        <v>148</v>
      </c>
      <c r="J751" s="12">
        <v>10.84</v>
      </c>
      <c r="K751" s="12" t="s">
        <v>23</v>
      </c>
      <c r="L751">
        <f t="shared" si="22"/>
        <v>11</v>
      </c>
      <c r="M751">
        <f>MATCH(H:H,[1]价格表!$B$4:$B$35,0)</f>
        <v>5</v>
      </c>
      <c r="N751" s="4">
        <f>IF(J751&lt;=0.3,INDEX([1]价格表!$B$4:$I$31,M751,2),IF(AND(J751&gt;0.3,J751&lt;=1),INDEX([1]价格表!$B$4:$I$31,M751,3),IF(AND(J751&gt;1,J751&lt;=2.2),INDEX([1]价格表!$B$4:$I$31,M751,4),IF(AND(J751&gt;2.2,J751&lt;=3.3),INDEX([1]价格表!$B$4:$I$31,M751,5),IF(AND(J751&gt;3.3,J751&lt;=4),INDEX([1]价格表!$B$4:$I$31,M751,6),IF(AND(J751&gt;4,J751&lt;=5.5),INDEX([1]价格表!$B$4:$I$31,M751,7),IF(J751&gt;5.5,2.6+INDEX([1]价格表!$B$4:$I$31,M751,8)*L751)))))))</f>
        <v>13.05</v>
      </c>
      <c r="O751" s="3"/>
      <c r="P751" s="3"/>
      <c r="Q751" s="3">
        <f t="shared" si="23"/>
        <v>0</v>
      </c>
    </row>
    <row r="752" spans="1:17">
      <c r="A752" s="11">
        <v>4606846707640</v>
      </c>
      <c r="B752" s="1" t="s">
        <v>19</v>
      </c>
      <c r="C752" s="12">
        <v>20210202</v>
      </c>
      <c r="D752" s="12">
        <v>610538201209</v>
      </c>
      <c r="E752" s="12" t="s">
        <v>19</v>
      </c>
      <c r="F752" s="12">
        <v>20210212</v>
      </c>
      <c r="G752" s="12" t="s">
        <v>20</v>
      </c>
      <c r="H752" s="12" t="s">
        <v>38</v>
      </c>
      <c r="I752" s="12" t="s">
        <v>224</v>
      </c>
      <c r="J752" s="12">
        <v>10.88</v>
      </c>
      <c r="K752" s="12" t="s">
        <v>23</v>
      </c>
      <c r="L752">
        <f t="shared" si="22"/>
        <v>11</v>
      </c>
      <c r="M752">
        <f>MATCH(H:H,[1]价格表!$B$4:$B$35,0)</f>
        <v>5</v>
      </c>
      <c r="N752" s="4">
        <f>IF(J752&lt;=0.3,INDEX([1]价格表!$B$4:$I$31,M752,2),IF(AND(J752&gt;0.3,J752&lt;=1),INDEX([1]价格表!$B$4:$I$31,M752,3),IF(AND(J752&gt;1,J752&lt;=2.2),INDEX([1]价格表!$B$4:$I$31,M752,4),IF(AND(J752&gt;2.2,J752&lt;=3.3),INDEX([1]价格表!$B$4:$I$31,M752,5),IF(AND(J752&gt;3.3,J752&lt;=4),INDEX([1]价格表!$B$4:$I$31,M752,6),IF(AND(J752&gt;4,J752&lt;=5.5),INDEX([1]价格表!$B$4:$I$31,M752,7),IF(J752&gt;5.5,2.6+INDEX([1]价格表!$B$4:$I$31,M752,8)*L752)))))))</f>
        <v>13.05</v>
      </c>
      <c r="O752" s="5">
        <v>6.09</v>
      </c>
      <c r="P752" s="5">
        <v>9.25</v>
      </c>
      <c r="Q752" s="3">
        <f t="shared" si="23"/>
        <v>-3.8</v>
      </c>
    </row>
    <row r="753" spans="1:17">
      <c r="A753" s="11">
        <v>4606846707668</v>
      </c>
      <c r="B753" s="1" t="s">
        <v>19</v>
      </c>
      <c r="C753" s="12">
        <v>20210202</v>
      </c>
      <c r="D753" s="12">
        <v>610538201209</v>
      </c>
      <c r="E753" s="12" t="s">
        <v>19</v>
      </c>
      <c r="F753" s="12">
        <v>20210212</v>
      </c>
      <c r="G753" s="12" t="s">
        <v>20</v>
      </c>
      <c r="H753" s="12" t="s">
        <v>29</v>
      </c>
      <c r="I753" s="12" t="s">
        <v>122</v>
      </c>
      <c r="J753" s="12">
        <v>10.88</v>
      </c>
      <c r="K753" s="12" t="s">
        <v>23</v>
      </c>
      <c r="L753">
        <f t="shared" si="22"/>
        <v>11</v>
      </c>
      <c r="M753">
        <f>MATCH(H:H,[1]价格表!$B$4:$B$35,0)</f>
        <v>3</v>
      </c>
      <c r="N753" s="4">
        <f>IF(J753&lt;=0.3,INDEX([1]价格表!$B$4:$I$31,M753,2),IF(AND(J753&gt;0.3,J753&lt;=1),INDEX([1]价格表!$B$4:$I$31,M753,3),IF(AND(J753&gt;1,J753&lt;=2.2),INDEX([1]价格表!$B$4:$I$31,M753,4),IF(AND(J753&gt;2.2,J753&lt;=3.3),INDEX([1]价格表!$B$4:$I$31,M753,5),IF(AND(J753&gt;3.3,J753&lt;=4),INDEX([1]价格表!$B$4:$I$31,M753,6),IF(AND(J753&gt;4,J753&lt;=5.5),INDEX([1]价格表!$B$4:$I$31,M753,7),IF(J753&gt;5.5,2.6+INDEX([1]价格表!$B$4:$I$31,M753,8)*L753)))))))</f>
        <v>13.05</v>
      </c>
      <c r="O753" s="5">
        <v>6.09</v>
      </c>
      <c r="P753" s="5">
        <v>9.25</v>
      </c>
      <c r="Q753" s="3">
        <f t="shared" si="23"/>
        <v>-3.8</v>
      </c>
    </row>
    <row r="754" spans="1:17">
      <c r="A754" s="11">
        <v>4606846709350</v>
      </c>
      <c r="B754" s="1" t="s">
        <v>19</v>
      </c>
      <c r="C754" s="12">
        <v>20210202</v>
      </c>
      <c r="D754" s="12">
        <v>610538201209</v>
      </c>
      <c r="E754" s="12" t="s">
        <v>19</v>
      </c>
      <c r="F754" s="12">
        <v>20210212</v>
      </c>
      <c r="G754" s="12" t="s">
        <v>20</v>
      </c>
      <c r="H754" s="12" t="s">
        <v>47</v>
      </c>
      <c r="I754" s="12" t="s">
        <v>58</v>
      </c>
      <c r="J754" s="12">
        <v>10.88</v>
      </c>
      <c r="K754" s="12" t="s">
        <v>23</v>
      </c>
      <c r="L754">
        <f t="shared" si="22"/>
        <v>11</v>
      </c>
      <c r="M754">
        <f>MATCH(H:H,[1]价格表!$B$4:$B$35,0)</f>
        <v>12</v>
      </c>
      <c r="N754" s="4">
        <f>IF(J754&lt;=0.3,INDEX([1]价格表!$B$4:$I$31,M754,2),IF(AND(J754&gt;0.3,J754&lt;=1),INDEX([1]价格表!$B$4:$I$31,M754,3),IF(AND(J754&gt;1,J754&lt;=2.2),INDEX([1]价格表!$B$4:$I$31,M754,4),IF(AND(J754&gt;2.2,J754&lt;=3.3),INDEX([1]价格表!$B$4:$I$31,M754,5),IF(AND(J754&gt;3.3,J754&lt;=4),INDEX([1]价格表!$B$4:$I$31,M754,6),IF(AND(J754&gt;4,J754&lt;=5.5),INDEX([1]价格表!$B$4:$I$31,M754,7),IF(J754&gt;5.5,2.6+INDEX([1]价格表!$B$4:$I$31,M754,8)*L754)))))))</f>
        <v>13.05</v>
      </c>
      <c r="O754" s="3"/>
      <c r="P754" s="3"/>
      <c r="Q754" s="3">
        <f t="shared" si="23"/>
        <v>0</v>
      </c>
    </row>
    <row r="755" spans="1:17">
      <c r="A755" s="11">
        <v>4606856651390</v>
      </c>
      <c r="B755" s="1" t="s">
        <v>19</v>
      </c>
      <c r="C755" s="12">
        <v>20210202</v>
      </c>
      <c r="D755" s="12">
        <v>610538201209</v>
      </c>
      <c r="E755" s="12" t="s">
        <v>19</v>
      </c>
      <c r="F755" s="12">
        <v>20210212</v>
      </c>
      <c r="G755" s="12" t="s">
        <v>20</v>
      </c>
      <c r="H755" s="12" t="s">
        <v>33</v>
      </c>
      <c r="I755" s="12" t="s">
        <v>50</v>
      </c>
      <c r="J755" s="12">
        <v>10.92</v>
      </c>
      <c r="K755" s="12" t="s">
        <v>23</v>
      </c>
      <c r="L755">
        <f t="shared" si="22"/>
        <v>11</v>
      </c>
      <c r="M755">
        <f>MATCH(H:H,[1]价格表!$B$4:$B$35,0)</f>
        <v>7</v>
      </c>
      <c r="N755" s="4">
        <f>IF(J755&lt;=0.3,INDEX([1]价格表!$B$4:$I$31,M755,2),IF(AND(J755&gt;0.3,J755&lt;=1),INDEX([1]价格表!$B$4:$I$31,M755,3),IF(AND(J755&gt;1,J755&lt;=2.2),INDEX([1]价格表!$B$4:$I$31,M755,4),IF(AND(J755&gt;2.2,J755&lt;=3.3),INDEX([1]价格表!$B$4:$I$31,M755,5),IF(AND(J755&gt;3.3,J755&lt;=4),INDEX([1]价格表!$B$4:$I$31,M755,6),IF(AND(J755&gt;4,J755&lt;=5.5),INDEX([1]价格表!$B$4:$I$31,M755,7),IF(J755&gt;5.5,2.6+INDEX([1]价格表!$B$4:$I$31,M755,8)*L755)))))))</f>
        <v>13.05</v>
      </c>
      <c r="O755" s="3"/>
      <c r="P755" s="3"/>
      <c r="Q755" s="3">
        <f t="shared" si="23"/>
        <v>0</v>
      </c>
    </row>
    <row r="756" spans="1:17">
      <c r="A756" s="11">
        <v>4606848522226</v>
      </c>
      <c r="B756" s="1" t="s">
        <v>19</v>
      </c>
      <c r="C756" s="12">
        <v>20210202</v>
      </c>
      <c r="D756" s="12">
        <v>610538201209</v>
      </c>
      <c r="E756" s="12" t="s">
        <v>19</v>
      </c>
      <c r="F756" s="12">
        <v>20210212</v>
      </c>
      <c r="G756" s="12" t="s">
        <v>20</v>
      </c>
      <c r="H756" s="12" t="s">
        <v>40</v>
      </c>
      <c r="I756" s="12" t="s">
        <v>103</v>
      </c>
      <c r="J756" s="12">
        <v>10.95</v>
      </c>
      <c r="K756" s="12" t="s">
        <v>23</v>
      </c>
      <c r="L756">
        <f t="shared" si="22"/>
        <v>11</v>
      </c>
      <c r="M756">
        <f>MATCH(H:H,[1]价格表!$B$4:$B$35,0)</f>
        <v>9</v>
      </c>
      <c r="N756" s="4">
        <f>IF(J756&lt;=0.3,INDEX([1]价格表!$B$4:$I$31,M756,2),IF(AND(J756&gt;0.3,J756&lt;=1),INDEX([1]价格表!$B$4:$I$31,M756,3),IF(AND(J756&gt;1,J756&lt;=2.2),INDEX([1]价格表!$B$4:$I$31,M756,4),IF(AND(J756&gt;2.2,J756&lt;=3.3),INDEX([1]价格表!$B$4:$I$31,M756,5),IF(AND(J756&gt;3.3,J756&lt;=4),INDEX([1]价格表!$B$4:$I$31,M756,6),IF(AND(J756&gt;4,J756&lt;=5.5),INDEX([1]价格表!$B$4:$I$31,M756,7),IF(J756&gt;5.5,2.6+INDEX([1]价格表!$B$4:$I$31,M756,8)*L756)))))))</f>
        <v>13.05</v>
      </c>
      <c r="O756" s="3"/>
      <c r="P756" s="3"/>
      <c r="Q756" s="3">
        <f t="shared" si="23"/>
        <v>0</v>
      </c>
    </row>
    <row r="757" spans="1:17">
      <c r="A757" s="11">
        <v>4606856650880</v>
      </c>
      <c r="B757" s="1" t="s">
        <v>19</v>
      </c>
      <c r="C757" s="12">
        <v>20210202</v>
      </c>
      <c r="D757" s="12">
        <v>610538201209</v>
      </c>
      <c r="E757" s="12" t="s">
        <v>19</v>
      </c>
      <c r="F757" s="12">
        <v>20210212</v>
      </c>
      <c r="G757" s="12" t="s">
        <v>20</v>
      </c>
      <c r="H757" s="12" t="s">
        <v>38</v>
      </c>
      <c r="I757" s="12" t="s">
        <v>164</v>
      </c>
      <c r="J757" s="12">
        <v>11.08</v>
      </c>
      <c r="K757" s="12" t="s">
        <v>23</v>
      </c>
      <c r="L757">
        <f t="shared" si="22"/>
        <v>12</v>
      </c>
      <c r="M757">
        <f>MATCH(H:H,[1]价格表!$B$4:$B$35,0)</f>
        <v>5</v>
      </c>
      <c r="N757" s="4">
        <f>IF(J757&lt;=0.3,INDEX([1]价格表!$B$4:$I$31,M757,2),IF(AND(J757&gt;0.3,J757&lt;=1),INDEX([1]价格表!$B$4:$I$31,M757,3),IF(AND(J757&gt;1,J757&lt;=2.2),INDEX([1]价格表!$B$4:$I$31,M757,4),IF(AND(J757&gt;2.2,J757&lt;=3.3),INDEX([1]价格表!$B$4:$I$31,M757,5),IF(AND(J757&gt;3.3,J757&lt;=4),INDEX([1]价格表!$B$4:$I$31,M757,6),IF(AND(J757&gt;4,J757&lt;=5.5),INDEX([1]价格表!$B$4:$I$31,M757,7),IF(J757&gt;5.5,2.6+INDEX([1]价格表!$B$4:$I$31,M757,8)*L757)))))))</f>
        <v>14</v>
      </c>
      <c r="O757" s="3"/>
      <c r="P757" s="3"/>
      <c r="Q757" s="3">
        <f t="shared" si="23"/>
        <v>0</v>
      </c>
    </row>
    <row r="758" spans="1:17">
      <c r="A758" s="11">
        <v>4606845755750</v>
      </c>
      <c r="B758" s="1" t="s">
        <v>19</v>
      </c>
      <c r="C758" s="12">
        <v>20210202</v>
      </c>
      <c r="D758" s="12">
        <v>610538201209</v>
      </c>
      <c r="E758" s="12" t="s">
        <v>19</v>
      </c>
      <c r="F758" s="12">
        <v>20210212</v>
      </c>
      <c r="G758" s="12" t="s">
        <v>20</v>
      </c>
      <c r="H758" s="12" t="s">
        <v>33</v>
      </c>
      <c r="I758" s="12" t="s">
        <v>225</v>
      </c>
      <c r="J758" s="12">
        <v>11.1</v>
      </c>
      <c r="K758" s="12" t="s">
        <v>23</v>
      </c>
      <c r="L758">
        <f t="shared" si="22"/>
        <v>12</v>
      </c>
      <c r="M758">
        <f>MATCH(H:H,[1]价格表!$B$4:$B$35,0)</f>
        <v>7</v>
      </c>
      <c r="N758" s="4">
        <f>IF(J758&lt;=0.3,INDEX([1]价格表!$B$4:$I$31,M758,2),IF(AND(J758&gt;0.3,J758&lt;=1),INDEX([1]价格表!$B$4:$I$31,M758,3),IF(AND(J758&gt;1,J758&lt;=2.2),INDEX([1]价格表!$B$4:$I$31,M758,4),IF(AND(J758&gt;2.2,J758&lt;=3.3),INDEX([1]价格表!$B$4:$I$31,M758,5),IF(AND(J758&gt;3.3,J758&lt;=4),INDEX([1]价格表!$B$4:$I$31,M758,6),IF(AND(J758&gt;4,J758&lt;=5.5),INDEX([1]价格表!$B$4:$I$31,M758,7),IF(J758&gt;5.5,2.6+INDEX([1]价格表!$B$4:$I$31,M758,8)*L758)))))))</f>
        <v>14</v>
      </c>
      <c r="O758" s="3"/>
      <c r="P758" s="3"/>
      <c r="Q758" s="3">
        <f t="shared" si="23"/>
        <v>0</v>
      </c>
    </row>
    <row r="759" spans="1:17">
      <c r="A759" s="11">
        <v>4606846709305</v>
      </c>
      <c r="B759" s="1" t="s">
        <v>19</v>
      </c>
      <c r="C759" s="12">
        <v>20210202</v>
      </c>
      <c r="D759" s="12">
        <v>610538201209</v>
      </c>
      <c r="E759" s="12" t="s">
        <v>19</v>
      </c>
      <c r="F759" s="12">
        <v>20210212</v>
      </c>
      <c r="G759" s="12" t="s">
        <v>20</v>
      </c>
      <c r="H759" s="12" t="s">
        <v>226</v>
      </c>
      <c r="I759" s="12" t="s">
        <v>227</v>
      </c>
      <c r="J759" s="12">
        <v>5.76</v>
      </c>
      <c r="K759" s="12" t="s">
        <v>23</v>
      </c>
      <c r="L759">
        <f t="shared" si="22"/>
        <v>6</v>
      </c>
      <c r="M759">
        <f>MATCH(H:H,[1]价格表!$B$4:$B$35,0)</f>
        <v>25</v>
      </c>
      <c r="N759" s="4">
        <f>IF(J759&lt;=0.3,INDEX([1]价格表!$B$4:$I$31,M759,2),IF(AND(J759&gt;0.3,J759&lt;=1),INDEX([1]价格表!$B$4:$I$31,M759,3),IF(AND(J759&gt;1,J759&lt;=2.2),INDEX([1]价格表!$B$4:$I$31,M759,4),IF(AND(J759&gt;2.2,J759&lt;=3.3),INDEX([1]价格表!$B$4:$I$31,M759,5),IF(AND(J759&gt;3.3,J759&lt;=4),INDEX([1]价格表!$B$4:$I$31,M759,6),IF(AND(J759&gt;4,J759&lt;=5.5),INDEX([1]价格表!$B$4:$I$31,M759,7),IF(J759&gt;5.5,2.6+INDEX([1]价格表!$B$4:$I$31,M759,8)*L759)))))))</f>
        <v>17</v>
      </c>
      <c r="O759" s="3"/>
      <c r="P759" s="3"/>
      <c r="Q759" s="3">
        <f t="shared" si="23"/>
        <v>0</v>
      </c>
    </row>
    <row r="760" spans="1:17">
      <c r="A760" s="11">
        <v>4312245961635</v>
      </c>
      <c r="B760" s="1" t="s">
        <v>19</v>
      </c>
      <c r="C760" s="12">
        <v>20210202</v>
      </c>
      <c r="D760" s="12">
        <v>610538201209</v>
      </c>
      <c r="E760" s="12" t="s">
        <v>19</v>
      </c>
      <c r="F760" s="12">
        <v>20210212</v>
      </c>
      <c r="G760" s="12" t="s">
        <v>20</v>
      </c>
      <c r="H760" s="12" t="s">
        <v>38</v>
      </c>
      <c r="I760" s="12" t="s">
        <v>116</v>
      </c>
      <c r="J760" s="12">
        <v>13.82</v>
      </c>
      <c r="K760" s="12" t="s">
        <v>23</v>
      </c>
      <c r="L760">
        <f t="shared" si="22"/>
        <v>14</v>
      </c>
      <c r="M760">
        <f>MATCH(H:H,[1]价格表!$B$4:$B$35,0)</f>
        <v>5</v>
      </c>
      <c r="N760" s="4">
        <f>IF(J760&lt;=0.3,INDEX([1]价格表!$B$4:$I$31,M760,2),IF(AND(J760&gt;0.3,J760&lt;=1),INDEX([1]价格表!$B$4:$I$31,M760,3),IF(AND(J760&gt;1,J760&lt;=2.2),INDEX([1]价格表!$B$4:$I$31,M760,4),IF(AND(J760&gt;2.2,J760&lt;=3.3),INDEX([1]价格表!$B$4:$I$31,M760,5),IF(AND(J760&gt;3.3,J760&lt;=4),INDEX([1]价格表!$B$4:$I$31,M760,6),IF(AND(J760&gt;4,J760&lt;=5.5),INDEX([1]价格表!$B$4:$I$31,M760,7),IF(J760&gt;5.5,2.6+INDEX([1]价格表!$B$4:$I$31,M760,8)*L760)))))))</f>
        <v>15.9</v>
      </c>
      <c r="O760" s="3"/>
      <c r="P760" s="3"/>
      <c r="Q760" s="3">
        <f t="shared" si="23"/>
        <v>0</v>
      </c>
    </row>
    <row r="761" spans="1:17">
      <c r="A761" s="11">
        <v>4312245961636</v>
      </c>
      <c r="B761" s="1" t="s">
        <v>19</v>
      </c>
      <c r="C761" s="12">
        <v>20210202</v>
      </c>
      <c r="D761" s="12">
        <v>610538201209</v>
      </c>
      <c r="E761" s="12" t="s">
        <v>19</v>
      </c>
      <c r="F761" s="12">
        <v>20210212</v>
      </c>
      <c r="G761" s="12" t="s">
        <v>20</v>
      </c>
      <c r="H761" s="12" t="s">
        <v>38</v>
      </c>
      <c r="I761" s="12" t="s">
        <v>116</v>
      </c>
      <c r="J761" s="12">
        <v>13.82</v>
      </c>
      <c r="K761" s="12" t="s">
        <v>23</v>
      </c>
      <c r="L761">
        <f t="shared" si="22"/>
        <v>14</v>
      </c>
      <c r="M761">
        <f>MATCH(H:H,[1]价格表!$B$4:$B$35,0)</f>
        <v>5</v>
      </c>
      <c r="N761" s="4">
        <f>IF(J761&lt;=0.3,INDEX([1]价格表!$B$4:$I$31,M761,2),IF(AND(J761&gt;0.3,J761&lt;=1),INDEX([1]价格表!$B$4:$I$31,M761,3),IF(AND(J761&gt;1,J761&lt;=2.2),INDEX([1]价格表!$B$4:$I$31,M761,4),IF(AND(J761&gt;2.2,J761&lt;=3.3),INDEX([1]价格表!$B$4:$I$31,M761,5),IF(AND(J761&gt;3.3,J761&lt;=4),INDEX([1]价格表!$B$4:$I$31,M761,6),IF(AND(J761&gt;4,J761&lt;=5.5),INDEX([1]价格表!$B$4:$I$31,M761,7),IF(J761&gt;5.5,2.6+INDEX([1]价格表!$B$4:$I$31,M761,8)*L761)))))))</f>
        <v>15.9</v>
      </c>
      <c r="O761" s="3"/>
      <c r="P761" s="3"/>
      <c r="Q761" s="3">
        <f t="shared" si="23"/>
        <v>0</v>
      </c>
    </row>
    <row r="762" spans="1:17">
      <c r="A762" s="11">
        <v>4312245961637</v>
      </c>
      <c r="B762" s="1" t="s">
        <v>19</v>
      </c>
      <c r="C762" s="12">
        <v>20210202</v>
      </c>
      <c r="D762" s="12">
        <v>610538201209</v>
      </c>
      <c r="E762" s="12" t="s">
        <v>19</v>
      </c>
      <c r="F762" s="12">
        <v>20210212</v>
      </c>
      <c r="G762" s="12" t="s">
        <v>20</v>
      </c>
      <c r="H762" s="12" t="s">
        <v>43</v>
      </c>
      <c r="I762" s="12" t="s">
        <v>44</v>
      </c>
      <c r="J762" s="12">
        <v>13.82</v>
      </c>
      <c r="K762" s="12" t="s">
        <v>23</v>
      </c>
      <c r="L762">
        <f t="shared" si="22"/>
        <v>14</v>
      </c>
      <c r="M762">
        <f>MATCH(H:H,[1]价格表!$B$4:$B$35,0)</f>
        <v>4</v>
      </c>
      <c r="N762" s="4">
        <f>IF(J762&lt;=0.3,INDEX([1]价格表!$B$4:$I$31,M762,2),IF(AND(J762&gt;0.3,J762&lt;=1),INDEX([1]价格表!$B$4:$I$31,M762,3),IF(AND(J762&gt;1,J762&lt;=2.2),INDEX([1]价格表!$B$4:$I$31,M762,4),IF(AND(J762&gt;2.2,J762&lt;=3.3),INDEX([1]价格表!$B$4:$I$31,M762,5),IF(AND(J762&gt;3.3,J762&lt;=4),INDEX([1]价格表!$B$4:$I$31,M762,6),IF(AND(J762&gt;4,J762&lt;=5.5),INDEX([1]价格表!$B$4:$I$31,M762,7),IF(J762&gt;5.5,2.6+INDEX([1]价格表!$B$4:$I$31,M762,8)*L762)))))))</f>
        <v>15.9</v>
      </c>
      <c r="O762" s="3"/>
      <c r="P762" s="3"/>
      <c r="Q762" s="3">
        <f t="shared" si="23"/>
        <v>0</v>
      </c>
    </row>
    <row r="763" spans="1:17">
      <c r="A763" s="11">
        <v>4312245961638</v>
      </c>
      <c r="B763" s="1" t="s">
        <v>19</v>
      </c>
      <c r="C763" s="12">
        <v>20210202</v>
      </c>
      <c r="D763" s="12">
        <v>610538201209</v>
      </c>
      <c r="E763" s="12" t="s">
        <v>19</v>
      </c>
      <c r="F763" s="12">
        <v>20210212</v>
      </c>
      <c r="G763" s="12" t="s">
        <v>20</v>
      </c>
      <c r="H763" s="12" t="s">
        <v>43</v>
      </c>
      <c r="I763" s="12" t="s">
        <v>44</v>
      </c>
      <c r="J763" s="12">
        <v>13.82</v>
      </c>
      <c r="K763" s="12" t="s">
        <v>23</v>
      </c>
      <c r="L763">
        <f t="shared" si="22"/>
        <v>14</v>
      </c>
      <c r="M763">
        <f>MATCH(H:H,[1]价格表!$B$4:$B$35,0)</f>
        <v>4</v>
      </c>
      <c r="N763" s="4">
        <f>IF(J763&lt;=0.3,INDEX([1]价格表!$B$4:$I$31,M763,2),IF(AND(J763&gt;0.3,J763&lt;=1),INDEX([1]价格表!$B$4:$I$31,M763,3),IF(AND(J763&gt;1,J763&lt;=2.2),INDEX([1]价格表!$B$4:$I$31,M763,4),IF(AND(J763&gt;2.2,J763&lt;=3.3),INDEX([1]价格表!$B$4:$I$31,M763,5),IF(AND(J763&gt;3.3,J763&lt;=4),INDEX([1]价格表!$B$4:$I$31,M763,6),IF(AND(J763&gt;4,J763&lt;=5.5),INDEX([1]价格表!$B$4:$I$31,M763,7),IF(J763&gt;5.5,2.6+INDEX([1]价格表!$B$4:$I$31,M763,8)*L763)))))))</f>
        <v>15.9</v>
      </c>
      <c r="O763" s="3"/>
      <c r="P763" s="3"/>
      <c r="Q763" s="3">
        <f t="shared" si="23"/>
        <v>0</v>
      </c>
    </row>
    <row r="764" spans="1:17">
      <c r="A764" s="11">
        <v>4606845160647</v>
      </c>
      <c r="B764" s="1" t="s">
        <v>19</v>
      </c>
      <c r="C764" s="12">
        <v>20210202</v>
      </c>
      <c r="D764" s="12">
        <v>610538201209</v>
      </c>
      <c r="E764" s="12" t="s">
        <v>19</v>
      </c>
      <c r="F764" s="12">
        <v>20210212</v>
      </c>
      <c r="G764" s="12" t="s">
        <v>20</v>
      </c>
      <c r="H764" s="12" t="s">
        <v>40</v>
      </c>
      <c r="I764" s="12" t="s">
        <v>103</v>
      </c>
      <c r="J764" s="12">
        <v>13.82</v>
      </c>
      <c r="K764" s="12" t="s">
        <v>23</v>
      </c>
      <c r="L764">
        <f t="shared" si="22"/>
        <v>14</v>
      </c>
      <c r="M764">
        <f>MATCH(H:H,[1]价格表!$B$4:$B$35,0)</f>
        <v>9</v>
      </c>
      <c r="N764" s="4">
        <f>IF(J764&lt;=0.3,INDEX([1]价格表!$B$4:$I$31,M764,2),IF(AND(J764&gt;0.3,J764&lt;=1),INDEX([1]价格表!$B$4:$I$31,M764,3),IF(AND(J764&gt;1,J764&lt;=2.2),INDEX([1]价格表!$B$4:$I$31,M764,4),IF(AND(J764&gt;2.2,J764&lt;=3.3),INDEX([1]价格表!$B$4:$I$31,M764,5),IF(AND(J764&gt;3.3,J764&lt;=4),INDEX([1]价格表!$B$4:$I$31,M764,6),IF(AND(J764&gt;4,J764&lt;=5.5),INDEX([1]价格表!$B$4:$I$31,M764,7),IF(J764&gt;5.5,2.6+INDEX([1]价格表!$B$4:$I$31,M764,8)*L764)))))))</f>
        <v>15.9</v>
      </c>
      <c r="O764" s="3"/>
      <c r="P764" s="3"/>
      <c r="Q764" s="3">
        <f t="shared" si="23"/>
        <v>0</v>
      </c>
    </row>
    <row r="765" spans="1:17">
      <c r="A765" s="11">
        <v>4606845160675</v>
      </c>
      <c r="B765" s="1" t="s">
        <v>19</v>
      </c>
      <c r="C765" s="12">
        <v>20210202</v>
      </c>
      <c r="D765" s="12">
        <v>610538201209</v>
      </c>
      <c r="E765" s="12" t="s">
        <v>19</v>
      </c>
      <c r="F765" s="12">
        <v>20210212</v>
      </c>
      <c r="G765" s="12" t="s">
        <v>20</v>
      </c>
      <c r="H765" s="12" t="s">
        <v>54</v>
      </c>
      <c r="I765" s="12" t="s">
        <v>68</v>
      </c>
      <c r="J765" s="12">
        <v>13.82</v>
      </c>
      <c r="K765" s="12" t="s">
        <v>23</v>
      </c>
      <c r="L765">
        <f t="shared" si="22"/>
        <v>14</v>
      </c>
      <c r="M765">
        <f>MATCH(H:H,[1]价格表!$B$4:$B$35,0)</f>
        <v>10</v>
      </c>
      <c r="N765" s="4">
        <f>IF(J765&lt;=0.3,INDEX([1]价格表!$B$4:$I$31,M765,2),IF(AND(J765&gt;0.3,J765&lt;=1),INDEX([1]价格表!$B$4:$I$31,M765,3),IF(AND(J765&gt;1,J765&lt;=2.2),INDEX([1]价格表!$B$4:$I$31,M765,4),IF(AND(J765&gt;2.2,J765&lt;=3.3),INDEX([1]价格表!$B$4:$I$31,M765,5),IF(AND(J765&gt;3.3,J765&lt;=4),INDEX([1]价格表!$B$4:$I$31,M765,6),IF(AND(J765&gt;4,J765&lt;=5.5),INDEX([1]价格表!$B$4:$I$31,M765,7),IF(J765&gt;5.5,2.6+INDEX([1]价格表!$B$4:$I$31,M765,8)*L765)))))))</f>
        <v>15.9</v>
      </c>
      <c r="O765" s="3"/>
      <c r="P765" s="3"/>
      <c r="Q765" s="3">
        <f t="shared" si="23"/>
        <v>0</v>
      </c>
    </row>
    <row r="766" spans="1:17">
      <c r="A766" s="11">
        <v>4606846805781</v>
      </c>
      <c r="B766" s="1" t="s">
        <v>19</v>
      </c>
      <c r="C766" s="12">
        <v>20210202</v>
      </c>
      <c r="D766" s="12">
        <v>610538201209</v>
      </c>
      <c r="E766" s="12" t="s">
        <v>19</v>
      </c>
      <c r="F766" s="12">
        <v>20210212</v>
      </c>
      <c r="G766" s="12" t="s">
        <v>20</v>
      </c>
      <c r="H766" s="12" t="s">
        <v>43</v>
      </c>
      <c r="I766" s="12" t="s">
        <v>87</v>
      </c>
      <c r="J766" s="12">
        <v>13.82</v>
      </c>
      <c r="K766" s="12" t="s">
        <v>23</v>
      </c>
      <c r="L766">
        <f t="shared" si="22"/>
        <v>14</v>
      </c>
      <c r="M766">
        <f>MATCH(H:H,[1]价格表!$B$4:$B$35,0)</f>
        <v>4</v>
      </c>
      <c r="N766" s="4">
        <f>IF(J766&lt;=0.3,INDEX([1]价格表!$B$4:$I$31,M766,2),IF(AND(J766&gt;0.3,J766&lt;=1),INDEX([1]价格表!$B$4:$I$31,M766,3),IF(AND(J766&gt;1,J766&lt;=2.2),INDEX([1]价格表!$B$4:$I$31,M766,4),IF(AND(J766&gt;2.2,J766&lt;=3.3),INDEX([1]价格表!$B$4:$I$31,M766,5),IF(AND(J766&gt;3.3,J766&lt;=4),INDEX([1]价格表!$B$4:$I$31,M766,6),IF(AND(J766&gt;4,J766&lt;=5.5),INDEX([1]价格表!$B$4:$I$31,M766,7),IF(J766&gt;5.5,2.6+INDEX([1]价格表!$B$4:$I$31,M766,8)*L766)))))))</f>
        <v>15.9</v>
      </c>
      <c r="O766" s="3"/>
      <c r="P766" s="3"/>
      <c r="Q766" s="3">
        <f t="shared" si="23"/>
        <v>0</v>
      </c>
    </row>
    <row r="767" spans="1:17">
      <c r="A767" s="11">
        <v>4606846805908</v>
      </c>
      <c r="B767" s="1" t="s">
        <v>19</v>
      </c>
      <c r="C767" s="12">
        <v>20210202</v>
      </c>
      <c r="D767" s="12">
        <v>610538201209</v>
      </c>
      <c r="E767" s="12" t="s">
        <v>19</v>
      </c>
      <c r="F767" s="12">
        <v>20210212</v>
      </c>
      <c r="G767" s="12" t="s">
        <v>20</v>
      </c>
      <c r="H767" s="12" t="s">
        <v>119</v>
      </c>
      <c r="I767" s="12" t="s">
        <v>120</v>
      </c>
      <c r="J767" s="12">
        <v>13.82</v>
      </c>
      <c r="K767" s="12" t="s">
        <v>23</v>
      </c>
      <c r="L767">
        <f t="shared" si="22"/>
        <v>14</v>
      </c>
      <c r="M767">
        <f>MATCH(H:H,[1]价格表!$B$4:$B$35,0)</f>
        <v>6</v>
      </c>
      <c r="N767" s="4">
        <f>IF(J767&lt;=0.3,INDEX([1]价格表!$B$4:$I$31,M767,2),IF(AND(J767&gt;0.3,J767&lt;=1),INDEX([1]价格表!$B$4:$I$31,M767,3),IF(AND(J767&gt;1,J767&lt;=2.2),INDEX([1]价格表!$B$4:$I$31,M767,4),IF(AND(J767&gt;2.2,J767&lt;=3.3),INDEX([1]价格表!$B$4:$I$31,M767,5),IF(AND(J767&gt;3.3,J767&lt;=4),INDEX([1]价格表!$B$4:$I$31,M767,6),IF(AND(J767&gt;4,J767&lt;=5.5),INDEX([1]价格表!$B$4:$I$31,M767,7),IF(J767&gt;5.5,2.6+INDEX([1]价格表!$B$4:$I$31,M767,8)*L767)))))))</f>
        <v>15.9</v>
      </c>
      <c r="O767" s="3"/>
      <c r="P767" s="3"/>
      <c r="Q767" s="3">
        <f t="shared" si="23"/>
        <v>0</v>
      </c>
    </row>
    <row r="768" spans="1:17">
      <c r="A768" s="11">
        <v>4606846806015</v>
      </c>
      <c r="B768" s="1" t="s">
        <v>19</v>
      </c>
      <c r="C768" s="12">
        <v>20210202</v>
      </c>
      <c r="D768" s="12">
        <v>610538201209</v>
      </c>
      <c r="E768" s="12" t="s">
        <v>19</v>
      </c>
      <c r="F768" s="12">
        <v>20210212</v>
      </c>
      <c r="G768" s="12" t="s">
        <v>20</v>
      </c>
      <c r="H768" s="12" t="s">
        <v>43</v>
      </c>
      <c r="I768" s="12" t="s">
        <v>87</v>
      </c>
      <c r="J768" s="12">
        <v>13.82</v>
      </c>
      <c r="K768" s="12" t="s">
        <v>23</v>
      </c>
      <c r="L768">
        <f t="shared" si="22"/>
        <v>14</v>
      </c>
      <c r="M768">
        <f>MATCH(H:H,[1]价格表!$B$4:$B$35,0)</f>
        <v>4</v>
      </c>
      <c r="N768" s="4">
        <f>IF(J768&lt;=0.3,INDEX([1]价格表!$B$4:$I$31,M768,2),IF(AND(J768&gt;0.3,J768&lt;=1),INDEX([1]价格表!$B$4:$I$31,M768,3),IF(AND(J768&gt;1,J768&lt;=2.2),INDEX([1]价格表!$B$4:$I$31,M768,4),IF(AND(J768&gt;2.2,J768&lt;=3.3),INDEX([1]价格表!$B$4:$I$31,M768,5),IF(AND(J768&gt;3.3,J768&lt;=4),INDEX([1]价格表!$B$4:$I$31,M768,6),IF(AND(J768&gt;4,J768&lt;=5.5),INDEX([1]价格表!$B$4:$I$31,M768,7),IF(J768&gt;5.5,2.6+INDEX([1]价格表!$B$4:$I$31,M768,8)*L768)))))))</f>
        <v>15.9</v>
      </c>
      <c r="O768" s="3"/>
      <c r="P768" s="3"/>
      <c r="Q768" s="3">
        <f t="shared" si="23"/>
        <v>0</v>
      </c>
    </row>
    <row r="769" spans="1:17">
      <c r="A769" s="11">
        <v>4606846806167</v>
      </c>
      <c r="B769" s="1" t="s">
        <v>19</v>
      </c>
      <c r="C769" s="12">
        <v>20210202</v>
      </c>
      <c r="D769" s="12">
        <v>610538201209</v>
      </c>
      <c r="E769" s="12" t="s">
        <v>19</v>
      </c>
      <c r="F769" s="12">
        <v>20210212</v>
      </c>
      <c r="G769" s="12" t="s">
        <v>20</v>
      </c>
      <c r="H769" s="12" t="s">
        <v>119</v>
      </c>
      <c r="I769" s="12" t="s">
        <v>120</v>
      </c>
      <c r="J769" s="12">
        <v>13.82</v>
      </c>
      <c r="K769" s="12" t="s">
        <v>23</v>
      </c>
      <c r="L769">
        <f t="shared" si="22"/>
        <v>14</v>
      </c>
      <c r="M769">
        <f>MATCH(H:H,[1]价格表!$B$4:$B$35,0)</f>
        <v>6</v>
      </c>
      <c r="N769" s="4">
        <f>IF(J769&lt;=0.3,INDEX([1]价格表!$B$4:$I$31,M769,2),IF(AND(J769&gt;0.3,J769&lt;=1),INDEX([1]价格表!$B$4:$I$31,M769,3),IF(AND(J769&gt;1,J769&lt;=2.2),INDEX([1]价格表!$B$4:$I$31,M769,4),IF(AND(J769&gt;2.2,J769&lt;=3.3),INDEX([1]价格表!$B$4:$I$31,M769,5),IF(AND(J769&gt;3.3,J769&lt;=4),INDEX([1]价格表!$B$4:$I$31,M769,6),IF(AND(J769&gt;4,J769&lt;=5.5),INDEX([1]价格表!$B$4:$I$31,M769,7),IF(J769&gt;5.5,2.6+INDEX([1]价格表!$B$4:$I$31,M769,8)*L769)))))))</f>
        <v>15.9</v>
      </c>
      <c r="O769" s="3"/>
      <c r="P769" s="3"/>
      <c r="Q769" s="3">
        <f t="shared" si="23"/>
        <v>0</v>
      </c>
    </row>
    <row r="770" spans="1:17">
      <c r="A770" s="11">
        <v>4606846806610</v>
      </c>
      <c r="B770" s="1" t="s">
        <v>19</v>
      </c>
      <c r="C770" s="12">
        <v>20210202</v>
      </c>
      <c r="D770" s="12">
        <v>610538201209</v>
      </c>
      <c r="E770" s="12" t="s">
        <v>19</v>
      </c>
      <c r="F770" s="12">
        <v>20210212</v>
      </c>
      <c r="G770" s="12" t="s">
        <v>20</v>
      </c>
      <c r="H770" s="12" t="s">
        <v>119</v>
      </c>
      <c r="I770" s="12" t="s">
        <v>120</v>
      </c>
      <c r="J770" s="12">
        <v>13.82</v>
      </c>
      <c r="K770" s="12" t="s">
        <v>23</v>
      </c>
      <c r="L770">
        <f t="shared" si="22"/>
        <v>14</v>
      </c>
      <c r="M770">
        <f>MATCH(H:H,[1]价格表!$B$4:$B$35,0)</f>
        <v>6</v>
      </c>
      <c r="N770" s="4">
        <f>IF(J770&lt;=0.3,INDEX([1]价格表!$B$4:$I$31,M770,2),IF(AND(J770&gt;0.3,J770&lt;=1),INDEX([1]价格表!$B$4:$I$31,M770,3),IF(AND(J770&gt;1,J770&lt;=2.2),INDEX([1]价格表!$B$4:$I$31,M770,4),IF(AND(J770&gt;2.2,J770&lt;=3.3),INDEX([1]价格表!$B$4:$I$31,M770,5),IF(AND(J770&gt;3.3,J770&lt;=4),INDEX([1]价格表!$B$4:$I$31,M770,6),IF(AND(J770&gt;4,J770&lt;=5.5),INDEX([1]价格表!$B$4:$I$31,M770,7),IF(J770&gt;5.5,2.6+INDEX([1]价格表!$B$4:$I$31,M770,8)*L770)))))))</f>
        <v>15.9</v>
      </c>
      <c r="O770" s="3"/>
      <c r="P770" s="3"/>
      <c r="Q770" s="3">
        <f t="shared" si="23"/>
        <v>0</v>
      </c>
    </row>
    <row r="771" spans="1:17">
      <c r="A771" s="11">
        <v>4606846806647</v>
      </c>
      <c r="B771" s="1" t="s">
        <v>19</v>
      </c>
      <c r="C771" s="12">
        <v>20210202</v>
      </c>
      <c r="D771" s="12">
        <v>610538201209</v>
      </c>
      <c r="E771" s="12" t="s">
        <v>19</v>
      </c>
      <c r="F771" s="12">
        <v>20210212</v>
      </c>
      <c r="G771" s="12" t="s">
        <v>20</v>
      </c>
      <c r="H771" s="12" t="s">
        <v>29</v>
      </c>
      <c r="I771" s="12" t="s">
        <v>123</v>
      </c>
      <c r="J771" s="12">
        <v>13.82</v>
      </c>
      <c r="K771" s="12" t="s">
        <v>23</v>
      </c>
      <c r="L771">
        <f t="shared" si="22"/>
        <v>14</v>
      </c>
      <c r="M771">
        <f>MATCH(H:H,[1]价格表!$B$4:$B$35,0)</f>
        <v>3</v>
      </c>
      <c r="N771" s="4">
        <f>IF(J771&lt;=0.3,INDEX([1]价格表!$B$4:$I$31,M771,2),IF(AND(J771&gt;0.3,J771&lt;=1),INDEX([1]价格表!$B$4:$I$31,M771,3),IF(AND(J771&gt;1,J771&lt;=2.2),INDEX([1]价格表!$B$4:$I$31,M771,4),IF(AND(J771&gt;2.2,J771&lt;=3.3),INDEX([1]价格表!$B$4:$I$31,M771,5),IF(AND(J771&gt;3.3,J771&lt;=4),INDEX([1]价格表!$B$4:$I$31,M771,6),IF(AND(J771&gt;4,J771&lt;=5.5),INDEX([1]价格表!$B$4:$I$31,M771,7),IF(J771&gt;5.5,2.6+INDEX([1]价格表!$B$4:$I$31,M771,8)*L771)))))))</f>
        <v>15.9</v>
      </c>
      <c r="O771" s="3"/>
      <c r="P771" s="3"/>
      <c r="Q771" s="3">
        <f t="shared" si="23"/>
        <v>0</v>
      </c>
    </row>
    <row r="772" spans="1:17">
      <c r="A772" s="11">
        <v>4312240665128</v>
      </c>
      <c r="B772" s="1" t="s">
        <v>19</v>
      </c>
      <c r="C772" s="12">
        <v>20210202</v>
      </c>
      <c r="D772" s="12">
        <v>610538201209</v>
      </c>
      <c r="E772" s="12" t="s">
        <v>19</v>
      </c>
      <c r="F772" s="12">
        <v>20210212</v>
      </c>
      <c r="G772" s="12" t="s">
        <v>20</v>
      </c>
      <c r="H772" s="12" t="s">
        <v>43</v>
      </c>
      <c r="I772" s="12" t="s">
        <v>187</v>
      </c>
      <c r="J772" s="12">
        <v>13.84</v>
      </c>
      <c r="K772" s="12" t="s">
        <v>23</v>
      </c>
      <c r="L772">
        <f t="shared" ref="L772:L835" si="24">ROUNDUP(J772,0)</f>
        <v>14</v>
      </c>
      <c r="M772">
        <f>MATCH(H:H,[1]价格表!$B$4:$B$35,0)</f>
        <v>4</v>
      </c>
      <c r="N772" s="4">
        <f>IF(J772&lt;=0.3,INDEX([1]价格表!$B$4:$I$31,M772,2),IF(AND(J772&gt;0.3,J772&lt;=1),INDEX([1]价格表!$B$4:$I$31,M772,3),IF(AND(J772&gt;1,J772&lt;=2.2),INDEX([1]价格表!$B$4:$I$31,M772,4),IF(AND(J772&gt;2.2,J772&lt;=3.3),INDEX([1]价格表!$B$4:$I$31,M772,5),IF(AND(J772&gt;3.3,J772&lt;=4),INDEX([1]价格表!$B$4:$I$31,M772,6),IF(AND(J772&gt;4,J772&lt;=5.5),INDEX([1]价格表!$B$4:$I$31,M772,7),IF(J772&gt;5.5,2.6+INDEX([1]价格表!$B$4:$I$31,M772,8)*L772)))))))</f>
        <v>15.9</v>
      </c>
      <c r="O772" s="3"/>
      <c r="P772" s="3"/>
      <c r="Q772" s="3">
        <f t="shared" ref="Q772:Q835" si="25">IF(P772&gt;0,P772-N772,0)</f>
        <v>0</v>
      </c>
    </row>
    <row r="773" spans="1:17">
      <c r="A773" s="11">
        <v>4312245961639</v>
      </c>
      <c r="B773" s="1" t="s">
        <v>19</v>
      </c>
      <c r="C773" s="12">
        <v>20210202</v>
      </c>
      <c r="D773" s="12">
        <v>610538201209</v>
      </c>
      <c r="E773" s="12" t="s">
        <v>19</v>
      </c>
      <c r="F773" s="12">
        <v>20210212</v>
      </c>
      <c r="G773" s="12" t="s">
        <v>20</v>
      </c>
      <c r="H773" s="12" t="s">
        <v>43</v>
      </c>
      <c r="I773" s="12" t="s">
        <v>83</v>
      </c>
      <c r="J773" s="12">
        <v>13.84</v>
      </c>
      <c r="K773" s="12" t="s">
        <v>23</v>
      </c>
      <c r="L773">
        <f t="shared" si="24"/>
        <v>14</v>
      </c>
      <c r="M773">
        <f>MATCH(H:H,[1]价格表!$B$4:$B$35,0)</f>
        <v>4</v>
      </c>
      <c r="N773" s="4">
        <f>IF(J773&lt;=0.3,INDEX([1]价格表!$B$4:$I$31,M773,2),IF(AND(J773&gt;0.3,J773&lt;=1),INDEX([1]价格表!$B$4:$I$31,M773,3),IF(AND(J773&gt;1,J773&lt;=2.2),INDEX([1]价格表!$B$4:$I$31,M773,4),IF(AND(J773&gt;2.2,J773&lt;=3.3),INDEX([1]价格表!$B$4:$I$31,M773,5),IF(AND(J773&gt;3.3,J773&lt;=4),INDEX([1]价格表!$B$4:$I$31,M773,6),IF(AND(J773&gt;4,J773&lt;=5.5),INDEX([1]价格表!$B$4:$I$31,M773,7),IF(J773&gt;5.5,2.6+INDEX([1]价格表!$B$4:$I$31,M773,8)*L773)))))))</f>
        <v>15.9</v>
      </c>
      <c r="O773" s="3"/>
      <c r="P773" s="3"/>
      <c r="Q773" s="3">
        <f t="shared" si="25"/>
        <v>0</v>
      </c>
    </row>
    <row r="774" spans="1:17">
      <c r="A774" s="11">
        <v>4606845160784</v>
      </c>
      <c r="B774" s="1" t="s">
        <v>19</v>
      </c>
      <c r="C774" s="12">
        <v>20210202</v>
      </c>
      <c r="D774" s="12">
        <v>610538201209</v>
      </c>
      <c r="E774" s="12" t="s">
        <v>19</v>
      </c>
      <c r="F774" s="12">
        <v>20210212</v>
      </c>
      <c r="G774" s="12" t="s">
        <v>20</v>
      </c>
      <c r="H774" s="12" t="s">
        <v>40</v>
      </c>
      <c r="I774" s="12" t="s">
        <v>103</v>
      </c>
      <c r="J774" s="12">
        <v>13.9</v>
      </c>
      <c r="K774" s="12" t="s">
        <v>23</v>
      </c>
      <c r="L774">
        <f t="shared" si="24"/>
        <v>14</v>
      </c>
      <c r="M774">
        <f>MATCH(H:H,[1]价格表!$B$4:$B$35,0)</f>
        <v>9</v>
      </c>
      <c r="N774" s="4">
        <f>IF(J774&lt;=0.3,INDEX([1]价格表!$B$4:$I$31,M774,2),IF(AND(J774&gt;0.3,J774&lt;=1),INDEX([1]价格表!$B$4:$I$31,M774,3),IF(AND(J774&gt;1,J774&lt;=2.2),INDEX([1]价格表!$B$4:$I$31,M774,4),IF(AND(J774&gt;2.2,J774&lt;=3.3),INDEX([1]价格表!$B$4:$I$31,M774,5),IF(AND(J774&gt;3.3,J774&lt;=4),INDEX([1]价格表!$B$4:$I$31,M774,6),IF(AND(J774&gt;4,J774&lt;=5.5),INDEX([1]价格表!$B$4:$I$31,M774,7),IF(J774&gt;5.5,2.6+INDEX([1]价格表!$B$4:$I$31,M774,8)*L774)))))))</f>
        <v>15.9</v>
      </c>
      <c r="O774" s="3"/>
      <c r="P774" s="3"/>
      <c r="Q774" s="3">
        <f t="shared" si="25"/>
        <v>0</v>
      </c>
    </row>
    <row r="775" spans="1:17">
      <c r="A775" s="11">
        <v>4606846805931</v>
      </c>
      <c r="B775" s="1" t="s">
        <v>19</v>
      </c>
      <c r="C775" s="12">
        <v>20210202</v>
      </c>
      <c r="D775" s="12">
        <v>610538201209</v>
      </c>
      <c r="E775" s="12" t="s">
        <v>19</v>
      </c>
      <c r="F775" s="12">
        <v>20210212</v>
      </c>
      <c r="G775" s="12" t="s">
        <v>20</v>
      </c>
      <c r="H775" s="12" t="s">
        <v>29</v>
      </c>
      <c r="I775" s="12" t="s">
        <v>123</v>
      </c>
      <c r="J775" s="12">
        <v>13.89</v>
      </c>
      <c r="K775" s="12" t="s">
        <v>23</v>
      </c>
      <c r="L775">
        <f t="shared" si="24"/>
        <v>14</v>
      </c>
      <c r="M775">
        <f>MATCH(H:H,[1]价格表!$B$4:$B$35,0)</f>
        <v>3</v>
      </c>
      <c r="N775" s="4">
        <f>IF(J775&lt;=0.3,INDEX([1]价格表!$B$4:$I$31,M775,2),IF(AND(J775&gt;0.3,J775&lt;=1),INDEX([1]价格表!$B$4:$I$31,M775,3),IF(AND(J775&gt;1,J775&lt;=2.2),INDEX([1]价格表!$B$4:$I$31,M775,4),IF(AND(J775&gt;2.2,J775&lt;=3.3),INDEX([1]价格表!$B$4:$I$31,M775,5),IF(AND(J775&gt;3.3,J775&lt;=4),INDEX([1]价格表!$B$4:$I$31,M775,6),IF(AND(J775&gt;4,J775&lt;=5.5),INDEX([1]价格表!$B$4:$I$31,M775,7),IF(J775&gt;5.5,2.6+INDEX([1]价格表!$B$4:$I$31,M775,8)*L775)))))))</f>
        <v>15.9</v>
      </c>
      <c r="O775" s="3"/>
      <c r="P775" s="3"/>
      <c r="Q775" s="3">
        <f t="shared" si="25"/>
        <v>0</v>
      </c>
    </row>
    <row r="776" spans="1:17">
      <c r="A776" s="11">
        <v>4606846806147</v>
      </c>
      <c r="B776" s="1" t="s">
        <v>19</v>
      </c>
      <c r="C776" s="12">
        <v>20210202</v>
      </c>
      <c r="D776" s="12">
        <v>610538201209</v>
      </c>
      <c r="E776" s="12" t="s">
        <v>19</v>
      </c>
      <c r="F776" s="12">
        <v>20210212</v>
      </c>
      <c r="G776" s="12" t="s">
        <v>20</v>
      </c>
      <c r="H776" s="12" t="s">
        <v>40</v>
      </c>
      <c r="I776" s="12" t="s">
        <v>103</v>
      </c>
      <c r="J776" s="12">
        <v>13.95</v>
      </c>
      <c r="K776" s="12" t="s">
        <v>23</v>
      </c>
      <c r="L776">
        <f t="shared" si="24"/>
        <v>14</v>
      </c>
      <c r="M776">
        <f>MATCH(H:H,[1]价格表!$B$4:$B$35,0)</f>
        <v>9</v>
      </c>
      <c r="N776" s="4">
        <f>IF(J776&lt;=0.3,INDEX([1]价格表!$B$4:$I$31,M776,2),IF(AND(J776&gt;0.3,J776&lt;=1),INDEX([1]价格表!$B$4:$I$31,M776,3),IF(AND(J776&gt;1,J776&lt;=2.2),INDEX([1]价格表!$B$4:$I$31,M776,4),IF(AND(J776&gt;2.2,J776&lt;=3.3),INDEX([1]价格表!$B$4:$I$31,M776,5),IF(AND(J776&gt;3.3,J776&lt;=4),INDEX([1]价格表!$B$4:$I$31,M776,6),IF(AND(J776&gt;4,J776&lt;=5.5),INDEX([1]价格表!$B$4:$I$31,M776,7),IF(J776&gt;5.5,2.6+INDEX([1]价格表!$B$4:$I$31,M776,8)*L776)))))))</f>
        <v>15.9</v>
      </c>
      <c r="O776" s="3"/>
      <c r="P776" s="3"/>
      <c r="Q776" s="3">
        <f t="shared" si="25"/>
        <v>0</v>
      </c>
    </row>
    <row r="777" spans="1:17">
      <c r="A777" s="11">
        <v>4606846806361</v>
      </c>
      <c r="B777" s="1" t="s">
        <v>19</v>
      </c>
      <c r="C777" s="12">
        <v>20210202</v>
      </c>
      <c r="D777" s="12">
        <v>610538201209</v>
      </c>
      <c r="E777" s="12" t="s">
        <v>19</v>
      </c>
      <c r="F777" s="12">
        <v>20210212</v>
      </c>
      <c r="G777" s="12" t="s">
        <v>20</v>
      </c>
      <c r="H777" s="12" t="s">
        <v>40</v>
      </c>
      <c r="I777" s="12" t="s">
        <v>103</v>
      </c>
      <c r="J777" s="12">
        <v>13.95</v>
      </c>
      <c r="K777" s="12" t="s">
        <v>23</v>
      </c>
      <c r="L777">
        <f t="shared" si="24"/>
        <v>14</v>
      </c>
      <c r="M777">
        <f>MATCH(H:H,[1]价格表!$B$4:$B$35,0)</f>
        <v>9</v>
      </c>
      <c r="N777" s="4">
        <f>IF(J777&lt;=0.3,INDEX([1]价格表!$B$4:$I$31,M777,2),IF(AND(J777&gt;0.3,J777&lt;=1),INDEX([1]价格表!$B$4:$I$31,M777,3),IF(AND(J777&gt;1,J777&lt;=2.2),INDEX([1]价格表!$B$4:$I$31,M777,4),IF(AND(J777&gt;2.2,J777&lt;=3.3),INDEX([1]价格表!$B$4:$I$31,M777,5),IF(AND(J777&gt;3.3,J777&lt;=4),INDEX([1]价格表!$B$4:$I$31,M777,6),IF(AND(J777&gt;4,J777&lt;=5.5),INDEX([1]价格表!$B$4:$I$31,M777,7),IF(J777&gt;5.5,2.6+INDEX([1]价格表!$B$4:$I$31,M777,8)*L777)))))))</f>
        <v>15.9</v>
      </c>
      <c r="O777" s="3"/>
      <c r="P777" s="3"/>
      <c r="Q777" s="3">
        <f t="shared" si="25"/>
        <v>0</v>
      </c>
    </row>
    <row r="778" spans="1:17">
      <c r="A778" s="11">
        <v>4606845160742</v>
      </c>
      <c r="B778" s="1" t="s">
        <v>19</v>
      </c>
      <c r="C778" s="12">
        <v>20210202</v>
      </c>
      <c r="D778" s="12">
        <v>610538201209</v>
      </c>
      <c r="E778" s="12" t="s">
        <v>19</v>
      </c>
      <c r="F778" s="12">
        <v>20210212</v>
      </c>
      <c r="G778" s="12" t="s">
        <v>20</v>
      </c>
      <c r="H778" s="12" t="s">
        <v>43</v>
      </c>
      <c r="I778" s="12" t="s">
        <v>108</v>
      </c>
      <c r="J778" s="12">
        <v>14.01</v>
      </c>
      <c r="K778" s="12" t="s">
        <v>23</v>
      </c>
      <c r="L778">
        <f t="shared" si="24"/>
        <v>15</v>
      </c>
      <c r="M778">
        <f>MATCH(H:H,[1]价格表!$B$4:$B$35,0)</f>
        <v>4</v>
      </c>
      <c r="N778" s="4">
        <f>IF(J778&lt;=0.3,INDEX([1]价格表!$B$4:$I$31,M778,2),IF(AND(J778&gt;0.3,J778&lt;=1),INDEX([1]价格表!$B$4:$I$31,M778,3),IF(AND(J778&gt;1,J778&lt;=2.2),INDEX([1]价格表!$B$4:$I$31,M778,4),IF(AND(J778&gt;2.2,J778&lt;=3.3),INDEX([1]价格表!$B$4:$I$31,M778,5),IF(AND(J778&gt;3.3,J778&lt;=4),INDEX([1]价格表!$B$4:$I$31,M778,6),IF(AND(J778&gt;4,J778&lt;=5.5),INDEX([1]价格表!$B$4:$I$31,M778,7),IF(J778&gt;5.5,2.6+INDEX([1]价格表!$B$4:$I$31,M778,8)*L778)))))))</f>
        <v>16.85</v>
      </c>
      <c r="O778" s="3"/>
      <c r="P778" s="3"/>
      <c r="Q778" s="3">
        <f t="shared" si="25"/>
        <v>0</v>
      </c>
    </row>
    <row r="779" spans="1:17">
      <c r="A779" s="11">
        <v>4606846806481</v>
      </c>
      <c r="B779" s="1" t="s">
        <v>19</v>
      </c>
      <c r="C779" s="12">
        <v>20210202</v>
      </c>
      <c r="D779" s="12">
        <v>610538201209</v>
      </c>
      <c r="E779" s="12" t="s">
        <v>19</v>
      </c>
      <c r="F779" s="12">
        <v>20210212</v>
      </c>
      <c r="G779" s="12" t="s">
        <v>20</v>
      </c>
      <c r="H779" s="12" t="s">
        <v>40</v>
      </c>
      <c r="I779" s="12" t="s">
        <v>118</v>
      </c>
      <c r="J779" s="12">
        <v>14.01</v>
      </c>
      <c r="K779" s="12" t="s">
        <v>23</v>
      </c>
      <c r="L779">
        <f t="shared" si="24"/>
        <v>15</v>
      </c>
      <c r="M779">
        <f>MATCH(H:H,[1]价格表!$B$4:$B$35,0)</f>
        <v>9</v>
      </c>
      <c r="N779" s="4">
        <f>IF(J779&lt;=0.3,INDEX([1]价格表!$B$4:$I$31,M779,2),IF(AND(J779&gt;0.3,J779&lt;=1),INDEX([1]价格表!$B$4:$I$31,M779,3),IF(AND(J779&gt;1,J779&lt;=2.2),INDEX([1]价格表!$B$4:$I$31,M779,4),IF(AND(J779&gt;2.2,J779&lt;=3.3),INDEX([1]价格表!$B$4:$I$31,M779,5),IF(AND(J779&gt;3.3,J779&lt;=4),INDEX([1]价格表!$B$4:$I$31,M779,6),IF(AND(J779&gt;4,J779&lt;=5.5),INDEX([1]价格表!$B$4:$I$31,M779,7),IF(J779&gt;5.5,2.6+INDEX([1]价格表!$B$4:$I$31,M779,8)*L779)))))))</f>
        <v>16.85</v>
      </c>
      <c r="O779" s="3"/>
      <c r="P779" s="3"/>
      <c r="Q779" s="3">
        <f t="shared" si="25"/>
        <v>0</v>
      </c>
    </row>
    <row r="780" spans="1:17">
      <c r="A780" s="11">
        <v>4606845160618</v>
      </c>
      <c r="B780" s="1" t="s">
        <v>19</v>
      </c>
      <c r="C780" s="12">
        <v>20210202</v>
      </c>
      <c r="D780" s="12">
        <v>610538201209</v>
      </c>
      <c r="E780" s="12" t="s">
        <v>19</v>
      </c>
      <c r="F780" s="12">
        <v>20210212</v>
      </c>
      <c r="G780" s="12" t="s">
        <v>20</v>
      </c>
      <c r="H780" s="12" t="s">
        <v>43</v>
      </c>
      <c r="I780" s="12" t="s">
        <v>108</v>
      </c>
      <c r="J780" s="12">
        <v>14.06</v>
      </c>
      <c r="K780" s="12" t="s">
        <v>23</v>
      </c>
      <c r="L780">
        <f t="shared" si="24"/>
        <v>15</v>
      </c>
      <c r="M780">
        <f>MATCH(H:H,[1]价格表!$B$4:$B$35,0)</f>
        <v>4</v>
      </c>
      <c r="N780" s="4">
        <f>IF(J780&lt;=0.3,INDEX([1]价格表!$B$4:$I$31,M780,2),IF(AND(J780&gt;0.3,J780&lt;=1),INDEX([1]价格表!$B$4:$I$31,M780,3),IF(AND(J780&gt;1,J780&lt;=2.2),INDEX([1]价格表!$B$4:$I$31,M780,4),IF(AND(J780&gt;2.2,J780&lt;=3.3),INDEX([1]价格表!$B$4:$I$31,M780,5),IF(AND(J780&gt;3.3,J780&lt;=4),INDEX([1]价格表!$B$4:$I$31,M780,6),IF(AND(J780&gt;4,J780&lt;=5.5),INDEX([1]价格表!$B$4:$I$31,M780,7),IF(J780&gt;5.5,2.6+INDEX([1]价格表!$B$4:$I$31,M780,8)*L780)))))))</f>
        <v>16.85</v>
      </c>
      <c r="O780" s="3"/>
      <c r="P780" s="3"/>
      <c r="Q780" s="3">
        <f t="shared" si="25"/>
        <v>0</v>
      </c>
    </row>
    <row r="781" spans="1:17">
      <c r="A781" s="11">
        <v>4606856648738</v>
      </c>
      <c r="B781" s="1" t="s">
        <v>19</v>
      </c>
      <c r="C781" s="12">
        <v>20210202</v>
      </c>
      <c r="D781" s="12">
        <v>610538201209</v>
      </c>
      <c r="E781" s="12" t="s">
        <v>19</v>
      </c>
      <c r="F781" s="12">
        <v>20210212</v>
      </c>
      <c r="G781" s="12" t="s">
        <v>20</v>
      </c>
      <c r="H781" s="12" t="s">
        <v>132</v>
      </c>
      <c r="I781" s="12" t="s">
        <v>172</v>
      </c>
      <c r="J781" s="12">
        <v>7.08</v>
      </c>
      <c r="K781" s="12" t="s">
        <v>23</v>
      </c>
      <c r="L781">
        <f t="shared" si="24"/>
        <v>8</v>
      </c>
      <c r="M781">
        <f>MATCH(H:H,[1]价格表!$B$4:$B$35,0)</f>
        <v>19</v>
      </c>
      <c r="N781" s="4">
        <f>IF(J781&lt;=0.3,INDEX([1]价格表!$B$4:$I$31,M781,2),IF(AND(J781&gt;0.3,J781&lt;=1),INDEX([1]价格表!$B$4:$I$31,M781,3),IF(AND(J781&gt;1,J781&lt;=2.2),INDEX([1]价格表!$B$4:$I$31,M781,4),IF(AND(J781&gt;2.2,J781&lt;=3.3),INDEX([1]价格表!$B$4:$I$31,M781,5),IF(AND(J781&gt;3.3,J781&lt;=4),INDEX([1]价格表!$B$4:$I$31,M781,6),IF(AND(J781&gt;4,J781&lt;=5.5),INDEX([1]价格表!$B$4:$I$31,M781,7),IF(J781&gt;5.5,2.6+INDEX([1]价格表!$B$4:$I$31,M781,8)*L781)))))))</f>
        <v>10.2</v>
      </c>
      <c r="O781" s="3"/>
      <c r="P781" s="3"/>
      <c r="Q781" s="3">
        <f t="shared" si="25"/>
        <v>0</v>
      </c>
    </row>
    <row r="782" spans="1:17">
      <c r="A782" s="11">
        <v>4312245961634</v>
      </c>
      <c r="B782" s="1" t="s">
        <v>19</v>
      </c>
      <c r="C782" s="12">
        <v>20210202</v>
      </c>
      <c r="D782" s="12">
        <v>610538201209</v>
      </c>
      <c r="E782" s="12" t="s">
        <v>19</v>
      </c>
      <c r="F782" s="12">
        <v>20210212</v>
      </c>
      <c r="G782" s="12" t="s">
        <v>20</v>
      </c>
      <c r="H782" s="12" t="s">
        <v>43</v>
      </c>
      <c r="I782" s="12" t="s">
        <v>83</v>
      </c>
      <c r="J782" s="12">
        <v>14.23</v>
      </c>
      <c r="K782" s="12" t="s">
        <v>23</v>
      </c>
      <c r="L782">
        <f t="shared" si="24"/>
        <v>15</v>
      </c>
      <c r="M782">
        <f>MATCH(H:H,[1]价格表!$B$4:$B$35,0)</f>
        <v>4</v>
      </c>
      <c r="N782" s="4">
        <f>IF(J782&lt;=0.3,INDEX([1]价格表!$B$4:$I$31,M782,2),IF(AND(J782&gt;0.3,J782&lt;=1),INDEX([1]价格表!$B$4:$I$31,M782,3),IF(AND(J782&gt;1,J782&lt;=2.2),INDEX([1]价格表!$B$4:$I$31,M782,4),IF(AND(J782&gt;2.2,J782&lt;=3.3),INDEX([1]价格表!$B$4:$I$31,M782,5),IF(AND(J782&gt;3.3,J782&lt;=4),INDEX([1]价格表!$B$4:$I$31,M782,6),IF(AND(J782&gt;4,J782&lt;=5.5),INDEX([1]价格表!$B$4:$I$31,M782,7),IF(J782&gt;5.5,2.6+INDEX([1]价格表!$B$4:$I$31,M782,8)*L782)))))))</f>
        <v>16.85</v>
      </c>
      <c r="O782" s="3"/>
      <c r="P782" s="3"/>
      <c r="Q782" s="3">
        <f t="shared" si="25"/>
        <v>0</v>
      </c>
    </row>
    <row r="783" spans="1:17">
      <c r="A783" s="11">
        <v>4312245967513</v>
      </c>
      <c r="B783" s="1" t="s">
        <v>19</v>
      </c>
      <c r="C783" s="12">
        <v>20210202</v>
      </c>
      <c r="D783" s="12">
        <v>610538201209</v>
      </c>
      <c r="E783" s="12" t="s">
        <v>19</v>
      </c>
      <c r="F783" s="12">
        <v>20210212</v>
      </c>
      <c r="G783" s="12" t="s">
        <v>20</v>
      </c>
      <c r="H783" s="12" t="s">
        <v>125</v>
      </c>
      <c r="I783" s="12" t="s">
        <v>126</v>
      </c>
      <c r="J783" s="12">
        <v>16.3</v>
      </c>
      <c r="K783" s="12" t="s">
        <v>23</v>
      </c>
      <c r="L783">
        <f t="shared" si="24"/>
        <v>17</v>
      </c>
      <c r="M783">
        <f>MATCH(H:H,[1]价格表!$B$4:$B$35,0)</f>
        <v>22</v>
      </c>
      <c r="N783" s="4">
        <f>IF(J783&lt;=0.3,INDEX([1]价格表!$B$4:$I$31,M783,2),IF(AND(J783&gt;0.3,J783&lt;=1),INDEX([1]价格表!$B$4:$I$31,M783,3),IF(AND(J783&gt;1,J783&lt;=2.2),INDEX([1]价格表!$B$4:$I$31,M783,4),IF(AND(J783&gt;2.2,J783&lt;=3.3),INDEX([1]价格表!$B$4:$I$31,M783,5),IF(AND(J783&gt;3.3,J783&lt;=4),INDEX([1]价格表!$B$4:$I$31,M783,6),IF(AND(J783&gt;4,J783&lt;=5.5),INDEX([1]价格表!$B$4:$I$31,M783,7),IF(J783&gt;5.5,2.6+INDEX([1]价格表!$B$4:$I$31,M783,8)*L783)))))))</f>
        <v>18.75</v>
      </c>
      <c r="O783" s="3"/>
      <c r="P783" s="3"/>
      <c r="Q783" s="3">
        <f t="shared" si="25"/>
        <v>0</v>
      </c>
    </row>
    <row r="784" spans="1:17">
      <c r="A784" s="11">
        <v>4312245967519</v>
      </c>
      <c r="B784" s="1" t="s">
        <v>19</v>
      </c>
      <c r="C784" s="12">
        <v>20210202</v>
      </c>
      <c r="D784" s="12">
        <v>610538201209</v>
      </c>
      <c r="E784" s="12" t="s">
        <v>19</v>
      </c>
      <c r="F784" s="12">
        <v>20210212</v>
      </c>
      <c r="G784" s="12" t="s">
        <v>20</v>
      </c>
      <c r="H784" s="12" t="s">
        <v>125</v>
      </c>
      <c r="I784" s="12" t="s">
        <v>126</v>
      </c>
      <c r="J784" s="12">
        <v>16.3</v>
      </c>
      <c r="K784" s="12" t="s">
        <v>23</v>
      </c>
      <c r="L784">
        <f t="shared" si="24"/>
        <v>17</v>
      </c>
      <c r="M784">
        <f>MATCH(H:H,[1]价格表!$B$4:$B$35,0)</f>
        <v>22</v>
      </c>
      <c r="N784" s="4">
        <f>IF(J784&lt;=0.3,INDEX([1]价格表!$B$4:$I$31,M784,2),IF(AND(J784&gt;0.3,J784&lt;=1),INDEX([1]价格表!$B$4:$I$31,M784,3),IF(AND(J784&gt;1,J784&lt;=2.2),INDEX([1]价格表!$B$4:$I$31,M784,4),IF(AND(J784&gt;2.2,J784&lt;=3.3),INDEX([1]价格表!$B$4:$I$31,M784,5),IF(AND(J784&gt;3.3,J784&lt;=4),INDEX([1]价格表!$B$4:$I$31,M784,6),IF(AND(J784&gt;4,J784&lt;=5.5),INDEX([1]价格表!$B$4:$I$31,M784,7),IF(J784&gt;5.5,2.6+INDEX([1]价格表!$B$4:$I$31,M784,8)*L784)))))))</f>
        <v>18.75</v>
      </c>
      <c r="O784" s="3"/>
      <c r="P784" s="3"/>
      <c r="Q784" s="3">
        <f t="shared" si="25"/>
        <v>0</v>
      </c>
    </row>
    <row r="785" spans="1:17">
      <c r="A785" s="11">
        <v>4312240665119</v>
      </c>
      <c r="B785" s="1" t="s">
        <v>19</v>
      </c>
      <c r="C785" s="12">
        <v>20210202</v>
      </c>
      <c r="D785" s="12">
        <v>610538201209</v>
      </c>
      <c r="E785" s="12" t="s">
        <v>19</v>
      </c>
      <c r="F785" s="12">
        <v>20210212</v>
      </c>
      <c r="G785" s="12" t="s">
        <v>20</v>
      </c>
      <c r="H785" s="12" t="s">
        <v>52</v>
      </c>
      <c r="I785" s="12" t="s">
        <v>92</v>
      </c>
      <c r="J785" s="12">
        <v>16.32</v>
      </c>
      <c r="K785" s="12" t="s">
        <v>23</v>
      </c>
      <c r="L785">
        <f t="shared" si="24"/>
        <v>17</v>
      </c>
      <c r="M785">
        <f>MATCH(H:H,[1]价格表!$B$4:$B$35,0)</f>
        <v>21</v>
      </c>
      <c r="N785" s="4">
        <f>IF(J785&lt;=0.3,INDEX([1]价格表!$B$4:$I$31,M785,2),IF(AND(J785&gt;0.3,J785&lt;=1),INDEX([1]价格表!$B$4:$I$31,M785,3),IF(AND(J785&gt;1,J785&lt;=2.2),INDEX([1]价格表!$B$4:$I$31,M785,4),IF(AND(J785&gt;2.2,J785&lt;=3.3),INDEX([1]价格表!$B$4:$I$31,M785,5),IF(AND(J785&gt;3.3,J785&lt;=4),INDEX([1]价格表!$B$4:$I$31,M785,6),IF(AND(J785&gt;4,J785&lt;=5.5),INDEX([1]价格表!$B$4:$I$31,M785,7),IF(J785&gt;5.5,2.6+INDEX([1]价格表!$B$4:$I$31,M785,8)*L785)))))))</f>
        <v>18.75</v>
      </c>
      <c r="O785" s="3"/>
      <c r="P785" s="3"/>
      <c r="Q785" s="3">
        <f t="shared" si="25"/>
        <v>0</v>
      </c>
    </row>
    <row r="786" spans="1:17">
      <c r="A786" s="11">
        <v>4312240665122</v>
      </c>
      <c r="B786" s="1" t="s">
        <v>19</v>
      </c>
      <c r="C786" s="12">
        <v>20210202</v>
      </c>
      <c r="D786" s="12">
        <v>610538201209</v>
      </c>
      <c r="E786" s="12" t="s">
        <v>19</v>
      </c>
      <c r="F786" s="12">
        <v>20210212</v>
      </c>
      <c r="G786" s="12" t="s">
        <v>20</v>
      </c>
      <c r="H786" s="12" t="s">
        <v>119</v>
      </c>
      <c r="I786" s="12" t="s">
        <v>120</v>
      </c>
      <c r="J786" s="12">
        <v>16.32</v>
      </c>
      <c r="K786" s="12" t="s">
        <v>23</v>
      </c>
      <c r="L786">
        <f t="shared" si="24"/>
        <v>17</v>
      </c>
      <c r="M786">
        <f>MATCH(H:H,[1]价格表!$B$4:$B$35,0)</f>
        <v>6</v>
      </c>
      <c r="N786" s="4">
        <f>IF(J786&lt;=0.3,INDEX([1]价格表!$B$4:$I$31,M786,2),IF(AND(J786&gt;0.3,J786&lt;=1),INDEX([1]价格表!$B$4:$I$31,M786,3),IF(AND(J786&gt;1,J786&lt;=2.2),INDEX([1]价格表!$B$4:$I$31,M786,4),IF(AND(J786&gt;2.2,J786&lt;=3.3),INDEX([1]价格表!$B$4:$I$31,M786,5),IF(AND(J786&gt;3.3,J786&lt;=4),INDEX([1]价格表!$B$4:$I$31,M786,6),IF(AND(J786&gt;4,J786&lt;=5.5),INDEX([1]价格表!$B$4:$I$31,M786,7),IF(J786&gt;5.5,2.6+INDEX([1]价格表!$B$4:$I$31,M786,8)*L786)))))))</f>
        <v>18.75</v>
      </c>
      <c r="O786" s="3"/>
      <c r="P786" s="3"/>
      <c r="Q786" s="3">
        <f t="shared" si="25"/>
        <v>0</v>
      </c>
    </row>
    <row r="787" spans="1:17">
      <c r="A787" s="11">
        <v>4606846855835</v>
      </c>
      <c r="B787" s="1" t="s">
        <v>19</v>
      </c>
      <c r="C787" s="12">
        <v>20210202</v>
      </c>
      <c r="D787" s="12">
        <v>610538201209</v>
      </c>
      <c r="E787" s="12" t="s">
        <v>19</v>
      </c>
      <c r="F787" s="12">
        <v>20210212</v>
      </c>
      <c r="G787" s="12" t="s">
        <v>20</v>
      </c>
      <c r="H787" s="12" t="s">
        <v>119</v>
      </c>
      <c r="I787" s="12" t="s">
        <v>120</v>
      </c>
      <c r="J787" s="12">
        <v>16.32</v>
      </c>
      <c r="K787" s="12" t="s">
        <v>23</v>
      </c>
      <c r="L787">
        <f t="shared" si="24"/>
        <v>17</v>
      </c>
      <c r="M787">
        <f>MATCH(H:H,[1]价格表!$B$4:$B$35,0)</f>
        <v>6</v>
      </c>
      <c r="N787" s="4">
        <f>IF(J787&lt;=0.3,INDEX([1]价格表!$B$4:$I$31,M787,2),IF(AND(J787&gt;0.3,J787&lt;=1),INDEX([1]价格表!$B$4:$I$31,M787,3),IF(AND(J787&gt;1,J787&lt;=2.2),INDEX([1]价格表!$B$4:$I$31,M787,4),IF(AND(J787&gt;2.2,J787&lt;=3.3),INDEX([1]价格表!$B$4:$I$31,M787,5),IF(AND(J787&gt;3.3,J787&lt;=4),INDEX([1]价格表!$B$4:$I$31,M787,6),IF(AND(J787&gt;4,J787&lt;=5.5),INDEX([1]价格表!$B$4:$I$31,M787,7),IF(J787&gt;5.5,2.6+INDEX([1]价格表!$B$4:$I$31,M787,8)*L787)))))))</f>
        <v>18.75</v>
      </c>
      <c r="O787" s="3"/>
      <c r="P787" s="3"/>
      <c r="Q787" s="3">
        <f t="shared" si="25"/>
        <v>0</v>
      </c>
    </row>
    <row r="788" spans="1:17">
      <c r="A788" s="11">
        <v>4606846855970</v>
      </c>
      <c r="B788" s="1" t="s">
        <v>19</v>
      </c>
      <c r="C788" s="12">
        <v>20210202</v>
      </c>
      <c r="D788" s="12">
        <v>610538201209</v>
      </c>
      <c r="E788" s="12" t="s">
        <v>19</v>
      </c>
      <c r="F788" s="12">
        <v>20210212</v>
      </c>
      <c r="G788" s="12" t="s">
        <v>20</v>
      </c>
      <c r="H788" s="12" t="s">
        <v>40</v>
      </c>
      <c r="I788" s="12" t="s">
        <v>223</v>
      </c>
      <c r="J788" s="12">
        <v>16.32</v>
      </c>
      <c r="K788" s="12" t="s">
        <v>23</v>
      </c>
      <c r="L788">
        <f t="shared" si="24"/>
        <v>17</v>
      </c>
      <c r="M788">
        <f>MATCH(H:H,[1]价格表!$B$4:$B$35,0)</f>
        <v>9</v>
      </c>
      <c r="N788" s="4">
        <f>IF(J788&lt;=0.3,INDEX([1]价格表!$B$4:$I$31,M788,2),IF(AND(J788&gt;0.3,J788&lt;=1),INDEX([1]价格表!$B$4:$I$31,M788,3),IF(AND(J788&gt;1,J788&lt;=2.2),INDEX([1]价格表!$B$4:$I$31,M788,4),IF(AND(J788&gt;2.2,J788&lt;=3.3),INDEX([1]价格表!$B$4:$I$31,M788,5),IF(AND(J788&gt;3.3,J788&lt;=4),INDEX([1]价格表!$B$4:$I$31,M788,6),IF(AND(J788&gt;4,J788&lt;=5.5),INDEX([1]价格表!$B$4:$I$31,M788,7),IF(J788&gt;5.5,2.6+INDEX([1]价格表!$B$4:$I$31,M788,8)*L788)))))))</f>
        <v>18.75</v>
      </c>
      <c r="O788" s="3"/>
      <c r="P788" s="3"/>
      <c r="Q788" s="3">
        <f t="shared" si="25"/>
        <v>0</v>
      </c>
    </row>
    <row r="789" spans="1:17">
      <c r="A789" s="11">
        <v>4606846856029</v>
      </c>
      <c r="B789" s="1" t="s">
        <v>19</v>
      </c>
      <c r="C789" s="12">
        <v>20210202</v>
      </c>
      <c r="D789" s="12">
        <v>610538201209</v>
      </c>
      <c r="E789" s="12" t="s">
        <v>19</v>
      </c>
      <c r="F789" s="12">
        <v>20210212</v>
      </c>
      <c r="G789" s="12" t="s">
        <v>20</v>
      </c>
      <c r="H789" s="12" t="s">
        <v>47</v>
      </c>
      <c r="I789" s="12" t="s">
        <v>58</v>
      </c>
      <c r="J789" s="12">
        <v>16.32</v>
      </c>
      <c r="K789" s="12" t="s">
        <v>23</v>
      </c>
      <c r="L789">
        <f t="shared" si="24"/>
        <v>17</v>
      </c>
      <c r="M789">
        <f>MATCH(H:H,[1]价格表!$B$4:$B$35,0)</f>
        <v>12</v>
      </c>
      <c r="N789" s="4">
        <f>IF(J789&lt;=0.3,INDEX([1]价格表!$B$4:$I$31,M789,2),IF(AND(J789&gt;0.3,J789&lt;=1),INDEX([1]价格表!$B$4:$I$31,M789,3),IF(AND(J789&gt;1,J789&lt;=2.2),INDEX([1]价格表!$B$4:$I$31,M789,4),IF(AND(J789&gt;2.2,J789&lt;=3.3),INDEX([1]价格表!$B$4:$I$31,M789,5),IF(AND(J789&gt;3.3,J789&lt;=4),INDEX([1]价格表!$B$4:$I$31,M789,6),IF(AND(J789&gt;4,J789&lt;=5.5),INDEX([1]价格表!$B$4:$I$31,M789,7),IF(J789&gt;5.5,2.6+INDEX([1]价格表!$B$4:$I$31,M789,8)*L789)))))))</f>
        <v>18.75</v>
      </c>
      <c r="O789" s="3"/>
      <c r="P789" s="3"/>
      <c r="Q789" s="3">
        <f t="shared" si="25"/>
        <v>0</v>
      </c>
    </row>
    <row r="790" spans="1:17">
      <c r="A790" s="11">
        <v>4606846856339</v>
      </c>
      <c r="B790" s="1" t="s">
        <v>19</v>
      </c>
      <c r="C790" s="12">
        <v>20210202</v>
      </c>
      <c r="D790" s="12">
        <v>610538201209</v>
      </c>
      <c r="E790" s="12" t="s">
        <v>19</v>
      </c>
      <c r="F790" s="12">
        <v>20210212</v>
      </c>
      <c r="G790" s="12" t="s">
        <v>20</v>
      </c>
      <c r="H790" s="12" t="s">
        <v>47</v>
      </c>
      <c r="I790" s="12" t="s">
        <v>58</v>
      </c>
      <c r="J790" s="12">
        <v>16.32</v>
      </c>
      <c r="K790" s="12" t="s">
        <v>23</v>
      </c>
      <c r="L790">
        <f t="shared" si="24"/>
        <v>17</v>
      </c>
      <c r="M790">
        <f>MATCH(H:H,[1]价格表!$B$4:$B$35,0)</f>
        <v>12</v>
      </c>
      <c r="N790" s="4">
        <f>IF(J790&lt;=0.3,INDEX([1]价格表!$B$4:$I$31,M790,2),IF(AND(J790&gt;0.3,J790&lt;=1),INDEX([1]价格表!$B$4:$I$31,M790,3),IF(AND(J790&gt;1,J790&lt;=2.2),INDEX([1]价格表!$B$4:$I$31,M790,4),IF(AND(J790&gt;2.2,J790&lt;=3.3),INDEX([1]价格表!$B$4:$I$31,M790,5),IF(AND(J790&gt;3.3,J790&lt;=4),INDEX([1]价格表!$B$4:$I$31,M790,6),IF(AND(J790&gt;4,J790&lt;=5.5),INDEX([1]价格表!$B$4:$I$31,M790,7),IF(J790&gt;5.5,2.6+INDEX([1]价格表!$B$4:$I$31,M790,8)*L790)))))))</f>
        <v>18.75</v>
      </c>
      <c r="O790" s="3"/>
      <c r="P790" s="3"/>
      <c r="Q790" s="3">
        <f t="shared" si="25"/>
        <v>0</v>
      </c>
    </row>
    <row r="791" spans="1:17">
      <c r="A791" s="11">
        <v>4606846856355</v>
      </c>
      <c r="B791" s="1" t="s">
        <v>19</v>
      </c>
      <c r="C791" s="12">
        <v>20210202</v>
      </c>
      <c r="D791" s="12">
        <v>610538201209</v>
      </c>
      <c r="E791" s="12" t="s">
        <v>19</v>
      </c>
      <c r="F791" s="12">
        <v>20210212</v>
      </c>
      <c r="G791" s="12" t="s">
        <v>20</v>
      </c>
      <c r="H791" s="12" t="s">
        <v>119</v>
      </c>
      <c r="I791" s="12" t="s">
        <v>120</v>
      </c>
      <c r="J791" s="12">
        <v>16.32</v>
      </c>
      <c r="K791" s="12" t="s">
        <v>23</v>
      </c>
      <c r="L791">
        <f t="shared" si="24"/>
        <v>17</v>
      </c>
      <c r="M791">
        <f>MATCH(H:H,[1]价格表!$B$4:$B$35,0)</f>
        <v>6</v>
      </c>
      <c r="N791" s="4">
        <f>IF(J791&lt;=0.3,INDEX([1]价格表!$B$4:$I$31,M791,2),IF(AND(J791&gt;0.3,J791&lt;=1),INDEX([1]价格表!$B$4:$I$31,M791,3),IF(AND(J791&gt;1,J791&lt;=2.2),INDEX([1]价格表!$B$4:$I$31,M791,4),IF(AND(J791&gt;2.2,J791&lt;=3.3),INDEX([1]价格表!$B$4:$I$31,M791,5),IF(AND(J791&gt;3.3,J791&lt;=4),INDEX([1]价格表!$B$4:$I$31,M791,6),IF(AND(J791&gt;4,J791&lt;=5.5),INDEX([1]价格表!$B$4:$I$31,M791,7),IF(J791&gt;5.5,2.6+INDEX([1]价格表!$B$4:$I$31,M791,8)*L791)))))))</f>
        <v>18.75</v>
      </c>
      <c r="O791" s="3"/>
      <c r="P791" s="3"/>
      <c r="Q791" s="3">
        <f t="shared" si="25"/>
        <v>0</v>
      </c>
    </row>
    <row r="792" spans="1:17">
      <c r="A792" s="11">
        <v>4606846856386</v>
      </c>
      <c r="B792" s="1" t="s">
        <v>19</v>
      </c>
      <c r="C792" s="12">
        <v>20210202</v>
      </c>
      <c r="D792" s="12">
        <v>610538201209</v>
      </c>
      <c r="E792" s="12" t="s">
        <v>19</v>
      </c>
      <c r="F792" s="12">
        <v>20210212</v>
      </c>
      <c r="G792" s="12" t="s">
        <v>20</v>
      </c>
      <c r="H792" s="12" t="s">
        <v>40</v>
      </c>
      <c r="I792" s="12" t="s">
        <v>223</v>
      </c>
      <c r="J792" s="12">
        <v>16.32</v>
      </c>
      <c r="K792" s="12" t="s">
        <v>23</v>
      </c>
      <c r="L792">
        <f t="shared" si="24"/>
        <v>17</v>
      </c>
      <c r="M792">
        <f>MATCH(H:H,[1]价格表!$B$4:$B$35,0)</f>
        <v>9</v>
      </c>
      <c r="N792" s="4">
        <f>IF(J792&lt;=0.3,INDEX([1]价格表!$B$4:$I$31,M792,2),IF(AND(J792&gt;0.3,J792&lt;=1),INDEX([1]价格表!$B$4:$I$31,M792,3),IF(AND(J792&gt;1,J792&lt;=2.2),INDEX([1]价格表!$B$4:$I$31,M792,4),IF(AND(J792&gt;2.2,J792&lt;=3.3),INDEX([1]价格表!$B$4:$I$31,M792,5),IF(AND(J792&gt;3.3,J792&lt;=4),INDEX([1]价格表!$B$4:$I$31,M792,6),IF(AND(J792&gt;4,J792&lt;=5.5),INDEX([1]价格表!$B$4:$I$31,M792,7),IF(J792&gt;5.5,2.6+INDEX([1]价格表!$B$4:$I$31,M792,8)*L792)))))))</f>
        <v>18.75</v>
      </c>
      <c r="O792" s="3"/>
      <c r="P792" s="3"/>
      <c r="Q792" s="3">
        <f t="shared" si="25"/>
        <v>0</v>
      </c>
    </row>
    <row r="793" spans="1:17">
      <c r="A793" s="11">
        <v>4606846856502</v>
      </c>
      <c r="B793" s="1" t="s">
        <v>19</v>
      </c>
      <c r="C793" s="12">
        <v>20210202</v>
      </c>
      <c r="D793" s="12">
        <v>610538201209</v>
      </c>
      <c r="E793" s="12" t="s">
        <v>19</v>
      </c>
      <c r="F793" s="12">
        <v>20210212</v>
      </c>
      <c r="G793" s="12" t="s">
        <v>20</v>
      </c>
      <c r="H793" s="12" t="s">
        <v>161</v>
      </c>
      <c r="I793" s="12" t="s">
        <v>162</v>
      </c>
      <c r="J793" s="12">
        <v>16.32</v>
      </c>
      <c r="K793" s="12" t="s">
        <v>23</v>
      </c>
      <c r="L793">
        <f t="shared" si="24"/>
        <v>17</v>
      </c>
      <c r="M793">
        <f>MATCH(H:H,[1]价格表!$B$4:$B$35,0)</f>
        <v>13</v>
      </c>
      <c r="N793" s="4">
        <f>IF(J793&lt;=0.3,INDEX([1]价格表!$B$4:$I$31,M793,2),IF(AND(J793&gt;0.3,J793&lt;=1),INDEX([1]价格表!$B$4:$I$31,M793,3),IF(AND(J793&gt;1,J793&lt;=2.2),INDEX([1]价格表!$B$4:$I$31,M793,4),IF(AND(J793&gt;2.2,J793&lt;=3.3),INDEX([1]价格表!$B$4:$I$31,M793,5),IF(AND(J793&gt;3.3,J793&lt;=4),INDEX([1]价格表!$B$4:$I$31,M793,6),IF(AND(J793&gt;4,J793&lt;=5.5),INDEX([1]价格表!$B$4:$I$31,M793,7),IF(J793&gt;5.5,2.6+INDEX([1]价格表!$B$4:$I$31,M793,8)*L793)))))))</f>
        <v>18.75</v>
      </c>
      <c r="O793" s="3"/>
      <c r="P793" s="3"/>
      <c r="Q793" s="3">
        <f t="shared" si="25"/>
        <v>0</v>
      </c>
    </row>
    <row r="794" spans="1:17">
      <c r="A794" s="11">
        <v>4606846856529</v>
      </c>
      <c r="B794" s="1" t="s">
        <v>19</v>
      </c>
      <c r="C794" s="12">
        <v>20210202</v>
      </c>
      <c r="D794" s="12">
        <v>610538201209</v>
      </c>
      <c r="E794" s="12" t="s">
        <v>19</v>
      </c>
      <c r="F794" s="12">
        <v>20210212</v>
      </c>
      <c r="G794" s="12" t="s">
        <v>20</v>
      </c>
      <c r="H794" s="12" t="s">
        <v>40</v>
      </c>
      <c r="I794" s="12" t="s">
        <v>223</v>
      </c>
      <c r="J794" s="12">
        <v>16.32</v>
      </c>
      <c r="K794" s="12" t="s">
        <v>23</v>
      </c>
      <c r="L794">
        <f t="shared" si="24"/>
        <v>17</v>
      </c>
      <c r="M794">
        <f>MATCH(H:H,[1]价格表!$B$4:$B$35,0)</f>
        <v>9</v>
      </c>
      <c r="N794" s="4">
        <f>IF(J794&lt;=0.3,INDEX([1]价格表!$B$4:$I$31,M794,2),IF(AND(J794&gt;0.3,J794&lt;=1),INDEX([1]价格表!$B$4:$I$31,M794,3),IF(AND(J794&gt;1,J794&lt;=2.2),INDEX([1]价格表!$B$4:$I$31,M794,4),IF(AND(J794&gt;2.2,J794&lt;=3.3),INDEX([1]价格表!$B$4:$I$31,M794,5),IF(AND(J794&gt;3.3,J794&lt;=4),INDEX([1]价格表!$B$4:$I$31,M794,6),IF(AND(J794&gt;4,J794&lt;=5.5),INDEX([1]价格表!$B$4:$I$31,M794,7),IF(J794&gt;5.5,2.6+INDEX([1]价格表!$B$4:$I$31,M794,8)*L794)))))))</f>
        <v>18.75</v>
      </c>
      <c r="O794" s="3"/>
      <c r="P794" s="3"/>
      <c r="Q794" s="3">
        <f t="shared" si="25"/>
        <v>0</v>
      </c>
    </row>
    <row r="795" spans="1:17">
      <c r="A795" s="11">
        <v>4606846856542</v>
      </c>
      <c r="B795" s="1" t="s">
        <v>19</v>
      </c>
      <c r="C795" s="12">
        <v>20210202</v>
      </c>
      <c r="D795" s="12">
        <v>610538201209</v>
      </c>
      <c r="E795" s="12" t="s">
        <v>19</v>
      </c>
      <c r="F795" s="12">
        <v>20210212</v>
      </c>
      <c r="G795" s="12" t="s">
        <v>20</v>
      </c>
      <c r="H795" s="12" t="s">
        <v>119</v>
      </c>
      <c r="I795" s="12" t="s">
        <v>120</v>
      </c>
      <c r="J795" s="12">
        <v>16.32</v>
      </c>
      <c r="K795" s="12" t="s">
        <v>23</v>
      </c>
      <c r="L795">
        <f t="shared" si="24"/>
        <v>17</v>
      </c>
      <c r="M795">
        <f>MATCH(H:H,[1]价格表!$B$4:$B$35,0)</f>
        <v>6</v>
      </c>
      <c r="N795" s="4">
        <f>IF(J795&lt;=0.3,INDEX([1]价格表!$B$4:$I$31,M795,2),IF(AND(J795&gt;0.3,J795&lt;=1),INDEX([1]价格表!$B$4:$I$31,M795,3),IF(AND(J795&gt;1,J795&lt;=2.2),INDEX([1]价格表!$B$4:$I$31,M795,4),IF(AND(J795&gt;2.2,J795&lt;=3.3),INDEX([1]价格表!$B$4:$I$31,M795,5),IF(AND(J795&gt;3.3,J795&lt;=4),INDEX([1]价格表!$B$4:$I$31,M795,6),IF(AND(J795&gt;4,J795&lt;=5.5),INDEX([1]价格表!$B$4:$I$31,M795,7),IF(J795&gt;5.5,2.6+INDEX([1]价格表!$B$4:$I$31,M795,8)*L795)))))))</f>
        <v>18.75</v>
      </c>
      <c r="O795" s="3"/>
      <c r="P795" s="3"/>
      <c r="Q795" s="3">
        <f t="shared" si="25"/>
        <v>0</v>
      </c>
    </row>
    <row r="796" spans="1:17">
      <c r="A796" s="11">
        <v>4606846856769</v>
      </c>
      <c r="B796" s="1" t="s">
        <v>19</v>
      </c>
      <c r="C796" s="12">
        <v>20210202</v>
      </c>
      <c r="D796" s="12">
        <v>610538201209</v>
      </c>
      <c r="E796" s="12" t="s">
        <v>19</v>
      </c>
      <c r="F796" s="12">
        <v>20210212</v>
      </c>
      <c r="G796" s="12" t="s">
        <v>20</v>
      </c>
      <c r="H796" s="12" t="s">
        <v>119</v>
      </c>
      <c r="I796" s="12" t="s">
        <v>120</v>
      </c>
      <c r="J796" s="12">
        <v>16.32</v>
      </c>
      <c r="K796" s="12" t="s">
        <v>23</v>
      </c>
      <c r="L796">
        <f t="shared" si="24"/>
        <v>17</v>
      </c>
      <c r="M796">
        <f>MATCH(H:H,[1]价格表!$B$4:$B$35,0)</f>
        <v>6</v>
      </c>
      <c r="N796" s="4">
        <f>IF(J796&lt;=0.3,INDEX([1]价格表!$B$4:$I$31,M796,2),IF(AND(J796&gt;0.3,J796&lt;=1),INDEX([1]价格表!$B$4:$I$31,M796,3),IF(AND(J796&gt;1,J796&lt;=2.2),INDEX([1]价格表!$B$4:$I$31,M796,4),IF(AND(J796&gt;2.2,J796&lt;=3.3),INDEX([1]价格表!$B$4:$I$31,M796,5),IF(AND(J796&gt;3.3,J796&lt;=4),INDEX([1]价格表!$B$4:$I$31,M796,6),IF(AND(J796&gt;4,J796&lt;=5.5),INDEX([1]价格表!$B$4:$I$31,M796,7),IF(J796&gt;5.5,2.6+INDEX([1]价格表!$B$4:$I$31,M796,8)*L796)))))))</f>
        <v>18.75</v>
      </c>
      <c r="O796" s="3"/>
      <c r="P796" s="3"/>
      <c r="Q796" s="3">
        <f t="shared" si="25"/>
        <v>0</v>
      </c>
    </row>
    <row r="797" spans="1:17">
      <c r="A797" s="11">
        <v>4606846856778</v>
      </c>
      <c r="B797" s="1" t="s">
        <v>19</v>
      </c>
      <c r="C797" s="12">
        <v>20210202</v>
      </c>
      <c r="D797" s="12">
        <v>610538201209</v>
      </c>
      <c r="E797" s="12" t="s">
        <v>19</v>
      </c>
      <c r="F797" s="12">
        <v>20210212</v>
      </c>
      <c r="G797" s="12" t="s">
        <v>20</v>
      </c>
      <c r="H797" s="12" t="s">
        <v>40</v>
      </c>
      <c r="I797" s="12" t="s">
        <v>223</v>
      </c>
      <c r="J797" s="12">
        <v>16.32</v>
      </c>
      <c r="K797" s="12" t="s">
        <v>23</v>
      </c>
      <c r="L797">
        <f t="shared" si="24"/>
        <v>17</v>
      </c>
      <c r="M797">
        <f>MATCH(H:H,[1]价格表!$B$4:$B$35,0)</f>
        <v>9</v>
      </c>
      <c r="N797" s="4">
        <f>IF(J797&lt;=0.3,INDEX([1]价格表!$B$4:$I$31,M797,2),IF(AND(J797&gt;0.3,J797&lt;=1),INDEX([1]价格表!$B$4:$I$31,M797,3),IF(AND(J797&gt;1,J797&lt;=2.2),INDEX([1]价格表!$B$4:$I$31,M797,4),IF(AND(J797&gt;2.2,J797&lt;=3.3),INDEX([1]价格表!$B$4:$I$31,M797,5),IF(AND(J797&gt;3.3,J797&lt;=4),INDEX([1]价格表!$B$4:$I$31,M797,6),IF(AND(J797&gt;4,J797&lt;=5.5),INDEX([1]价格表!$B$4:$I$31,M797,7),IF(J797&gt;5.5,2.6+INDEX([1]价格表!$B$4:$I$31,M797,8)*L797)))))))</f>
        <v>18.75</v>
      </c>
      <c r="O797" s="3"/>
      <c r="P797" s="3"/>
      <c r="Q797" s="3">
        <f t="shared" si="25"/>
        <v>0</v>
      </c>
    </row>
    <row r="798" spans="1:17">
      <c r="A798" s="11">
        <v>4606846856826</v>
      </c>
      <c r="B798" s="1" t="s">
        <v>19</v>
      </c>
      <c r="C798" s="12">
        <v>20210202</v>
      </c>
      <c r="D798" s="12">
        <v>610538201209</v>
      </c>
      <c r="E798" s="12" t="s">
        <v>19</v>
      </c>
      <c r="F798" s="12">
        <v>20210212</v>
      </c>
      <c r="G798" s="12" t="s">
        <v>20</v>
      </c>
      <c r="H798" s="12" t="s">
        <v>119</v>
      </c>
      <c r="I798" s="12" t="s">
        <v>120</v>
      </c>
      <c r="J798" s="12">
        <v>16.32</v>
      </c>
      <c r="K798" s="12" t="s">
        <v>23</v>
      </c>
      <c r="L798">
        <f t="shared" si="24"/>
        <v>17</v>
      </c>
      <c r="M798">
        <f>MATCH(H:H,[1]价格表!$B$4:$B$35,0)</f>
        <v>6</v>
      </c>
      <c r="N798" s="4">
        <f>IF(J798&lt;=0.3,INDEX([1]价格表!$B$4:$I$31,M798,2),IF(AND(J798&gt;0.3,J798&lt;=1),INDEX([1]价格表!$B$4:$I$31,M798,3),IF(AND(J798&gt;1,J798&lt;=2.2),INDEX([1]价格表!$B$4:$I$31,M798,4),IF(AND(J798&gt;2.2,J798&lt;=3.3),INDEX([1]价格表!$B$4:$I$31,M798,5),IF(AND(J798&gt;3.3,J798&lt;=4),INDEX([1]价格表!$B$4:$I$31,M798,6),IF(AND(J798&gt;4,J798&lt;=5.5),INDEX([1]价格表!$B$4:$I$31,M798,7),IF(J798&gt;5.5,2.6+INDEX([1]价格表!$B$4:$I$31,M798,8)*L798)))))))</f>
        <v>18.75</v>
      </c>
      <c r="O798" s="3"/>
      <c r="P798" s="3"/>
      <c r="Q798" s="3">
        <f t="shared" si="25"/>
        <v>0</v>
      </c>
    </row>
    <row r="799" spans="1:17">
      <c r="A799" s="11">
        <v>4606845160672</v>
      </c>
      <c r="B799" s="1" t="s">
        <v>19</v>
      </c>
      <c r="C799" s="12">
        <v>20210202</v>
      </c>
      <c r="D799" s="12">
        <v>610538201209</v>
      </c>
      <c r="E799" s="12" t="s">
        <v>19</v>
      </c>
      <c r="F799" s="12">
        <v>20210212</v>
      </c>
      <c r="G799" s="12" t="s">
        <v>20</v>
      </c>
      <c r="H799" s="12" t="s">
        <v>40</v>
      </c>
      <c r="I799" s="12" t="s">
        <v>118</v>
      </c>
      <c r="J799" s="12">
        <v>16.34</v>
      </c>
      <c r="K799" s="12" t="s">
        <v>23</v>
      </c>
      <c r="L799">
        <f t="shared" si="24"/>
        <v>17</v>
      </c>
      <c r="M799">
        <f>MATCH(H:H,[1]价格表!$B$4:$B$35,0)</f>
        <v>9</v>
      </c>
      <c r="N799" s="4">
        <f>IF(J799&lt;=0.3,INDEX([1]价格表!$B$4:$I$31,M799,2),IF(AND(J799&gt;0.3,J799&lt;=1),INDEX([1]价格表!$B$4:$I$31,M799,3),IF(AND(J799&gt;1,J799&lt;=2.2),INDEX([1]价格表!$B$4:$I$31,M799,4),IF(AND(J799&gt;2.2,J799&lt;=3.3),INDEX([1]价格表!$B$4:$I$31,M799,5),IF(AND(J799&gt;3.3,J799&lt;=4),INDEX([1]价格表!$B$4:$I$31,M799,6),IF(AND(J799&gt;4,J799&lt;=5.5),INDEX([1]价格表!$B$4:$I$31,M799,7),IF(J799&gt;5.5,2.6+INDEX([1]价格表!$B$4:$I$31,M799,8)*L799)))))))</f>
        <v>18.75</v>
      </c>
      <c r="O799" s="3"/>
      <c r="P799" s="3"/>
      <c r="Q799" s="3">
        <f t="shared" si="25"/>
        <v>0</v>
      </c>
    </row>
    <row r="800" spans="1:17">
      <c r="A800" s="11">
        <v>4606846855829</v>
      </c>
      <c r="B800" s="1" t="s">
        <v>19</v>
      </c>
      <c r="C800" s="12">
        <v>20210202</v>
      </c>
      <c r="D800" s="12">
        <v>610538201209</v>
      </c>
      <c r="E800" s="12" t="s">
        <v>19</v>
      </c>
      <c r="F800" s="12">
        <v>20210212</v>
      </c>
      <c r="G800" s="12" t="s">
        <v>20</v>
      </c>
      <c r="H800" s="12" t="s">
        <v>40</v>
      </c>
      <c r="I800" s="12" t="s">
        <v>223</v>
      </c>
      <c r="J800" s="12">
        <v>16.33</v>
      </c>
      <c r="K800" s="12" t="s">
        <v>23</v>
      </c>
      <c r="L800">
        <f t="shared" si="24"/>
        <v>17</v>
      </c>
      <c r="M800">
        <f>MATCH(H:H,[1]价格表!$B$4:$B$35,0)</f>
        <v>9</v>
      </c>
      <c r="N800" s="4">
        <f>IF(J800&lt;=0.3,INDEX([1]价格表!$B$4:$I$31,M800,2),IF(AND(J800&gt;0.3,J800&lt;=1),INDEX([1]价格表!$B$4:$I$31,M800,3),IF(AND(J800&gt;1,J800&lt;=2.2),INDEX([1]价格表!$B$4:$I$31,M800,4),IF(AND(J800&gt;2.2,J800&lt;=3.3),INDEX([1]价格表!$B$4:$I$31,M800,5),IF(AND(J800&gt;3.3,J800&lt;=4),INDEX([1]价格表!$B$4:$I$31,M800,6),IF(AND(J800&gt;4,J800&lt;=5.5),INDEX([1]价格表!$B$4:$I$31,M800,7),IF(J800&gt;5.5,2.6+INDEX([1]价格表!$B$4:$I$31,M800,8)*L800)))))))</f>
        <v>18.75</v>
      </c>
      <c r="O800" s="3"/>
      <c r="P800" s="3"/>
      <c r="Q800" s="3">
        <f t="shared" si="25"/>
        <v>0</v>
      </c>
    </row>
    <row r="801" spans="1:17">
      <c r="A801" s="11">
        <v>4606846856756</v>
      </c>
      <c r="B801" s="1" t="s">
        <v>19</v>
      </c>
      <c r="C801" s="12">
        <v>20210202</v>
      </c>
      <c r="D801" s="12">
        <v>610538201209</v>
      </c>
      <c r="E801" s="12" t="s">
        <v>19</v>
      </c>
      <c r="F801" s="12">
        <v>20210212</v>
      </c>
      <c r="G801" s="12" t="s">
        <v>20</v>
      </c>
      <c r="H801" s="12" t="s">
        <v>119</v>
      </c>
      <c r="I801" s="12" t="s">
        <v>120</v>
      </c>
      <c r="J801" s="12">
        <v>16.36</v>
      </c>
      <c r="K801" s="12" t="s">
        <v>23</v>
      </c>
      <c r="L801">
        <f t="shared" si="24"/>
        <v>17</v>
      </c>
      <c r="M801">
        <f>MATCH(H:H,[1]价格表!$B$4:$B$35,0)</f>
        <v>6</v>
      </c>
      <c r="N801" s="4">
        <f>IF(J801&lt;=0.3,INDEX([1]价格表!$B$4:$I$31,M801,2),IF(AND(J801&gt;0.3,J801&lt;=1),INDEX([1]价格表!$B$4:$I$31,M801,3),IF(AND(J801&gt;1,J801&lt;=2.2),INDEX([1]价格表!$B$4:$I$31,M801,4),IF(AND(J801&gt;2.2,J801&lt;=3.3),INDEX([1]价格表!$B$4:$I$31,M801,5),IF(AND(J801&gt;3.3,J801&lt;=4),INDEX([1]价格表!$B$4:$I$31,M801,6),IF(AND(J801&gt;4,J801&lt;=5.5),INDEX([1]价格表!$B$4:$I$31,M801,7),IF(J801&gt;5.5,2.6+INDEX([1]价格表!$B$4:$I$31,M801,8)*L801)))))))</f>
        <v>18.75</v>
      </c>
      <c r="O801" s="3"/>
      <c r="P801" s="3"/>
      <c r="Q801" s="3">
        <f t="shared" si="25"/>
        <v>0</v>
      </c>
    </row>
    <row r="802" spans="1:17">
      <c r="A802" s="11">
        <v>4312245967518</v>
      </c>
      <c r="B802" s="1" t="s">
        <v>19</v>
      </c>
      <c r="C802" s="12">
        <v>20210202</v>
      </c>
      <c r="D802" s="12">
        <v>610538201209</v>
      </c>
      <c r="E802" s="12" t="s">
        <v>19</v>
      </c>
      <c r="F802" s="12">
        <v>20210212</v>
      </c>
      <c r="G802" s="12" t="s">
        <v>20</v>
      </c>
      <c r="H802" s="12" t="s">
        <v>125</v>
      </c>
      <c r="I802" s="12" t="s">
        <v>126</v>
      </c>
      <c r="J802" s="12">
        <v>16.37</v>
      </c>
      <c r="K802" s="12" t="s">
        <v>23</v>
      </c>
      <c r="L802">
        <f t="shared" si="24"/>
        <v>17</v>
      </c>
      <c r="M802">
        <f>MATCH(H:H,[1]价格表!$B$4:$B$35,0)</f>
        <v>22</v>
      </c>
      <c r="N802" s="4">
        <f>IF(J802&lt;=0.3,INDEX([1]价格表!$B$4:$I$31,M802,2),IF(AND(J802&gt;0.3,J802&lt;=1),INDEX([1]价格表!$B$4:$I$31,M802,3),IF(AND(J802&gt;1,J802&lt;=2.2),INDEX([1]价格表!$B$4:$I$31,M802,4),IF(AND(J802&gt;2.2,J802&lt;=3.3),INDEX([1]价格表!$B$4:$I$31,M802,5),IF(AND(J802&gt;3.3,J802&lt;=4),INDEX([1]价格表!$B$4:$I$31,M802,6),IF(AND(J802&gt;4,J802&lt;=5.5),INDEX([1]价格表!$B$4:$I$31,M802,7),IF(J802&gt;5.5,2.6+INDEX([1]价格表!$B$4:$I$31,M802,8)*L802)))))))</f>
        <v>18.75</v>
      </c>
      <c r="O802" s="3"/>
      <c r="P802" s="3"/>
      <c r="Q802" s="3">
        <f t="shared" si="25"/>
        <v>0</v>
      </c>
    </row>
    <row r="803" spans="1:17">
      <c r="A803" s="11">
        <v>4606845160364</v>
      </c>
      <c r="B803" s="1" t="s">
        <v>19</v>
      </c>
      <c r="C803" s="12">
        <v>20210202</v>
      </c>
      <c r="D803" s="12">
        <v>610538201209</v>
      </c>
      <c r="E803" s="12" t="s">
        <v>19</v>
      </c>
      <c r="F803" s="12">
        <v>20210212</v>
      </c>
      <c r="G803" s="12" t="s">
        <v>20</v>
      </c>
      <c r="H803" s="12" t="s">
        <v>40</v>
      </c>
      <c r="I803" s="12" t="s">
        <v>118</v>
      </c>
      <c r="J803" s="12">
        <v>16.46</v>
      </c>
      <c r="K803" s="12" t="s">
        <v>23</v>
      </c>
      <c r="L803">
        <f t="shared" si="24"/>
        <v>17</v>
      </c>
      <c r="M803">
        <f>MATCH(H:H,[1]价格表!$B$4:$B$35,0)</f>
        <v>9</v>
      </c>
      <c r="N803" s="4">
        <f>IF(J803&lt;=0.3,INDEX([1]价格表!$B$4:$I$31,M803,2),IF(AND(J803&gt;0.3,J803&lt;=1),INDEX([1]价格表!$B$4:$I$31,M803,3),IF(AND(J803&gt;1,J803&lt;=2.2),INDEX([1]价格表!$B$4:$I$31,M803,4),IF(AND(J803&gt;2.2,J803&lt;=3.3),INDEX([1]价格表!$B$4:$I$31,M803,5),IF(AND(J803&gt;3.3,J803&lt;=4),INDEX([1]价格表!$B$4:$I$31,M803,6),IF(AND(J803&gt;4,J803&lt;=5.5),INDEX([1]价格表!$B$4:$I$31,M803,7),IF(J803&gt;5.5,2.6+INDEX([1]价格表!$B$4:$I$31,M803,8)*L803)))))))</f>
        <v>18.75</v>
      </c>
      <c r="O803" s="3"/>
      <c r="P803" s="3"/>
      <c r="Q803" s="3">
        <f t="shared" si="25"/>
        <v>0</v>
      </c>
    </row>
    <row r="804" spans="1:17">
      <c r="A804" s="11">
        <v>4606846856572</v>
      </c>
      <c r="B804" s="1" t="s">
        <v>19</v>
      </c>
      <c r="C804" s="12">
        <v>20210202</v>
      </c>
      <c r="D804" s="12">
        <v>610538201209</v>
      </c>
      <c r="E804" s="12" t="s">
        <v>19</v>
      </c>
      <c r="F804" s="12">
        <v>20210212</v>
      </c>
      <c r="G804" s="12" t="s">
        <v>20</v>
      </c>
      <c r="H804" s="12" t="s">
        <v>40</v>
      </c>
      <c r="I804" s="12" t="s">
        <v>223</v>
      </c>
      <c r="J804" s="12">
        <v>16.45</v>
      </c>
      <c r="K804" s="12" t="s">
        <v>23</v>
      </c>
      <c r="L804">
        <f t="shared" si="24"/>
        <v>17</v>
      </c>
      <c r="M804">
        <f>MATCH(H:H,[1]价格表!$B$4:$B$35,0)</f>
        <v>9</v>
      </c>
      <c r="N804" s="4">
        <f>IF(J804&lt;=0.3,INDEX([1]价格表!$B$4:$I$31,M804,2),IF(AND(J804&gt;0.3,J804&lt;=1),INDEX([1]价格表!$B$4:$I$31,M804,3),IF(AND(J804&gt;1,J804&lt;=2.2),INDEX([1]价格表!$B$4:$I$31,M804,4),IF(AND(J804&gt;2.2,J804&lt;=3.3),INDEX([1]价格表!$B$4:$I$31,M804,5),IF(AND(J804&gt;3.3,J804&lt;=4),INDEX([1]价格表!$B$4:$I$31,M804,6),IF(AND(J804&gt;4,J804&lt;=5.5),INDEX([1]价格表!$B$4:$I$31,M804,7),IF(J804&gt;5.5,2.6+INDEX([1]价格表!$B$4:$I$31,M804,8)*L804)))))))</f>
        <v>18.75</v>
      </c>
      <c r="O804" s="3"/>
      <c r="P804" s="3"/>
      <c r="Q804" s="3">
        <f t="shared" si="25"/>
        <v>0</v>
      </c>
    </row>
    <row r="805" spans="1:17">
      <c r="A805" s="11">
        <v>4606846855869</v>
      </c>
      <c r="B805" s="1" t="s">
        <v>19</v>
      </c>
      <c r="C805" s="12">
        <v>20210202</v>
      </c>
      <c r="D805" s="12">
        <v>610538201209</v>
      </c>
      <c r="E805" s="12" t="s">
        <v>19</v>
      </c>
      <c r="F805" s="12">
        <v>20210212</v>
      </c>
      <c r="G805" s="12" t="s">
        <v>20</v>
      </c>
      <c r="H805" s="12" t="s">
        <v>43</v>
      </c>
      <c r="I805" s="12" t="s">
        <v>108</v>
      </c>
      <c r="J805" s="12">
        <v>16.5</v>
      </c>
      <c r="K805" s="12" t="s">
        <v>23</v>
      </c>
      <c r="L805">
        <f t="shared" si="24"/>
        <v>17</v>
      </c>
      <c r="M805">
        <f>MATCH(H:H,[1]价格表!$B$4:$B$35,0)</f>
        <v>4</v>
      </c>
      <c r="N805" s="4">
        <f>IF(J805&lt;=0.3,INDEX([1]价格表!$B$4:$I$31,M805,2),IF(AND(J805&gt;0.3,J805&lt;=1),INDEX([1]价格表!$B$4:$I$31,M805,3),IF(AND(J805&gt;1,J805&lt;=2.2),INDEX([1]价格表!$B$4:$I$31,M805,4),IF(AND(J805&gt;2.2,J805&lt;=3.3),INDEX([1]价格表!$B$4:$I$31,M805,5),IF(AND(J805&gt;3.3,J805&lt;=4),INDEX([1]价格表!$B$4:$I$31,M805,6),IF(AND(J805&gt;4,J805&lt;=5.5),INDEX([1]价格表!$B$4:$I$31,M805,7),IF(J805&gt;5.5,2.6+INDEX([1]价格表!$B$4:$I$31,M805,8)*L805)))))))</f>
        <v>18.75</v>
      </c>
      <c r="O805" s="3"/>
      <c r="P805" s="3"/>
      <c r="Q805" s="3">
        <f t="shared" si="25"/>
        <v>0</v>
      </c>
    </row>
    <row r="806" spans="1:17">
      <c r="A806" s="11">
        <v>4312245967521</v>
      </c>
      <c r="B806" s="1" t="s">
        <v>19</v>
      </c>
      <c r="C806" s="12">
        <v>20210202</v>
      </c>
      <c r="D806" s="12">
        <v>610538201209</v>
      </c>
      <c r="E806" s="12" t="s">
        <v>19</v>
      </c>
      <c r="F806" s="12">
        <v>20210212</v>
      </c>
      <c r="G806" s="12" t="s">
        <v>20</v>
      </c>
      <c r="H806" s="12" t="s">
        <v>125</v>
      </c>
      <c r="I806" s="12" t="s">
        <v>126</v>
      </c>
      <c r="J806" s="12">
        <v>16.78</v>
      </c>
      <c r="K806" s="12" t="s">
        <v>23</v>
      </c>
      <c r="L806">
        <f t="shared" si="24"/>
        <v>17</v>
      </c>
      <c r="M806">
        <f>MATCH(H:H,[1]价格表!$B$4:$B$35,0)</f>
        <v>22</v>
      </c>
      <c r="N806" s="4">
        <f>IF(J806&lt;=0.3,INDEX([1]价格表!$B$4:$I$31,M806,2),IF(AND(J806&gt;0.3,J806&lt;=1),INDEX([1]价格表!$B$4:$I$31,M806,3),IF(AND(J806&gt;1,J806&lt;=2.2),INDEX([1]价格表!$B$4:$I$31,M806,4),IF(AND(J806&gt;2.2,J806&lt;=3.3),INDEX([1]价格表!$B$4:$I$31,M806,5),IF(AND(J806&gt;3.3,J806&lt;=4),INDEX([1]价格表!$B$4:$I$31,M806,6),IF(AND(J806&gt;4,J806&lt;=5.5),INDEX([1]价格表!$B$4:$I$31,M806,7),IF(J806&gt;5.5,2.6+INDEX([1]价格表!$B$4:$I$31,M806,8)*L806)))))))</f>
        <v>18.75</v>
      </c>
      <c r="O806" s="3"/>
      <c r="P806" s="3"/>
      <c r="Q806" s="3">
        <f t="shared" si="25"/>
        <v>0</v>
      </c>
    </row>
    <row r="807" spans="1:17">
      <c r="A807" s="11">
        <v>4606846856526</v>
      </c>
      <c r="B807" s="1" t="s">
        <v>19</v>
      </c>
      <c r="C807" s="12">
        <v>20210202</v>
      </c>
      <c r="D807" s="12">
        <v>610538201209</v>
      </c>
      <c r="E807" s="12" t="s">
        <v>19</v>
      </c>
      <c r="F807" s="12">
        <v>20210212</v>
      </c>
      <c r="G807" s="12" t="s">
        <v>20</v>
      </c>
      <c r="H807" s="12" t="s">
        <v>47</v>
      </c>
      <c r="I807" s="12" t="s">
        <v>58</v>
      </c>
      <c r="J807" s="12">
        <v>17.66</v>
      </c>
      <c r="K807" s="12" t="s">
        <v>23</v>
      </c>
      <c r="L807">
        <f t="shared" si="24"/>
        <v>18</v>
      </c>
      <c r="M807">
        <f>MATCH(H:H,[1]价格表!$B$4:$B$35,0)</f>
        <v>12</v>
      </c>
      <c r="N807" s="4">
        <f>IF(J807&lt;=0.3,INDEX([1]价格表!$B$4:$I$31,M807,2),IF(AND(J807&gt;0.3,J807&lt;=1),INDEX([1]价格表!$B$4:$I$31,M807,3),IF(AND(J807&gt;1,J807&lt;=2.2),INDEX([1]价格表!$B$4:$I$31,M807,4),IF(AND(J807&gt;2.2,J807&lt;=3.3),INDEX([1]价格表!$B$4:$I$31,M807,5),IF(AND(J807&gt;3.3,J807&lt;=4),INDEX([1]价格表!$B$4:$I$31,M807,6),IF(AND(J807&gt;4,J807&lt;=5.5),INDEX([1]价格表!$B$4:$I$31,M807,7),IF(J807&gt;5.5,2.6+INDEX([1]价格表!$B$4:$I$31,M807,8)*L807)))))))</f>
        <v>19.7</v>
      </c>
      <c r="O807" s="3"/>
      <c r="P807" s="3"/>
      <c r="Q807" s="3">
        <f t="shared" si="25"/>
        <v>0</v>
      </c>
    </row>
    <row r="808" spans="1:17">
      <c r="A808" s="11">
        <v>4312240665120</v>
      </c>
      <c r="B808" s="1" t="s">
        <v>19</v>
      </c>
      <c r="C808" s="12">
        <v>20210202</v>
      </c>
      <c r="D808" s="12">
        <v>610538201209</v>
      </c>
      <c r="E808" s="12" t="s">
        <v>19</v>
      </c>
      <c r="F808" s="12">
        <v>20210212</v>
      </c>
      <c r="G808" s="12" t="s">
        <v>20</v>
      </c>
      <c r="H808" s="12" t="s">
        <v>119</v>
      </c>
      <c r="I808" s="12" t="s">
        <v>120</v>
      </c>
      <c r="J808" s="12">
        <v>18.02</v>
      </c>
      <c r="K808" s="12" t="s">
        <v>23</v>
      </c>
      <c r="L808">
        <f t="shared" si="24"/>
        <v>19</v>
      </c>
      <c r="M808">
        <f>MATCH(H:H,[1]价格表!$B$4:$B$35,0)</f>
        <v>6</v>
      </c>
      <c r="N808" s="4">
        <f>IF(J808&lt;=0.3,INDEX([1]价格表!$B$4:$I$31,M808,2),IF(AND(J808&gt;0.3,J808&lt;=1),INDEX([1]价格表!$B$4:$I$31,M808,3),IF(AND(J808&gt;1,J808&lt;=2.2),INDEX([1]价格表!$B$4:$I$31,M808,4),IF(AND(J808&gt;2.2,J808&lt;=3.3),INDEX([1]价格表!$B$4:$I$31,M808,5),IF(AND(J808&gt;3.3,J808&lt;=4),INDEX([1]价格表!$B$4:$I$31,M808,6),IF(AND(J808&gt;4,J808&lt;=5.5),INDEX([1]价格表!$B$4:$I$31,M808,7),IF(J808&gt;5.5,2.6+INDEX([1]价格表!$B$4:$I$31,M808,8)*L808)))))))</f>
        <v>20.65</v>
      </c>
      <c r="O808" s="3"/>
      <c r="P808" s="3"/>
      <c r="Q808" s="3">
        <f t="shared" si="25"/>
        <v>0</v>
      </c>
    </row>
    <row r="809" spans="1:17">
      <c r="A809" s="11">
        <v>4606845161044</v>
      </c>
      <c r="B809" s="1" t="s">
        <v>19</v>
      </c>
      <c r="C809" s="12">
        <v>20210202</v>
      </c>
      <c r="D809" s="12">
        <v>610538201209</v>
      </c>
      <c r="E809" s="12" t="s">
        <v>19</v>
      </c>
      <c r="F809" s="12">
        <v>20210212</v>
      </c>
      <c r="G809" s="12" t="s">
        <v>20</v>
      </c>
      <c r="H809" s="12" t="s">
        <v>40</v>
      </c>
      <c r="I809" s="12" t="s">
        <v>41</v>
      </c>
      <c r="J809" s="12">
        <v>18.02</v>
      </c>
      <c r="K809" s="12" t="s">
        <v>23</v>
      </c>
      <c r="L809">
        <f t="shared" si="24"/>
        <v>19</v>
      </c>
      <c r="M809">
        <f>MATCH(H:H,[1]价格表!$B$4:$B$35,0)</f>
        <v>9</v>
      </c>
      <c r="N809" s="4">
        <f>IF(J809&lt;=0.3,INDEX([1]价格表!$B$4:$I$31,M809,2),IF(AND(J809&gt;0.3,J809&lt;=1),INDEX([1]价格表!$B$4:$I$31,M809,3),IF(AND(J809&gt;1,J809&lt;=2.2),INDEX([1]价格表!$B$4:$I$31,M809,4),IF(AND(J809&gt;2.2,J809&lt;=3.3),INDEX([1]价格表!$B$4:$I$31,M809,5),IF(AND(J809&gt;3.3,J809&lt;=4),INDEX([1]价格表!$B$4:$I$31,M809,6),IF(AND(J809&gt;4,J809&lt;=5.5),INDEX([1]价格表!$B$4:$I$31,M809,7),IF(J809&gt;5.5,2.6+INDEX([1]价格表!$B$4:$I$31,M809,8)*L809)))))))</f>
        <v>20.65</v>
      </c>
      <c r="O809" s="3"/>
      <c r="P809" s="3"/>
      <c r="Q809" s="3">
        <f t="shared" si="25"/>
        <v>0</v>
      </c>
    </row>
    <row r="810" spans="1:17">
      <c r="A810" s="11">
        <v>4606846820588</v>
      </c>
      <c r="B810" s="1" t="s">
        <v>19</v>
      </c>
      <c r="C810" s="12">
        <v>20210202</v>
      </c>
      <c r="D810" s="12">
        <v>610538201209</v>
      </c>
      <c r="E810" s="12" t="s">
        <v>19</v>
      </c>
      <c r="F810" s="12">
        <v>20210212</v>
      </c>
      <c r="G810" s="12" t="s">
        <v>20</v>
      </c>
      <c r="H810" s="12" t="s">
        <v>40</v>
      </c>
      <c r="I810" s="12" t="s">
        <v>41</v>
      </c>
      <c r="J810" s="12">
        <v>18.02</v>
      </c>
      <c r="K810" s="12" t="s">
        <v>23</v>
      </c>
      <c r="L810">
        <f t="shared" si="24"/>
        <v>19</v>
      </c>
      <c r="M810">
        <f>MATCH(H:H,[1]价格表!$B$4:$B$35,0)</f>
        <v>9</v>
      </c>
      <c r="N810" s="4">
        <f>IF(J810&lt;=0.3,INDEX([1]价格表!$B$4:$I$31,M810,2),IF(AND(J810&gt;0.3,J810&lt;=1),INDEX([1]价格表!$B$4:$I$31,M810,3),IF(AND(J810&gt;1,J810&lt;=2.2),INDEX([1]价格表!$B$4:$I$31,M810,4),IF(AND(J810&gt;2.2,J810&lt;=3.3),INDEX([1]价格表!$B$4:$I$31,M810,5),IF(AND(J810&gt;3.3,J810&lt;=4),INDEX([1]价格表!$B$4:$I$31,M810,6),IF(AND(J810&gt;4,J810&lt;=5.5),INDEX([1]价格表!$B$4:$I$31,M810,7),IF(J810&gt;5.5,2.6+INDEX([1]价格表!$B$4:$I$31,M810,8)*L810)))))))</f>
        <v>20.65</v>
      </c>
      <c r="O810" s="3"/>
      <c r="P810" s="3"/>
      <c r="Q810" s="3">
        <f t="shared" si="25"/>
        <v>0</v>
      </c>
    </row>
    <row r="811" spans="1:17">
      <c r="A811" s="11">
        <v>4312240342731</v>
      </c>
      <c r="B811" s="1" t="s">
        <v>19</v>
      </c>
      <c r="C811" s="12">
        <v>20210202</v>
      </c>
      <c r="D811" s="12">
        <v>610538201209</v>
      </c>
      <c r="E811" s="12" t="s">
        <v>19</v>
      </c>
      <c r="F811" s="12">
        <v>20210212</v>
      </c>
      <c r="G811" s="12" t="s">
        <v>20</v>
      </c>
      <c r="H811" s="12" t="s">
        <v>33</v>
      </c>
      <c r="I811" s="12" t="s">
        <v>69</v>
      </c>
      <c r="J811" s="12">
        <v>18.06</v>
      </c>
      <c r="K811" s="12" t="s">
        <v>23</v>
      </c>
      <c r="L811">
        <f t="shared" si="24"/>
        <v>19</v>
      </c>
      <c r="M811">
        <f>MATCH(H:H,[1]价格表!$B$4:$B$35,0)</f>
        <v>7</v>
      </c>
      <c r="N811" s="4">
        <f>IF(J811&lt;=0.3,INDEX([1]价格表!$B$4:$I$31,M811,2),IF(AND(J811&gt;0.3,J811&lt;=1),INDEX([1]价格表!$B$4:$I$31,M811,3),IF(AND(J811&gt;1,J811&lt;=2.2),INDEX([1]价格表!$B$4:$I$31,M811,4),IF(AND(J811&gt;2.2,J811&lt;=3.3),INDEX([1]价格表!$B$4:$I$31,M811,5),IF(AND(J811&gt;3.3,J811&lt;=4),INDEX([1]价格表!$B$4:$I$31,M811,6),IF(AND(J811&gt;4,J811&lt;=5.5),INDEX([1]价格表!$B$4:$I$31,M811,7),IF(J811&gt;5.5,2.6+INDEX([1]价格表!$B$4:$I$31,M811,8)*L811)))))))</f>
        <v>20.65</v>
      </c>
      <c r="O811" s="3"/>
      <c r="P811" s="3"/>
      <c r="Q811" s="3">
        <f t="shared" si="25"/>
        <v>0</v>
      </c>
    </row>
    <row r="812" spans="1:17">
      <c r="A812" s="11">
        <v>4312240342729</v>
      </c>
      <c r="B812" s="1" t="s">
        <v>19</v>
      </c>
      <c r="C812" s="12">
        <v>20210202</v>
      </c>
      <c r="D812" s="12">
        <v>610538201209</v>
      </c>
      <c r="E812" s="12" t="s">
        <v>19</v>
      </c>
      <c r="F812" s="12">
        <v>20210212</v>
      </c>
      <c r="G812" s="12" t="s">
        <v>20</v>
      </c>
      <c r="H812" s="12" t="s">
        <v>33</v>
      </c>
      <c r="I812" s="12" t="s">
        <v>69</v>
      </c>
      <c r="J812" s="12">
        <v>18.1</v>
      </c>
      <c r="K812" s="12" t="s">
        <v>23</v>
      </c>
      <c r="L812">
        <f t="shared" si="24"/>
        <v>19</v>
      </c>
      <c r="M812">
        <f>MATCH(H:H,[1]价格表!$B$4:$B$35,0)</f>
        <v>7</v>
      </c>
      <c r="N812" s="4">
        <f>IF(J812&lt;=0.3,INDEX([1]价格表!$B$4:$I$31,M812,2),IF(AND(J812&gt;0.3,J812&lt;=1),INDEX([1]价格表!$B$4:$I$31,M812,3),IF(AND(J812&gt;1,J812&lt;=2.2),INDEX([1]价格表!$B$4:$I$31,M812,4),IF(AND(J812&gt;2.2,J812&lt;=3.3),INDEX([1]价格表!$B$4:$I$31,M812,5),IF(AND(J812&gt;3.3,J812&lt;=4),INDEX([1]价格表!$B$4:$I$31,M812,6),IF(AND(J812&gt;4,J812&lt;=5.5),INDEX([1]价格表!$B$4:$I$31,M812,7),IF(J812&gt;5.5,2.6+INDEX([1]价格表!$B$4:$I$31,M812,8)*L812)))))))</f>
        <v>20.65</v>
      </c>
      <c r="O812" s="3"/>
      <c r="P812" s="3"/>
      <c r="Q812" s="3">
        <f t="shared" si="25"/>
        <v>0</v>
      </c>
    </row>
    <row r="813" spans="1:17">
      <c r="A813" s="11">
        <v>4606846820863</v>
      </c>
      <c r="B813" s="1" t="s">
        <v>19</v>
      </c>
      <c r="C813" s="12">
        <v>20210202</v>
      </c>
      <c r="D813" s="12">
        <v>610538201209</v>
      </c>
      <c r="E813" s="12" t="s">
        <v>19</v>
      </c>
      <c r="F813" s="12">
        <v>20210212</v>
      </c>
      <c r="G813" s="12" t="s">
        <v>20</v>
      </c>
      <c r="H813" s="12" t="s">
        <v>40</v>
      </c>
      <c r="I813" s="12" t="s">
        <v>188</v>
      </c>
      <c r="J813" s="12">
        <v>18.12</v>
      </c>
      <c r="K813" s="12" t="s">
        <v>23</v>
      </c>
      <c r="L813">
        <f t="shared" si="24"/>
        <v>19</v>
      </c>
      <c r="M813">
        <f>MATCH(H:H,[1]价格表!$B$4:$B$35,0)</f>
        <v>9</v>
      </c>
      <c r="N813" s="4">
        <f>IF(J813&lt;=0.3,INDEX([1]价格表!$B$4:$I$31,M813,2),IF(AND(J813&gt;0.3,J813&lt;=1),INDEX([1]价格表!$B$4:$I$31,M813,3),IF(AND(J813&gt;1,J813&lt;=2.2),INDEX([1]价格表!$B$4:$I$31,M813,4),IF(AND(J813&gt;2.2,J813&lt;=3.3),INDEX([1]价格表!$B$4:$I$31,M813,5),IF(AND(J813&gt;3.3,J813&lt;=4),INDEX([1]价格表!$B$4:$I$31,M813,6),IF(AND(J813&gt;4,J813&lt;=5.5),INDEX([1]价格表!$B$4:$I$31,M813,7),IF(J813&gt;5.5,2.6+INDEX([1]价格表!$B$4:$I$31,M813,8)*L813)))))))</f>
        <v>20.65</v>
      </c>
      <c r="O813" s="3"/>
      <c r="P813" s="3"/>
      <c r="Q813" s="3">
        <f t="shared" si="25"/>
        <v>0</v>
      </c>
    </row>
    <row r="814" spans="1:17">
      <c r="A814" s="11">
        <v>4606845160747</v>
      </c>
      <c r="B814" s="1" t="s">
        <v>19</v>
      </c>
      <c r="C814" s="12">
        <v>20210202</v>
      </c>
      <c r="D814" s="12">
        <v>610538201209</v>
      </c>
      <c r="E814" s="12" t="s">
        <v>19</v>
      </c>
      <c r="F814" s="12">
        <v>20210212</v>
      </c>
      <c r="G814" s="12" t="s">
        <v>20</v>
      </c>
      <c r="H814" s="12" t="s">
        <v>40</v>
      </c>
      <c r="I814" s="12" t="s">
        <v>41</v>
      </c>
      <c r="J814" s="12">
        <v>18.18</v>
      </c>
      <c r="K814" s="12" t="s">
        <v>23</v>
      </c>
      <c r="L814">
        <f t="shared" si="24"/>
        <v>19</v>
      </c>
      <c r="M814">
        <f>MATCH(H:H,[1]价格表!$B$4:$B$35,0)</f>
        <v>9</v>
      </c>
      <c r="N814" s="4">
        <f>IF(J814&lt;=0.3,INDEX([1]价格表!$B$4:$I$31,M814,2),IF(AND(J814&gt;0.3,J814&lt;=1),INDEX([1]价格表!$B$4:$I$31,M814,3),IF(AND(J814&gt;1,J814&lt;=2.2),INDEX([1]价格表!$B$4:$I$31,M814,4),IF(AND(J814&gt;2.2,J814&lt;=3.3),INDEX([1]价格表!$B$4:$I$31,M814,5),IF(AND(J814&gt;3.3,J814&lt;=4),INDEX([1]价格表!$B$4:$I$31,M814,6),IF(AND(J814&gt;4,J814&lt;=5.5),INDEX([1]价格表!$B$4:$I$31,M814,7),IF(J814&gt;5.5,2.6+INDEX([1]价格表!$B$4:$I$31,M814,8)*L814)))))))</f>
        <v>20.65</v>
      </c>
      <c r="O814" s="3"/>
      <c r="P814" s="3"/>
      <c r="Q814" s="3">
        <f t="shared" si="25"/>
        <v>0</v>
      </c>
    </row>
    <row r="815" spans="1:17">
      <c r="A815" s="11">
        <v>4606845160377</v>
      </c>
      <c r="B815" s="1" t="s">
        <v>19</v>
      </c>
      <c r="C815" s="12">
        <v>20210202</v>
      </c>
      <c r="D815" s="12">
        <v>610538201209</v>
      </c>
      <c r="E815" s="12" t="s">
        <v>19</v>
      </c>
      <c r="F815" s="12">
        <v>20210212</v>
      </c>
      <c r="G815" s="12" t="s">
        <v>20</v>
      </c>
      <c r="H815" s="12" t="s">
        <v>40</v>
      </c>
      <c r="I815" s="12" t="s">
        <v>41</v>
      </c>
      <c r="J815" s="12">
        <v>18.2</v>
      </c>
      <c r="K815" s="12" t="s">
        <v>23</v>
      </c>
      <c r="L815">
        <f t="shared" si="24"/>
        <v>19</v>
      </c>
      <c r="M815">
        <f>MATCH(H:H,[1]价格表!$B$4:$B$35,0)</f>
        <v>9</v>
      </c>
      <c r="N815" s="4">
        <f>IF(J815&lt;=0.3,INDEX([1]价格表!$B$4:$I$31,M815,2),IF(AND(J815&gt;0.3,J815&lt;=1),INDEX([1]价格表!$B$4:$I$31,M815,3),IF(AND(J815&gt;1,J815&lt;=2.2),INDEX([1]价格表!$B$4:$I$31,M815,4),IF(AND(J815&gt;2.2,J815&lt;=3.3),INDEX([1]价格表!$B$4:$I$31,M815,5),IF(AND(J815&gt;3.3,J815&lt;=4),INDEX([1]价格表!$B$4:$I$31,M815,6),IF(AND(J815&gt;4,J815&lt;=5.5),INDEX([1]价格表!$B$4:$I$31,M815,7),IF(J815&gt;5.5,2.6+INDEX([1]价格表!$B$4:$I$31,M815,8)*L815)))))))</f>
        <v>20.65</v>
      </c>
      <c r="O815" s="3"/>
      <c r="P815" s="3"/>
      <c r="Q815" s="3">
        <f t="shared" si="25"/>
        <v>0</v>
      </c>
    </row>
    <row r="816" spans="1:17">
      <c r="A816" s="11">
        <v>4606846855942</v>
      </c>
      <c r="B816" s="1" t="s">
        <v>19</v>
      </c>
      <c r="C816" s="12">
        <v>20210202</v>
      </c>
      <c r="D816" s="12">
        <v>610538201209</v>
      </c>
      <c r="E816" s="12" t="s">
        <v>19</v>
      </c>
      <c r="F816" s="12">
        <v>20210212</v>
      </c>
      <c r="G816" s="12" t="s">
        <v>20</v>
      </c>
      <c r="H816" s="12" t="s">
        <v>43</v>
      </c>
      <c r="I816" s="12" t="s">
        <v>108</v>
      </c>
      <c r="J816" s="12">
        <v>18.84</v>
      </c>
      <c r="K816" s="12" t="s">
        <v>23</v>
      </c>
      <c r="L816">
        <f t="shared" si="24"/>
        <v>19</v>
      </c>
      <c r="M816">
        <f>MATCH(H:H,[1]价格表!$B$4:$B$35,0)</f>
        <v>4</v>
      </c>
      <c r="N816" s="4">
        <f>IF(J816&lt;=0.3,INDEX([1]价格表!$B$4:$I$31,M816,2),IF(AND(J816&gt;0.3,J816&lt;=1),INDEX([1]价格表!$B$4:$I$31,M816,3),IF(AND(J816&gt;1,J816&lt;=2.2),INDEX([1]价格表!$B$4:$I$31,M816,4),IF(AND(J816&gt;2.2,J816&lt;=3.3),INDEX([1]价格表!$B$4:$I$31,M816,5),IF(AND(J816&gt;3.3,J816&lt;=4),INDEX([1]价格表!$B$4:$I$31,M816,6),IF(AND(J816&gt;4,J816&lt;=5.5),INDEX([1]价格表!$B$4:$I$31,M816,7),IF(J816&gt;5.5,2.6+INDEX([1]价格表!$B$4:$I$31,M816,8)*L816)))))))</f>
        <v>20.65</v>
      </c>
      <c r="O816" s="5">
        <v>17.05</v>
      </c>
      <c r="P816" s="5">
        <v>19.7</v>
      </c>
      <c r="Q816" s="3">
        <f t="shared" si="25"/>
        <v>-0.949999999999999</v>
      </c>
    </row>
    <row r="817" spans="1:17">
      <c r="A817" s="11">
        <v>4312240665123</v>
      </c>
      <c r="B817" s="1" t="s">
        <v>19</v>
      </c>
      <c r="C817" s="12">
        <v>20210202</v>
      </c>
      <c r="D817" s="12">
        <v>610538201209</v>
      </c>
      <c r="E817" s="12" t="s">
        <v>19</v>
      </c>
      <c r="F817" s="12">
        <v>20210212</v>
      </c>
      <c r="G817" s="12" t="s">
        <v>20</v>
      </c>
      <c r="H817" s="12" t="s">
        <v>119</v>
      </c>
      <c r="I817" s="12" t="s">
        <v>120</v>
      </c>
      <c r="J817" s="12">
        <v>19.09</v>
      </c>
      <c r="K817" s="12" t="s">
        <v>23</v>
      </c>
      <c r="L817">
        <f t="shared" si="24"/>
        <v>20</v>
      </c>
      <c r="M817">
        <f>MATCH(H:H,[1]价格表!$B$4:$B$35,0)</f>
        <v>6</v>
      </c>
      <c r="N817" s="4">
        <f>IF(J817&lt;=0.3,INDEX([1]价格表!$B$4:$I$31,M817,2),IF(AND(J817&gt;0.3,J817&lt;=1),INDEX([1]价格表!$B$4:$I$31,M817,3),IF(AND(J817&gt;1,J817&lt;=2.2),INDEX([1]价格表!$B$4:$I$31,M817,4),IF(AND(J817&gt;2.2,J817&lt;=3.3),INDEX([1]价格表!$B$4:$I$31,M817,5),IF(AND(J817&gt;3.3,J817&lt;=4),INDEX([1]价格表!$B$4:$I$31,M817,6),IF(AND(J817&gt;4,J817&lt;=5.5),INDEX([1]价格表!$B$4:$I$31,M817,7),IF(J817&gt;5.5,2.6+INDEX([1]价格表!$B$4:$I$31,M817,8)*L817)))))))</f>
        <v>21.6</v>
      </c>
      <c r="O817" s="5">
        <v>18.05</v>
      </c>
      <c r="P817" s="5">
        <v>20.65</v>
      </c>
      <c r="Q817" s="3">
        <f t="shared" si="25"/>
        <v>-0.950000000000003</v>
      </c>
    </row>
    <row r="818" spans="1:17">
      <c r="A818" s="11">
        <v>4312253514079</v>
      </c>
      <c r="B818" s="1" t="s">
        <v>19</v>
      </c>
      <c r="C818" s="12">
        <v>20210203</v>
      </c>
      <c r="D818" s="12">
        <v>610538201209</v>
      </c>
      <c r="E818" s="12" t="s">
        <v>19</v>
      </c>
      <c r="F818" s="12">
        <v>20210213</v>
      </c>
      <c r="G818" s="12" t="s">
        <v>20</v>
      </c>
      <c r="H818" s="12" t="s">
        <v>24</v>
      </c>
      <c r="I818" s="12" t="s">
        <v>111</v>
      </c>
      <c r="J818" s="12">
        <v>0.64</v>
      </c>
      <c r="K818" s="12" t="s">
        <v>23</v>
      </c>
      <c r="L818">
        <f t="shared" si="24"/>
        <v>1</v>
      </c>
      <c r="M818">
        <f>MATCH(H:H,[1]价格表!$B$4:$B$35,0)</f>
        <v>1</v>
      </c>
      <c r="N818" s="4">
        <f>IF(J818&lt;=0.3,INDEX([1]价格表!$B$4:$I$31,M818,2),IF(AND(J818&gt;0.3,J818&lt;=1),INDEX([1]价格表!$B$4:$I$31,M818,3),IF(AND(J818&gt;1,J818&lt;=2.2),INDEX([1]价格表!$B$4:$I$31,M818,4),IF(AND(J818&gt;2.2,J818&lt;=3.3),INDEX([1]价格表!$B$4:$I$31,M818,5),IF(AND(J818&gt;3.3,J818&lt;=4),INDEX([1]价格表!$B$4:$I$31,M818,6),IF(AND(J818&gt;4,J818&lt;=5.5),INDEX([1]价格表!$B$4:$I$31,M818,7),IF(J818&gt;5.5,2.6+INDEX([1]价格表!$B$4:$I$31,M818,8)*L818)))))))</f>
        <v>1.8</v>
      </c>
      <c r="O818" s="3"/>
      <c r="P818" s="3"/>
      <c r="Q818" s="3">
        <f t="shared" si="25"/>
        <v>0</v>
      </c>
    </row>
    <row r="819" spans="1:17">
      <c r="A819" s="11">
        <v>4312256320699</v>
      </c>
      <c r="B819" s="1" t="s">
        <v>19</v>
      </c>
      <c r="C819" s="12">
        <v>20210203</v>
      </c>
      <c r="D819" s="12">
        <v>610538201209</v>
      </c>
      <c r="E819" s="12" t="s">
        <v>19</v>
      </c>
      <c r="F819" s="12">
        <v>20210213</v>
      </c>
      <c r="G819" s="12" t="s">
        <v>20</v>
      </c>
      <c r="H819" s="12" t="s">
        <v>47</v>
      </c>
      <c r="I819" s="12" t="s">
        <v>75</v>
      </c>
      <c r="J819" s="12">
        <v>0.83</v>
      </c>
      <c r="K819" s="12" t="s">
        <v>23</v>
      </c>
      <c r="L819">
        <f t="shared" si="24"/>
        <v>1</v>
      </c>
      <c r="M819">
        <f>MATCH(H:H,[1]价格表!$B$4:$B$35,0)</f>
        <v>12</v>
      </c>
      <c r="N819" s="4">
        <f>IF(J819&lt;=0.3,INDEX([1]价格表!$B$4:$I$31,M819,2),IF(AND(J819&gt;0.3,J819&lt;=1),INDEX([1]价格表!$B$4:$I$31,M819,3),IF(AND(J819&gt;1,J819&lt;=2.2),INDEX([1]价格表!$B$4:$I$31,M819,4),IF(AND(J819&gt;2.2,J819&lt;=3.3),INDEX([1]价格表!$B$4:$I$31,M819,5),IF(AND(J819&gt;3.3,J819&lt;=4),INDEX([1]价格表!$B$4:$I$31,M819,6),IF(AND(J819&gt;4,J819&lt;=5.5),INDEX([1]价格表!$B$4:$I$31,M819,7),IF(J819&gt;5.5,2.6+INDEX([1]价格表!$B$4:$I$31,M819,8)*L819)))))))</f>
        <v>1.8</v>
      </c>
      <c r="O819" s="3"/>
      <c r="P819" s="3"/>
      <c r="Q819" s="3">
        <f t="shared" si="25"/>
        <v>0</v>
      </c>
    </row>
    <row r="820" spans="1:17">
      <c r="A820" s="11">
        <v>4312256320700</v>
      </c>
      <c r="B820" s="1" t="s">
        <v>19</v>
      </c>
      <c r="C820" s="12">
        <v>20210203</v>
      </c>
      <c r="D820" s="12">
        <v>610538201209</v>
      </c>
      <c r="E820" s="12" t="s">
        <v>19</v>
      </c>
      <c r="F820" s="12">
        <v>20210213</v>
      </c>
      <c r="G820" s="12" t="s">
        <v>20</v>
      </c>
      <c r="H820" s="12" t="s">
        <v>54</v>
      </c>
      <c r="I820" s="12" t="s">
        <v>106</v>
      </c>
      <c r="J820" s="12">
        <v>0.78</v>
      </c>
      <c r="K820" s="12" t="s">
        <v>23</v>
      </c>
      <c r="L820">
        <f t="shared" si="24"/>
        <v>1</v>
      </c>
      <c r="M820">
        <f>MATCH(H:H,[1]价格表!$B$4:$B$35,0)</f>
        <v>10</v>
      </c>
      <c r="N820" s="4">
        <f>IF(J820&lt;=0.3,INDEX([1]价格表!$B$4:$I$31,M820,2),IF(AND(J820&gt;0.3,J820&lt;=1),INDEX([1]价格表!$B$4:$I$31,M820,3),IF(AND(J820&gt;1,J820&lt;=2.2),INDEX([1]价格表!$B$4:$I$31,M820,4),IF(AND(J820&gt;2.2,J820&lt;=3.3),INDEX([1]价格表!$B$4:$I$31,M820,5),IF(AND(J820&gt;3.3,J820&lt;=4),INDEX([1]价格表!$B$4:$I$31,M820,6),IF(AND(J820&gt;4,J820&lt;=5.5),INDEX([1]价格表!$B$4:$I$31,M820,7),IF(J820&gt;5.5,2.6+INDEX([1]价格表!$B$4:$I$31,M820,8)*L820)))))))</f>
        <v>1.8</v>
      </c>
      <c r="O820" s="3"/>
      <c r="P820" s="3"/>
      <c r="Q820" s="3">
        <f t="shared" si="25"/>
        <v>0</v>
      </c>
    </row>
    <row r="821" spans="1:17">
      <c r="A821" s="11">
        <v>4312256320701</v>
      </c>
      <c r="B821" s="1" t="s">
        <v>19</v>
      </c>
      <c r="C821" s="12">
        <v>20210203</v>
      </c>
      <c r="D821" s="12">
        <v>610538201209</v>
      </c>
      <c r="E821" s="12" t="s">
        <v>19</v>
      </c>
      <c r="F821" s="12">
        <v>20210213</v>
      </c>
      <c r="G821" s="12" t="s">
        <v>20</v>
      </c>
      <c r="H821" s="12" t="s">
        <v>33</v>
      </c>
      <c r="I821" s="12" t="s">
        <v>50</v>
      </c>
      <c r="J821" s="12">
        <v>0.7</v>
      </c>
      <c r="K821" s="12" t="s">
        <v>23</v>
      </c>
      <c r="L821">
        <f t="shared" si="24"/>
        <v>1</v>
      </c>
      <c r="M821">
        <f>MATCH(H:H,[1]价格表!$B$4:$B$35,0)</f>
        <v>7</v>
      </c>
      <c r="N821" s="4">
        <f>IF(J821&lt;=0.3,INDEX([1]价格表!$B$4:$I$31,M821,2),IF(AND(J821&gt;0.3,J821&lt;=1),INDEX([1]价格表!$B$4:$I$31,M821,3),IF(AND(J821&gt;1,J821&lt;=2.2),INDEX([1]价格表!$B$4:$I$31,M821,4),IF(AND(J821&gt;2.2,J821&lt;=3.3),INDEX([1]价格表!$B$4:$I$31,M821,5),IF(AND(J821&gt;3.3,J821&lt;=4),INDEX([1]价格表!$B$4:$I$31,M821,6),IF(AND(J821&gt;4,J821&lt;=5.5),INDEX([1]价格表!$B$4:$I$31,M821,7),IF(J821&gt;5.5,2.6+INDEX([1]价格表!$B$4:$I$31,M821,8)*L821)))))))</f>
        <v>1.8</v>
      </c>
      <c r="O821" s="3"/>
      <c r="P821" s="3"/>
      <c r="Q821" s="3">
        <f t="shared" si="25"/>
        <v>0</v>
      </c>
    </row>
    <row r="822" spans="1:17">
      <c r="A822" s="11">
        <v>4312256320702</v>
      </c>
      <c r="B822" s="1" t="s">
        <v>19</v>
      </c>
      <c r="C822" s="12">
        <v>20210203</v>
      </c>
      <c r="D822" s="12">
        <v>610538201209</v>
      </c>
      <c r="E822" s="12" t="s">
        <v>19</v>
      </c>
      <c r="F822" s="12">
        <v>20210213</v>
      </c>
      <c r="G822" s="12" t="s">
        <v>20</v>
      </c>
      <c r="H822" s="12" t="s">
        <v>72</v>
      </c>
      <c r="I822" s="12" t="s">
        <v>100</v>
      </c>
      <c r="J822" s="12">
        <v>0.78</v>
      </c>
      <c r="K822" s="12" t="s">
        <v>23</v>
      </c>
      <c r="L822">
        <f t="shared" si="24"/>
        <v>1</v>
      </c>
      <c r="M822">
        <f>MATCH(H:H,[1]价格表!$B$4:$B$35,0)</f>
        <v>2</v>
      </c>
      <c r="N822" s="4">
        <f>IF(J822&lt;=0.3,INDEX([1]价格表!$B$4:$I$31,M822,2),IF(AND(J822&gt;0.3,J822&lt;=1),INDEX([1]价格表!$B$4:$I$31,M822,3),IF(AND(J822&gt;1,J822&lt;=2.2),INDEX([1]价格表!$B$4:$I$31,M822,4),IF(AND(J822&gt;2.2,J822&lt;=3.3),INDEX([1]价格表!$B$4:$I$31,M822,5),IF(AND(J822&gt;3.3,J822&lt;=4),INDEX([1]价格表!$B$4:$I$31,M822,6),IF(AND(J822&gt;4,J822&lt;=5.5),INDEX([1]价格表!$B$4:$I$31,M822,7),IF(J822&gt;5.5,2.6+INDEX([1]价格表!$B$4:$I$31,M822,8)*L822)))))))</f>
        <v>1.8</v>
      </c>
      <c r="O822" s="3"/>
      <c r="P822" s="3"/>
      <c r="Q822" s="3">
        <f t="shared" si="25"/>
        <v>0</v>
      </c>
    </row>
    <row r="823" spans="1:17">
      <c r="A823" s="11">
        <v>4312256320703</v>
      </c>
      <c r="B823" s="1" t="s">
        <v>19</v>
      </c>
      <c r="C823" s="12">
        <v>20210203</v>
      </c>
      <c r="D823" s="12">
        <v>610538201209</v>
      </c>
      <c r="E823" s="12" t="s">
        <v>19</v>
      </c>
      <c r="F823" s="12">
        <v>20210213</v>
      </c>
      <c r="G823" s="12" t="s">
        <v>20</v>
      </c>
      <c r="H823" s="12" t="s">
        <v>21</v>
      </c>
      <c r="I823" s="12" t="s">
        <v>143</v>
      </c>
      <c r="J823" s="12">
        <v>0.81</v>
      </c>
      <c r="K823" s="12" t="s">
        <v>23</v>
      </c>
      <c r="L823">
        <f t="shared" si="24"/>
        <v>1</v>
      </c>
      <c r="M823">
        <f>MATCH(H:H,[1]价格表!$B$4:$B$35,0)</f>
        <v>15</v>
      </c>
      <c r="N823" s="4">
        <f>IF(J823&lt;=0.3,INDEX([1]价格表!$B$4:$I$31,M823,2),IF(AND(J823&gt;0.3,J823&lt;=1),INDEX([1]价格表!$B$4:$I$31,M823,3),IF(AND(J823&gt;1,J823&lt;=2.2),INDEX([1]价格表!$B$4:$I$31,M823,4),IF(AND(J823&gt;2.2,J823&lt;=3.3),INDEX([1]价格表!$B$4:$I$31,M823,5),IF(AND(J823&gt;3.3,J823&lt;=4),INDEX([1]价格表!$B$4:$I$31,M823,6),IF(AND(J823&gt;4,J823&lt;=5.5),INDEX([1]价格表!$B$4:$I$31,M823,7),IF(J823&gt;5.5,2.6+INDEX([1]价格表!$B$4:$I$31,M823,8)*L823)))))))</f>
        <v>1.8</v>
      </c>
      <c r="O823" s="3"/>
      <c r="P823" s="3"/>
      <c r="Q823" s="3">
        <f t="shared" si="25"/>
        <v>0</v>
      </c>
    </row>
    <row r="824" spans="1:17">
      <c r="A824" s="11">
        <v>4312256320704</v>
      </c>
      <c r="B824" s="1" t="s">
        <v>19</v>
      </c>
      <c r="C824" s="12">
        <v>20210203</v>
      </c>
      <c r="D824" s="12">
        <v>610538201209</v>
      </c>
      <c r="E824" s="12" t="s">
        <v>19</v>
      </c>
      <c r="F824" s="12">
        <v>20210213</v>
      </c>
      <c r="G824" s="12" t="s">
        <v>20</v>
      </c>
      <c r="H824" s="12" t="s">
        <v>29</v>
      </c>
      <c r="I824" s="12" t="s">
        <v>127</v>
      </c>
      <c r="J824" s="12">
        <v>0.78</v>
      </c>
      <c r="K824" s="12" t="s">
        <v>23</v>
      </c>
      <c r="L824">
        <f t="shared" si="24"/>
        <v>1</v>
      </c>
      <c r="M824">
        <f>MATCH(H:H,[1]价格表!$B$4:$B$35,0)</f>
        <v>3</v>
      </c>
      <c r="N824" s="4">
        <f>IF(J824&lt;=0.3,INDEX([1]价格表!$B$4:$I$31,M824,2),IF(AND(J824&gt;0.3,J824&lt;=1),INDEX([1]价格表!$B$4:$I$31,M824,3),IF(AND(J824&gt;1,J824&lt;=2.2),INDEX([1]价格表!$B$4:$I$31,M824,4),IF(AND(J824&gt;2.2,J824&lt;=3.3),INDEX([1]价格表!$B$4:$I$31,M824,5),IF(AND(J824&gt;3.3,J824&lt;=4),INDEX([1]价格表!$B$4:$I$31,M824,6),IF(AND(J824&gt;4,J824&lt;=5.5),INDEX([1]价格表!$B$4:$I$31,M824,7),IF(J824&gt;5.5,2.6+INDEX([1]价格表!$B$4:$I$31,M824,8)*L824)))))))</f>
        <v>1.8</v>
      </c>
      <c r="O824" s="3"/>
      <c r="P824" s="3"/>
      <c r="Q824" s="3">
        <f t="shared" si="25"/>
        <v>0</v>
      </c>
    </row>
    <row r="825" spans="1:17">
      <c r="A825" s="11">
        <v>4312256320705</v>
      </c>
      <c r="B825" s="1" t="s">
        <v>19</v>
      </c>
      <c r="C825" s="12">
        <v>20210203</v>
      </c>
      <c r="D825" s="12">
        <v>610538201209</v>
      </c>
      <c r="E825" s="12" t="s">
        <v>19</v>
      </c>
      <c r="F825" s="12">
        <v>20210213</v>
      </c>
      <c r="G825" s="12" t="s">
        <v>20</v>
      </c>
      <c r="H825" s="12" t="s">
        <v>29</v>
      </c>
      <c r="I825" s="12" t="s">
        <v>122</v>
      </c>
      <c r="J825" s="12">
        <v>0.77</v>
      </c>
      <c r="K825" s="12" t="s">
        <v>23</v>
      </c>
      <c r="L825">
        <f t="shared" si="24"/>
        <v>1</v>
      </c>
      <c r="M825">
        <f>MATCH(H:H,[1]价格表!$B$4:$B$35,0)</f>
        <v>3</v>
      </c>
      <c r="N825" s="4">
        <f>IF(J825&lt;=0.3,INDEX([1]价格表!$B$4:$I$31,M825,2),IF(AND(J825&gt;0.3,J825&lt;=1),INDEX([1]价格表!$B$4:$I$31,M825,3),IF(AND(J825&gt;1,J825&lt;=2.2),INDEX([1]价格表!$B$4:$I$31,M825,4),IF(AND(J825&gt;2.2,J825&lt;=3.3),INDEX([1]价格表!$B$4:$I$31,M825,5),IF(AND(J825&gt;3.3,J825&lt;=4),INDEX([1]价格表!$B$4:$I$31,M825,6),IF(AND(J825&gt;4,J825&lt;=5.5),INDEX([1]价格表!$B$4:$I$31,M825,7),IF(J825&gt;5.5,2.6+INDEX([1]价格表!$B$4:$I$31,M825,8)*L825)))))))</f>
        <v>1.8</v>
      </c>
      <c r="O825" s="3"/>
      <c r="P825" s="3"/>
      <c r="Q825" s="3">
        <f t="shared" si="25"/>
        <v>0</v>
      </c>
    </row>
    <row r="826" spans="1:17">
      <c r="A826" s="11">
        <v>4312256320706</v>
      </c>
      <c r="B826" s="1" t="s">
        <v>19</v>
      </c>
      <c r="C826" s="12">
        <v>20210203</v>
      </c>
      <c r="D826" s="12">
        <v>610538201209</v>
      </c>
      <c r="E826" s="12" t="s">
        <v>19</v>
      </c>
      <c r="F826" s="12">
        <v>20210213</v>
      </c>
      <c r="G826" s="12" t="s">
        <v>20</v>
      </c>
      <c r="H826" s="12" t="s">
        <v>31</v>
      </c>
      <c r="I826" s="12" t="s">
        <v>110</v>
      </c>
      <c r="J826" s="12">
        <v>1.43</v>
      </c>
      <c r="K826" s="12" t="s">
        <v>23</v>
      </c>
      <c r="L826">
        <f t="shared" si="24"/>
        <v>2</v>
      </c>
      <c r="M826">
        <f>MATCH(H:H,[1]价格表!$B$4:$B$35,0)</f>
        <v>17</v>
      </c>
      <c r="N826" s="4">
        <f>IF(J826&lt;=0.3,INDEX([1]价格表!$B$4:$I$31,M826,2),IF(AND(J826&gt;0.3,J826&lt;=1),INDEX([1]价格表!$B$4:$I$31,M826,3),IF(AND(J826&gt;1,J826&lt;=2.2),INDEX([1]价格表!$B$4:$I$31,M826,4),IF(AND(J826&gt;2.2,J826&lt;=3.3),INDEX([1]价格表!$B$4:$I$31,M826,5),IF(AND(J826&gt;3.3,J826&lt;=4),INDEX([1]价格表!$B$4:$I$31,M826,6),IF(AND(J826&gt;4,J826&lt;=5.5),INDEX([1]价格表!$B$4:$I$31,M826,7),IF(J826&gt;5.5,2.6+INDEX([1]价格表!$B$4:$I$31,M826,8)*L826)))))))</f>
        <v>2.15</v>
      </c>
      <c r="O826" s="3"/>
      <c r="P826" s="3"/>
      <c r="Q826" s="3">
        <f t="shared" si="25"/>
        <v>0</v>
      </c>
    </row>
    <row r="827" spans="1:17">
      <c r="A827" s="11">
        <v>4312256320707</v>
      </c>
      <c r="B827" s="1" t="s">
        <v>19</v>
      </c>
      <c r="C827" s="12">
        <v>20210203</v>
      </c>
      <c r="D827" s="12">
        <v>610538201209</v>
      </c>
      <c r="E827" s="12" t="s">
        <v>19</v>
      </c>
      <c r="F827" s="12">
        <v>20210213</v>
      </c>
      <c r="G827" s="12" t="s">
        <v>20</v>
      </c>
      <c r="H827" s="12" t="s">
        <v>29</v>
      </c>
      <c r="I827" s="12" t="s">
        <v>30</v>
      </c>
      <c r="J827" s="12">
        <v>0.9</v>
      </c>
      <c r="K827" s="12" t="s">
        <v>23</v>
      </c>
      <c r="L827">
        <f t="shared" si="24"/>
        <v>1</v>
      </c>
      <c r="M827">
        <f>MATCH(H:H,[1]价格表!$B$4:$B$35,0)</f>
        <v>3</v>
      </c>
      <c r="N827" s="4">
        <f>IF(J827&lt;=0.3,INDEX([1]价格表!$B$4:$I$31,M827,2),IF(AND(J827&gt;0.3,J827&lt;=1),INDEX([1]价格表!$B$4:$I$31,M827,3),IF(AND(J827&gt;1,J827&lt;=2.2),INDEX([1]价格表!$B$4:$I$31,M827,4),IF(AND(J827&gt;2.2,J827&lt;=3.3),INDEX([1]价格表!$B$4:$I$31,M827,5),IF(AND(J827&gt;3.3,J827&lt;=4),INDEX([1]价格表!$B$4:$I$31,M827,6),IF(AND(J827&gt;4,J827&lt;=5.5),INDEX([1]价格表!$B$4:$I$31,M827,7),IF(J827&gt;5.5,2.6+INDEX([1]价格表!$B$4:$I$31,M827,8)*L827)))))))</f>
        <v>1.8</v>
      </c>
      <c r="O827" s="3"/>
      <c r="P827" s="3"/>
      <c r="Q827" s="3">
        <f t="shared" si="25"/>
        <v>0</v>
      </c>
    </row>
    <row r="828" spans="1:17">
      <c r="A828" s="11">
        <v>4312256320708</v>
      </c>
      <c r="B828" s="1" t="s">
        <v>19</v>
      </c>
      <c r="C828" s="12">
        <v>20210203</v>
      </c>
      <c r="D828" s="12">
        <v>610538201209</v>
      </c>
      <c r="E828" s="12" t="s">
        <v>19</v>
      </c>
      <c r="F828" s="12">
        <v>20210213</v>
      </c>
      <c r="G828" s="12" t="s">
        <v>20</v>
      </c>
      <c r="H828" s="12" t="s">
        <v>43</v>
      </c>
      <c r="I828" s="12" t="s">
        <v>199</v>
      </c>
      <c r="J828" s="12">
        <v>0.76</v>
      </c>
      <c r="K828" s="12" t="s">
        <v>23</v>
      </c>
      <c r="L828">
        <f t="shared" si="24"/>
        <v>1</v>
      </c>
      <c r="M828">
        <f>MATCH(H:H,[1]价格表!$B$4:$B$35,0)</f>
        <v>4</v>
      </c>
      <c r="N828" s="4">
        <f>IF(J828&lt;=0.3,INDEX([1]价格表!$B$4:$I$31,M828,2),IF(AND(J828&gt;0.3,J828&lt;=1),INDEX([1]价格表!$B$4:$I$31,M828,3),IF(AND(J828&gt;1,J828&lt;=2.2),INDEX([1]价格表!$B$4:$I$31,M828,4),IF(AND(J828&gt;2.2,J828&lt;=3.3),INDEX([1]价格表!$B$4:$I$31,M828,5),IF(AND(J828&gt;3.3,J828&lt;=4),INDEX([1]价格表!$B$4:$I$31,M828,6),IF(AND(J828&gt;4,J828&lt;=5.5),INDEX([1]价格表!$B$4:$I$31,M828,7),IF(J828&gt;5.5,2.6+INDEX([1]价格表!$B$4:$I$31,M828,8)*L828)))))))</f>
        <v>1.8</v>
      </c>
      <c r="O828" s="3"/>
      <c r="P828" s="3"/>
      <c r="Q828" s="3">
        <f t="shared" si="25"/>
        <v>0</v>
      </c>
    </row>
    <row r="829" spans="1:17">
      <c r="A829" s="11">
        <v>4312256320719</v>
      </c>
      <c r="B829" s="1" t="s">
        <v>19</v>
      </c>
      <c r="C829" s="12">
        <v>20210203</v>
      </c>
      <c r="D829" s="12">
        <v>610538201209</v>
      </c>
      <c r="E829" s="12" t="s">
        <v>19</v>
      </c>
      <c r="F829" s="12">
        <v>20210213</v>
      </c>
      <c r="G829" s="12" t="s">
        <v>20</v>
      </c>
      <c r="H829" s="12" t="s">
        <v>24</v>
      </c>
      <c r="I829" s="12" t="s">
        <v>228</v>
      </c>
      <c r="J829" s="12">
        <v>0.76</v>
      </c>
      <c r="K829" s="12" t="s">
        <v>23</v>
      </c>
      <c r="L829">
        <f t="shared" si="24"/>
        <v>1</v>
      </c>
      <c r="M829">
        <f>MATCH(H:H,[1]价格表!$B$4:$B$35,0)</f>
        <v>1</v>
      </c>
      <c r="N829" s="4">
        <f>IF(J829&lt;=0.3,INDEX([1]价格表!$B$4:$I$31,M829,2),IF(AND(J829&gt;0.3,J829&lt;=1),INDEX([1]价格表!$B$4:$I$31,M829,3),IF(AND(J829&gt;1,J829&lt;=2.2),INDEX([1]价格表!$B$4:$I$31,M829,4),IF(AND(J829&gt;2.2,J829&lt;=3.3),INDEX([1]价格表!$B$4:$I$31,M829,5),IF(AND(J829&gt;3.3,J829&lt;=4),INDEX([1]价格表!$B$4:$I$31,M829,6),IF(AND(J829&gt;4,J829&lt;=5.5),INDEX([1]价格表!$B$4:$I$31,M829,7),IF(J829&gt;5.5,2.6+INDEX([1]价格表!$B$4:$I$31,M829,8)*L829)))))))</f>
        <v>1.8</v>
      </c>
      <c r="O829" s="3"/>
      <c r="P829" s="3"/>
      <c r="Q829" s="3">
        <f t="shared" si="25"/>
        <v>0</v>
      </c>
    </row>
    <row r="830" spans="1:17">
      <c r="A830" s="11">
        <v>4312256320723</v>
      </c>
      <c r="B830" s="1" t="s">
        <v>19</v>
      </c>
      <c r="C830" s="12">
        <v>20210203</v>
      </c>
      <c r="D830" s="12">
        <v>610538201209</v>
      </c>
      <c r="E830" s="12" t="s">
        <v>19</v>
      </c>
      <c r="F830" s="12">
        <v>20210213</v>
      </c>
      <c r="G830" s="12" t="s">
        <v>20</v>
      </c>
      <c r="H830" s="12" t="s">
        <v>43</v>
      </c>
      <c r="I830" s="12" t="s">
        <v>140</v>
      </c>
      <c r="J830" s="12">
        <v>0.76</v>
      </c>
      <c r="K830" s="12" t="s">
        <v>23</v>
      </c>
      <c r="L830">
        <f t="shared" si="24"/>
        <v>1</v>
      </c>
      <c r="M830">
        <f>MATCH(H:H,[1]价格表!$B$4:$B$35,0)</f>
        <v>4</v>
      </c>
      <c r="N830" s="4">
        <f>IF(J830&lt;=0.3,INDEX([1]价格表!$B$4:$I$31,M830,2),IF(AND(J830&gt;0.3,J830&lt;=1),INDEX([1]价格表!$B$4:$I$31,M830,3),IF(AND(J830&gt;1,J830&lt;=2.2),INDEX([1]价格表!$B$4:$I$31,M830,4),IF(AND(J830&gt;2.2,J830&lt;=3.3),INDEX([1]价格表!$B$4:$I$31,M830,5),IF(AND(J830&gt;3.3,J830&lt;=4),INDEX([1]价格表!$B$4:$I$31,M830,6),IF(AND(J830&gt;4,J830&lt;=5.5),INDEX([1]价格表!$B$4:$I$31,M830,7),IF(J830&gt;5.5,2.6+INDEX([1]价格表!$B$4:$I$31,M830,8)*L830)))))))</f>
        <v>1.8</v>
      </c>
      <c r="O830" s="3"/>
      <c r="P830" s="3"/>
      <c r="Q830" s="3">
        <f t="shared" si="25"/>
        <v>0</v>
      </c>
    </row>
    <row r="831" spans="1:17">
      <c r="A831" s="11">
        <v>4312256321468</v>
      </c>
      <c r="B831" s="1" t="s">
        <v>19</v>
      </c>
      <c r="C831" s="12">
        <v>20210203</v>
      </c>
      <c r="D831" s="12">
        <v>610538201209</v>
      </c>
      <c r="E831" s="12" t="s">
        <v>19</v>
      </c>
      <c r="F831" s="12">
        <v>20210213</v>
      </c>
      <c r="G831" s="12" t="s">
        <v>20</v>
      </c>
      <c r="H831" s="12" t="s">
        <v>72</v>
      </c>
      <c r="I831" s="12" t="s">
        <v>73</v>
      </c>
      <c r="J831" s="12">
        <v>0.84</v>
      </c>
      <c r="K831" s="12" t="s">
        <v>23</v>
      </c>
      <c r="L831">
        <f t="shared" si="24"/>
        <v>1</v>
      </c>
      <c r="M831">
        <f>MATCH(H:H,[1]价格表!$B$4:$B$35,0)</f>
        <v>2</v>
      </c>
      <c r="N831" s="4">
        <f>IF(J831&lt;=0.3,INDEX([1]价格表!$B$4:$I$31,M831,2),IF(AND(J831&gt;0.3,J831&lt;=1),INDEX([1]价格表!$B$4:$I$31,M831,3),IF(AND(J831&gt;1,J831&lt;=2.2),INDEX([1]价格表!$B$4:$I$31,M831,4),IF(AND(J831&gt;2.2,J831&lt;=3.3),INDEX([1]价格表!$B$4:$I$31,M831,5),IF(AND(J831&gt;3.3,J831&lt;=4),INDEX([1]价格表!$B$4:$I$31,M831,6),IF(AND(J831&gt;4,J831&lt;=5.5),INDEX([1]价格表!$B$4:$I$31,M831,7),IF(J831&gt;5.5,2.6+INDEX([1]价格表!$B$4:$I$31,M831,8)*L831)))))))</f>
        <v>1.8</v>
      </c>
      <c r="O831" s="3"/>
      <c r="P831" s="3"/>
      <c r="Q831" s="3">
        <f t="shared" si="25"/>
        <v>0</v>
      </c>
    </row>
    <row r="832" spans="1:17">
      <c r="A832" s="11">
        <v>4312256321488</v>
      </c>
      <c r="B832" s="1" t="s">
        <v>19</v>
      </c>
      <c r="C832" s="12">
        <v>20210203</v>
      </c>
      <c r="D832" s="12">
        <v>610538201209</v>
      </c>
      <c r="E832" s="12" t="s">
        <v>19</v>
      </c>
      <c r="F832" s="12">
        <v>20210213</v>
      </c>
      <c r="G832" s="12" t="s">
        <v>20</v>
      </c>
      <c r="H832" s="12" t="s">
        <v>24</v>
      </c>
      <c r="I832" s="12" t="s">
        <v>25</v>
      </c>
      <c r="J832" s="12">
        <v>1.4</v>
      </c>
      <c r="K832" s="12" t="s">
        <v>23</v>
      </c>
      <c r="L832">
        <f t="shared" si="24"/>
        <v>2</v>
      </c>
      <c r="M832">
        <f>MATCH(H:H,[1]价格表!$B$4:$B$35,0)</f>
        <v>1</v>
      </c>
      <c r="N832" s="4">
        <f>IF(J832&lt;=0.3,INDEX([1]价格表!$B$4:$I$31,M832,2),IF(AND(J832&gt;0.3,J832&lt;=1),INDEX([1]价格表!$B$4:$I$31,M832,3),IF(AND(J832&gt;1,J832&lt;=2.2),INDEX([1]价格表!$B$4:$I$31,M832,4),IF(AND(J832&gt;2.2,J832&lt;=3.3),INDEX([1]价格表!$B$4:$I$31,M832,5),IF(AND(J832&gt;3.3,J832&lt;=4),INDEX([1]价格表!$B$4:$I$31,M832,6),IF(AND(J832&gt;4,J832&lt;=5.5),INDEX([1]价格表!$B$4:$I$31,M832,7),IF(J832&gt;5.5,2.6+INDEX([1]价格表!$B$4:$I$31,M832,8)*L832)))))))</f>
        <v>2.15</v>
      </c>
      <c r="O832" s="3"/>
      <c r="P832" s="3"/>
      <c r="Q832" s="3">
        <f t="shared" si="25"/>
        <v>0</v>
      </c>
    </row>
    <row r="833" spans="1:17">
      <c r="A833" s="11">
        <v>4312256321496</v>
      </c>
      <c r="B833" s="1" t="s">
        <v>19</v>
      </c>
      <c r="C833" s="12">
        <v>20210203</v>
      </c>
      <c r="D833" s="12">
        <v>610538201209</v>
      </c>
      <c r="E833" s="12" t="s">
        <v>19</v>
      </c>
      <c r="F833" s="12">
        <v>20210213</v>
      </c>
      <c r="G833" s="12" t="s">
        <v>20</v>
      </c>
      <c r="H833" s="12" t="s">
        <v>31</v>
      </c>
      <c r="I833" s="12" t="s">
        <v>77</v>
      </c>
      <c r="J833" s="12">
        <v>0.77</v>
      </c>
      <c r="K833" s="12" t="s">
        <v>23</v>
      </c>
      <c r="L833">
        <f t="shared" si="24"/>
        <v>1</v>
      </c>
      <c r="M833">
        <f>MATCH(H:H,[1]价格表!$B$4:$B$35,0)</f>
        <v>17</v>
      </c>
      <c r="N833" s="4">
        <f>IF(J833&lt;=0.3,INDEX([1]价格表!$B$4:$I$31,M833,2),IF(AND(J833&gt;0.3,J833&lt;=1),INDEX([1]价格表!$B$4:$I$31,M833,3),IF(AND(J833&gt;1,J833&lt;=2.2),INDEX([1]价格表!$B$4:$I$31,M833,4),IF(AND(J833&gt;2.2,J833&lt;=3.3),INDEX([1]价格表!$B$4:$I$31,M833,5),IF(AND(J833&gt;3.3,J833&lt;=4),INDEX([1]价格表!$B$4:$I$31,M833,6),IF(AND(J833&gt;4,J833&lt;=5.5),INDEX([1]价格表!$B$4:$I$31,M833,7),IF(J833&gt;5.5,2.6+INDEX([1]价格表!$B$4:$I$31,M833,8)*L833)))))))</f>
        <v>1.8</v>
      </c>
      <c r="O833" s="3"/>
      <c r="P833" s="3"/>
      <c r="Q833" s="3">
        <f t="shared" si="25"/>
        <v>0</v>
      </c>
    </row>
    <row r="834" spans="1:17">
      <c r="A834" s="11">
        <v>4312256328136</v>
      </c>
      <c r="B834" s="1" t="s">
        <v>19</v>
      </c>
      <c r="C834" s="12">
        <v>20210203</v>
      </c>
      <c r="D834" s="12">
        <v>610538201209</v>
      </c>
      <c r="E834" s="12" t="s">
        <v>19</v>
      </c>
      <c r="F834" s="12">
        <v>20210213</v>
      </c>
      <c r="G834" s="12" t="s">
        <v>20</v>
      </c>
      <c r="H834" s="12" t="s">
        <v>24</v>
      </c>
      <c r="I834" s="12" t="s">
        <v>25</v>
      </c>
      <c r="J834" s="12">
        <v>0.76</v>
      </c>
      <c r="K834" s="12" t="s">
        <v>23</v>
      </c>
      <c r="L834">
        <f t="shared" si="24"/>
        <v>1</v>
      </c>
      <c r="M834">
        <f>MATCH(H:H,[1]价格表!$B$4:$B$35,0)</f>
        <v>1</v>
      </c>
      <c r="N834" s="4">
        <f>IF(J834&lt;=0.3,INDEX([1]价格表!$B$4:$I$31,M834,2),IF(AND(J834&gt;0.3,J834&lt;=1),INDEX([1]价格表!$B$4:$I$31,M834,3),IF(AND(J834&gt;1,J834&lt;=2.2),INDEX([1]价格表!$B$4:$I$31,M834,4),IF(AND(J834&gt;2.2,J834&lt;=3.3),INDEX([1]价格表!$B$4:$I$31,M834,5),IF(AND(J834&gt;3.3,J834&lt;=4),INDEX([1]价格表!$B$4:$I$31,M834,6),IF(AND(J834&gt;4,J834&lt;=5.5),INDEX([1]价格表!$B$4:$I$31,M834,7),IF(J834&gt;5.5,2.6+INDEX([1]价格表!$B$4:$I$31,M834,8)*L834)))))))</f>
        <v>1.8</v>
      </c>
      <c r="O834" s="3"/>
      <c r="P834" s="3"/>
      <c r="Q834" s="3">
        <f t="shared" si="25"/>
        <v>0</v>
      </c>
    </row>
    <row r="835" spans="1:17">
      <c r="A835" s="11">
        <v>4312256328885</v>
      </c>
      <c r="B835" s="1" t="s">
        <v>19</v>
      </c>
      <c r="C835" s="12">
        <v>20210203</v>
      </c>
      <c r="D835" s="12">
        <v>610538201209</v>
      </c>
      <c r="E835" s="12" t="s">
        <v>19</v>
      </c>
      <c r="F835" s="12">
        <v>20210213</v>
      </c>
      <c r="G835" s="12" t="s">
        <v>20</v>
      </c>
      <c r="H835" s="12" t="s">
        <v>43</v>
      </c>
      <c r="I835" s="12" t="s">
        <v>44</v>
      </c>
      <c r="J835" s="12">
        <v>0.79</v>
      </c>
      <c r="K835" s="12" t="s">
        <v>23</v>
      </c>
      <c r="L835">
        <f t="shared" si="24"/>
        <v>1</v>
      </c>
      <c r="M835">
        <f>MATCH(H:H,[1]价格表!$B$4:$B$35,0)</f>
        <v>4</v>
      </c>
      <c r="N835" s="4">
        <f>IF(J835&lt;=0.3,INDEX([1]价格表!$B$4:$I$31,M835,2),IF(AND(J835&gt;0.3,J835&lt;=1),INDEX([1]价格表!$B$4:$I$31,M835,3),IF(AND(J835&gt;1,J835&lt;=2.2),INDEX([1]价格表!$B$4:$I$31,M835,4),IF(AND(J835&gt;2.2,J835&lt;=3.3),INDEX([1]价格表!$B$4:$I$31,M835,5),IF(AND(J835&gt;3.3,J835&lt;=4),INDEX([1]价格表!$B$4:$I$31,M835,6),IF(AND(J835&gt;4,J835&lt;=5.5),INDEX([1]价格表!$B$4:$I$31,M835,7),IF(J835&gt;5.5,2.6+INDEX([1]价格表!$B$4:$I$31,M835,8)*L835)))))))</f>
        <v>1.8</v>
      </c>
      <c r="O835" s="3"/>
      <c r="P835" s="3"/>
      <c r="Q835" s="3">
        <f t="shared" si="25"/>
        <v>0</v>
      </c>
    </row>
    <row r="836" spans="1:17">
      <c r="A836" s="11">
        <v>4312256343071</v>
      </c>
      <c r="B836" s="1" t="s">
        <v>19</v>
      </c>
      <c r="C836" s="12">
        <v>20210203</v>
      </c>
      <c r="D836" s="12">
        <v>610538201209</v>
      </c>
      <c r="E836" s="12" t="s">
        <v>19</v>
      </c>
      <c r="F836" s="12">
        <v>20210213</v>
      </c>
      <c r="G836" s="12" t="s">
        <v>20</v>
      </c>
      <c r="H836" s="12" t="s">
        <v>52</v>
      </c>
      <c r="I836" s="12" t="s">
        <v>94</v>
      </c>
      <c r="J836" s="12">
        <v>0.76</v>
      </c>
      <c r="K836" s="12" t="s">
        <v>23</v>
      </c>
      <c r="L836">
        <f t="shared" ref="L836:L899" si="26">ROUNDUP(J836,0)</f>
        <v>1</v>
      </c>
      <c r="M836">
        <f>MATCH(H:H,[1]价格表!$B$4:$B$35,0)</f>
        <v>21</v>
      </c>
      <c r="N836" s="4">
        <f>IF(J836&lt;=0.3,INDEX([1]价格表!$B$4:$I$31,M836,2),IF(AND(J836&gt;0.3,J836&lt;=1),INDEX([1]价格表!$B$4:$I$31,M836,3),IF(AND(J836&gt;1,J836&lt;=2.2),INDEX([1]价格表!$B$4:$I$31,M836,4),IF(AND(J836&gt;2.2,J836&lt;=3.3),INDEX([1]价格表!$B$4:$I$31,M836,5),IF(AND(J836&gt;3.3,J836&lt;=4),INDEX([1]价格表!$B$4:$I$31,M836,6),IF(AND(J836&gt;4,J836&lt;=5.5),INDEX([1]价格表!$B$4:$I$31,M836,7),IF(J836&gt;5.5,2.6+INDEX([1]价格表!$B$4:$I$31,M836,8)*L836)))))))</f>
        <v>1.8</v>
      </c>
      <c r="O836" s="3"/>
      <c r="P836" s="3"/>
      <c r="Q836" s="3">
        <f t="shared" ref="Q836:Q899" si="27">IF(P836&gt;0,P836-N836,0)</f>
        <v>0</v>
      </c>
    </row>
    <row r="837" spans="1:17">
      <c r="A837" s="11">
        <v>4312256343942</v>
      </c>
      <c r="B837" s="1" t="s">
        <v>19</v>
      </c>
      <c r="C837" s="12">
        <v>20210203</v>
      </c>
      <c r="D837" s="12">
        <v>610538201209</v>
      </c>
      <c r="E837" s="12" t="s">
        <v>19</v>
      </c>
      <c r="F837" s="12">
        <v>20210213</v>
      </c>
      <c r="G837" s="12" t="s">
        <v>20</v>
      </c>
      <c r="H837" s="12" t="s">
        <v>38</v>
      </c>
      <c r="I837" s="12" t="s">
        <v>116</v>
      </c>
      <c r="J837" s="12">
        <v>0.76</v>
      </c>
      <c r="K837" s="12" t="s">
        <v>23</v>
      </c>
      <c r="L837">
        <f t="shared" si="26"/>
        <v>1</v>
      </c>
      <c r="M837">
        <f>MATCH(H:H,[1]价格表!$B$4:$B$35,0)</f>
        <v>5</v>
      </c>
      <c r="N837" s="4">
        <f>IF(J837&lt;=0.3,INDEX([1]价格表!$B$4:$I$31,M837,2),IF(AND(J837&gt;0.3,J837&lt;=1),INDEX([1]价格表!$B$4:$I$31,M837,3),IF(AND(J837&gt;1,J837&lt;=2.2),INDEX([1]价格表!$B$4:$I$31,M837,4),IF(AND(J837&gt;2.2,J837&lt;=3.3),INDEX([1]价格表!$B$4:$I$31,M837,5),IF(AND(J837&gt;3.3,J837&lt;=4),INDEX([1]价格表!$B$4:$I$31,M837,6),IF(AND(J837&gt;4,J837&lt;=5.5),INDEX([1]价格表!$B$4:$I$31,M837,7),IF(J837&gt;5.5,2.6+INDEX([1]价格表!$B$4:$I$31,M837,8)*L837)))))))</f>
        <v>1.8</v>
      </c>
      <c r="O837" s="3"/>
      <c r="P837" s="3"/>
      <c r="Q837" s="3">
        <f t="shared" si="27"/>
        <v>0</v>
      </c>
    </row>
    <row r="838" spans="1:17">
      <c r="A838" s="11">
        <v>4312256350785</v>
      </c>
      <c r="B838" s="1" t="s">
        <v>19</v>
      </c>
      <c r="C838" s="12">
        <v>20210203</v>
      </c>
      <c r="D838" s="12">
        <v>610538201209</v>
      </c>
      <c r="E838" s="12" t="s">
        <v>19</v>
      </c>
      <c r="F838" s="12">
        <v>20210213</v>
      </c>
      <c r="G838" s="12" t="s">
        <v>20</v>
      </c>
      <c r="H838" s="12" t="s">
        <v>29</v>
      </c>
      <c r="I838" s="12" t="s">
        <v>145</v>
      </c>
      <c r="J838" s="12">
        <v>0.76</v>
      </c>
      <c r="K838" s="12" t="s">
        <v>23</v>
      </c>
      <c r="L838">
        <f t="shared" si="26"/>
        <v>1</v>
      </c>
      <c r="M838">
        <f>MATCH(H:H,[1]价格表!$B$4:$B$35,0)</f>
        <v>3</v>
      </c>
      <c r="N838" s="4">
        <f>IF(J838&lt;=0.3,INDEX([1]价格表!$B$4:$I$31,M838,2),IF(AND(J838&gt;0.3,J838&lt;=1),INDEX([1]价格表!$B$4:$I$31,M838,3),IF(AND(J838&gt;1,J838&lt;=2.2),INDEX([1]价格表!$B$4:$I$31,M838,4),IF(AND(J838&gt;2.2,J838&lt;=3.3),INDEX([1]价格表!$B$4:$I$31,M838,5),IF(AND(J838&gt;3.3,J838&lt;=4),INDEX([1]价格表!$B$4:$I$31,M838,6),IF(AND(J838&gt;4,J838&lt;=5.5),INDEX([1]价格表!$B$4:$I$31,M838,7),IF(J838&gt;5.5,2.6+INDEX([1]价格表!$B$4:$I$31,M838,8)*L838)))))))</f>
        <v>1.8</v>
      </c>
      <c r="O838" s="3"/>
      <c r="P838" s="3"/>
      <c r="Q838" s="3">
        <f t="shared" si="27"/>
        <v>0</v>
      </c>
    </row>
    <row r="839" spans="1:17">
      <c r="A839" s="11">
        <v>4312256350791</v>
      </c>
      <c r="B839" s="1" t="s">
        <v>19</v>
      </c>
      <c r="C839" s="12">
        <v>20210203</v>
      </c>
      <c r="D839" s="12">
        <v>610538201209</v>
      </c>
      <c r="E839" s="12" t="s">
        <v>19</v>
      </c>
      <c r="F839" s="12">
        <v>20210213</v>
      </c>
      <c r="G839" s="12" t="s">
        <v>20</v>
      </c>
      <c r="H839" s="12" t="s">
        <v>35</v>
      </c>
      <c r="I839" s="12" t="s">
        <v>61</v>
      </c>
      <c r="J839" s="12">
        <v>0.9</v>
      </c>
      <c r="K839" s="12" t="s">
        <v>23</v>
      </c>
      <c r="L839">
        <f t="shared" si="26"/>
        <v>1</v>
      </c>
      <c r="M839">
        <f>MATCH(H:H,[1]价格表!$B$4:$B$35,0)</f>
        <v>11</v>
      </c>
      <c r="N839" s="4">
        <f>IF(J839&lt;=0.3,INDEX([1]价格表!$B$4:$I$31,M839,2),IF(AND(J839&gt;0.3,J839&lt;=1),INDEX([1]价格表!$B$4:$I$31,M839,3),IF(AND(J839&gt;1,J839&lt;=2.2),INDEX([1]价格表!$B$4:$I$31,M839,4),IF(AND(J839&gt;2.2,J839&lt;=3.3),INDEX([1]价格表!$B$4:$I$31,M839,5),IF(AND(J839&gt;3.3,J839&lt;=4),INDEX([1]价格表!$B$4:$I$31,M839,6),IF(AND(J839&gt;4,J839&lt;=5.5),INDEX([1]价格表!$B$4:$I$31,M839,7),IF(J839&gt;5.5,2.6+INDEX([1]价格表!$B$4:$I$31,M839,8)*L839)))))))</f>
        <v>1.8</v>
      </c>
      <c r="O839" s="3"/>
      <c r="P839" s="3"/>
      <c r="Q839" s="3">
        <f t="shared" si="27"/>
        <v>0</v>
      </c>
    </row>
    <row r="840" spans="1:17">
      <c r="A840" s="11">
        <v>4312256350838</v>
      </c>
      <c r="B840" s="1" t="s">
        <v>19</v>
      </c>
      <c r="C840" s="12">
        <v>20210203</v>
      </c>
      <c r="D840" s="12">
        <v>610538201209</v>
      </c>
      <c r="E840" s="12" t="s">
        <v>19</v>
      </c>
      <c r="F840" s="12">
        <v>20210213</v>
      </c>
      <c r="G840" s="12" t="s">
        <v>20</v>
      </c>
      <c r="H840" s="12" t="s">
        <v>54</v>
      </c>
      <c r="I840" s="12" t="s">
        <v>99</v>
      </c>
      <c r="J840" s="12">
        <v>0.82</v>
      </c>
      <c r="K840" s="12" t="s">
        <v>23</v>
      </c>
      <c r="L840">
        <f t="shared" si="26"/>
        <v>1</v>
      </c>
      <c r="M840">
        <f>MATCH(H:H,[1]价格表!$B$4:$B$35,0)</f>
        <v>10</v>
      </c>
      <c r="N840" s="4">
        <f>IF(J840&lt;=0.3,INDEX([1]价格表!$B$4:$I$31,M840,2),IF(AND(J840&gt;0.3,J840&lt;=1),INDEX([1]价格表!$B$4:$I$31,M840,3),IF(AND(J840&gt;1,J840&lt;=2.2),INDEX([1]价格表!$B$4:$I$31,M840,4),IF(AND(J840&gt;2.2,J840&lt;=3.3),INDEX([1]价格表!$B$4:$I$31,M840,5),IF(AND(J840&gt;3.3,J840&lt;=4),INDEX([1]价格表!$B$4:$I$31,M840,6),IF(AND(J840&gt;4,J840&lt;=5.5),INDEX([1]价格表!$B$4:$I$31,M840,7),IF(J840&gt;5.5,2.6+INDEX([1]价格表!$B$4:$I$31,M840,8)*L840)))))))</f>
        <v>1.8</v>
      </c>
      <c r="O840" s="3"/>
      <c r="P840" s="3"/>
      <c r="Q840" s="3">
        <f t="shared" si="27"/>
        <v>0</v>
      </c>
    </row>
    <row r="841" spans="1:17">
      <c r="A841" s="11">
        <v>4312256350839</v>
      </c>
      <c r="B841" s="1" t="s">
        <v>19</v>
      </c>
      <c r="C841" s="12">
        <v>20210203</v>
      </c>
      <c r="D841" s="12">
        <v>610538201209</v>
      </c>
      <c r="E841" s="12" t="s">
        <v>19</v>
      </c>
      <c r="F841" s="12">
        <v>20210213</v>
      </c>
      <c r="G841" s="12" t="s">
        <v>20</v>
      </c>
      <c r="H841" s="12" t="s">
        <v>24</v>
      </c>
      <c r="I841" s="12" t="s">
        <v>25</v>
      </c>
      <c r="J841" s="12">
        <v>0.74</v>
      </c>
      <c r="K841" s="12" t="s">
        <v>23</v>
      </c>
      <c r="L841">
        <f t="shared" si="26"/>
        <v>1</v>
      </c>
      <c r="M841">
        <f>MATCH(H:H,[1]价格表!$B$4:$B$35,0)</f>
        <v>1</v>
      </c>
      <c r="N841" s="4">
        <f>IF(J841&lt;=0.3,INDEX([1]价格表!$B$4:$I$31,M841,2),IF(AND(J841&gt;0.3,J841&lt;=1),INDEX([1]价格表!$B$4:$I$31,M841,3),IF(AND(J841&gt;1,J841&lt;=2.2),INDEX([1]价格表!$B$4:$I$31,M841,4),IF(AND(J841&gt;2.2,J841&lt;=3.3),INDEX([1]价格表!$B$4:$I$31,M841,5),IF(AND(J841&gt;3.3,J841&lt;=4),INDEX([1]价格表!$B$4:$I$31,M841,6),IF(AND(J841&gt;4,J841&lt;=5.5),INDEX([1]价格表!$B$4:$I$31,M841,7),IF(J841&gt;5.5,2.6+INDEX([1]价格表!$B$4:$I$31,M841,8)*L841)))))))</f>
        <v>1.8</v>
      </c>
      <c r="O841" s="3"/>
      <c r="P841" s="3"/>
      <c r="Q841" s="3">
        <f t="shared" si="27"/>
        <v>0</v>
      </c>
    </row>
    <row r="842" spans="1:17">
      <c r="A842" s="11">
        <v>4312256350840</v>
      </c>
      <c r="B842" s="1" t="s">
        <v>19</v>
      </c>
      <c r="C842" s="12">
        <v>20210203</v>
      </c>
      <c r="D842" s="12">
        <v>610538201209</v>
      </c>
      <c r="E842" s="12" t="s">
        <v>19</v>
      </c>
      <c r="F842" s="12">
        <v>20210213</v>
      </c>
      <c r="G842" s="12" t="s">
        <v>20</v>
      </c>
      <c r="H842" s="12" t="s">
        <v>21</v>
      </c>
      <c r="I842" s="12" t="s">
        <v>229</v>
      </c>
      <c r="J842" s="12">
        <v>0.76</v>
      </c>
      <c r="K842" s="12" t="s">
        <v>23</v>
      </c>
      <c r="L842">
        <f t="shared" si="26"/>
        <v>1</v>
      </c>
      <c r="M842">
        <f>MATCH(H:H,[1]价格表!$B$4:$B$35,0)</f>
        <v>15</v>
      </c>
      <c r="N842" s="4">
        <f>IF(J842&lt;=0.3,INDEX([1]价格表!$B$4:$I$31,M842,2),IF(AND(J842&gt;0.3,J842&lt;=1),INDEX([1]价格表!$B$4:$I$31,M842,3),IF(AND(J842&gt;1,J842&lt;=2.2),INDEX([1]价格表!$B$4:$I$31,M842,4),IF(AND(J842&gt;2.2,J842&lt;=3.3),INDEX([1]价格表!$B$4:$I$31,M842,5),IF(AND(J842&gt;3.3,J842&lt;=4),INDEX([1]价格表!$B$4:$I$31,M842,6),IF(AND(J842&gt;4,J842&lt;=5.5),INDEX([1]价格表!$B$4:$I$31,M842,7),IF(J842&gt;5.5,2.6+INDEX([1]价格表!$B$4:$I$31,M842,8)*L842)))))))</f>
        <v>1.8</v>
      </c>
      <c r="O842" s="3"/>
      <c r="P842" s="3"/>
      <c r="Q842" s="3">
        <f t="shared" si="27"/>
        <v>0</v>
      </c>
    </row>
    <row r="843" spans="1:17">
      <c r="A843" s="11">
        <v>4312256350841</v>
      </c>
      <c r="B843" s="1" t="s">
        <v>19</v>
      </c>
      <c r="C843" s="12">
        <v>20210203</v>
      </c>
      <c r="D843" s="12">
        <v>610538201209</v>
      </c>
      <c r="E843" s="12" t="s">
        <v>19</v>
      </c>
      <c r="F843" s="12">
        <v>20210213</v>
      </c>
      <c r="G843" s="12" t="s">
        <v>20</v>
      </c>
      <c r="H843" s="12" t="s">
        <v>43</v>
      </c>
      <c r="I843" s="12" t="s">
        <v>187</v>
      </c>
      <c r="J843" s="12">
        <v>0.78</v>
      </c>
      <c r="K843" s="12" t="s">
        <v>23</v>
      </c>
      <c r="L843">
        <f t="shared" si="26"/>
        <v>1</v>
      </c>
      <c r="M843">
        <f>MATCH(H:H,[1]价格表!$B$4:$B$35,0)</f>
        <v>4</v>
      </c>
      <c r="N843" s="4">
        <f>IF(J843&lt;=0.3,INDEX([1]价格表!$B$4:$I$31,M843,2),IF(AND(J843&gt;0.3,J843&lt;=1),INDEX([1]价格表!$B$4:$I$31,M843,3),IF(AND(J843&gt;1,J843&lt;=2.2),INDEX([1]价格表!$B$4:$I$31,M843,4),IF(AND(J843&gt;2.2,J843&lt;=3.3),INDEX([1]价格表!$B$4:$I$31,M843,5),IF(AND(J843&gt;3.3,J843&lt;=4),INDEX([1]价格表!$B$4:$I$31,M843,6),IF(AND(J843&gt;4,J843&lt;=5.5),INDEX([1]价格表!$B$4:$I$31,M843,7),IF(J843&gt;5.5,2.6+INDEX([1]价格表!$B$4:$I$31,M843,8)*L843)))))))</f>
        <v>1.8</v>
      </c>
      <c r="O843" s="3"/>
      <c r="P843" s="3"/>
      <c r="Q843" s="3">
        <f t="shared" si="27"/>
        <v>0</v>
      </c>
    </row>
    <row r="844" spans="1:17">
      <c r="A844" s="11">
        <v>4312256350842</v>
      </c>
      <c r="B844" s="1" t="s">
        <v>19</v>
      </c>
      <c r="C844" s="12">
        <v>20210203</v>
      </c>
      <c r="D844" s="12">
        <v>610538201209</v>
      </c>
      <c r="E844" s="12" t="s">
        <v>19</v>
      </c>
      <c r="F844" s="12">
        <v>20210213</v>
      </c>
      <c r="G844" s="12" t="s">
        <v>20</v>
      </c>
      <c r="H844" s="12" t="s">
        <v>31</v>
      </c>
      <c r="I844" s="12" t="s">
        <v>202</v>
      </c>
      <c r="J844" s="12">
        <v>1.4</v>
      </c>
      <c r="K844" s="12" t="s">
        <v>23</v>
      </c>
      <c r="L844">
        <f t="shared" si="26"/>
        <v>2</v>
      </c>
      <c r="M844">
        <f>MATCH(H:H,[1]价格表!$B$4:$B$35,0)</f>
        <v>17</v>
      </c>
      <c r="N844" s="4">
        <f>IF(J844&lt;=0.3,INDEX([1]价格表!$B$4:$I$31,M844,2),IF(AND(J844&gt;0.3,J844&lt;=1),INDEX([1]价格表!$B$4:$I$31,M844,3),IF(AND(J844&gt;1,J844&lt;=2.2),INDEX([1]价格表!$B$4:$I$31,M844,4),IF(AND(J844&gt;2.2,J844&lt;=3.3),INDEX([1]价格表!$B$4:$I$31,M844,5),IF(AND(J844&gt;3.3,J844&lt;=4),INDEX([1]价格表!$B$4:$I$31,M844,6),IF(AND(J844&gt;4,J844&lt;=5.5),INDEX([1]价格表!$B$4:$I$31,M844,7),IF(J844&gt;5.5,2.6+INDEX([1]价格表!$B$4:$I$31,M844,8)*L844)))))))</f>
        <v>2.15</v>
      </c>
      <c r="O844" s="3"/>
      <c r="P844" s="3"/>
      <c r="Q844" s="3">
        <f t="shared" si="27"/>
        <v>0</v>
      </c>
    </row>
    <row r="845" spans="1:17">
      <c r="A845" s="11">
        <v>4312256350843</v>
      </c>
      <c r="B845" s="1" t="s">
        <v>19</v>
      </c>
      <c r="C845" s="12">
        <v>20210203</v>
      </c>
      <c r="D845" s="12">
        <v>610538201209</v>
      </c>
      <c r="E845" s="12" t="s">
        <v>19</v>
      </c>
      <c r="F845" s="12">
        <v>20210213</v>
      </c>
      <c r="G845" s="12" t="s">
        <v>20</v>
      </c>
      <c r="H845" s="12" t="s">
        <v>31</v>
      </c>
      <c r="I845" s="12" t="s">
        <v>32</v>
      </c>
      <c r="J845" s="12">
        <v>0.58</v>
      </c>
      <c r="K845" s="12" t="s">
        <v>23</v>
      </c>
      <c r="L845">
        <f t="shared" si="26"/>
        <v>1</v>
      </c>
      <c r="M845">
        <f>MATCH(H:H,[1]价格表!$B$4:$B$35,0)</f>
        <v>17</v>
      </c>
      <c r="N845" s="4">
        <f>IF(J845&lt;=0.3,INDEX([1]价格表!$B$4:$I$31,M845,2),IF(AND(J845&gt;0.3,J845&lt;=1),INDEX([1]价格表!$B$4:$I$31,M845,3),IF(AND(J845&gt;1,J845&lt;=2.2),INDEX([1]价格表!$B$4:$I$31,M845,4),IF(AND(J845&gt;2.2,J845&lt;=3.3),INDEX([1]价格表!$B$4:$I$31,M845,5),IF(AND(J845&gt;3.3,J845&lt;=4),INDEX([1]价格表!$B$4:$I$31,M845,6),IF(AND(J845&gt;4,J845&lt;=5.5),INDEX([1]价格表!$B$4:$I$31,M845,7),IF(J845&gt;5.5,2.6+INDEX([1]价格表!$B$4:$I$31,M845,8)*L845)))))))</f>
        <v>1.8</v>
      </c>
      <c r="O845" s="3"/>
      <c r="P845" s="3"/>
      <c r="Q845" s="3">
        <f t="shared" si="27"/>
        <v>0</v>
      </c>
    </row>
    <row r="846" spans="1:17">
      <c r="A846" s="11">
        <v>4312256350844</v>
      </c>
      <c r="B846" s="1" t="s">
        <v>19</v>
      </c>
      <c r="C846" s="12">
        <v>20210203</v>
      </c>
      <c r="D846" s="12">
        <v>610538201209</v>
      </c>
      <c r="E846" s="12" t="s">
        <v>19</v>
      </c>
      <c r="F846" s="12">
        <v>20210213</v>
      </c>
      <c r="G846" s="12" t="s">
        <v>20</v>
      </c>
      <c r="H846" s="12" t="s">
        <v>81</v>
      </c>
      <c r="I846" s="12" t="s">
        <v>136</v>
      </c>
      <c r="J846" s="12">
        <v>0.68</v>
      </c>
      <c r="K846" s="12" t="s">
        <v>23</v>
      </c>
      <c r="L846">
        <f t="shared" si="26"/>
        <v>1</v>
      </c>
      <c r="M846">
        <f>MATCH(H:H,[1]价格表!$B$4:$B$35,0)</f>
        <v>16</v>
      </c>
      <c r="N846" s="4">
        <f>IF(J846&lt;=0.3,INDEX([1]价格表!$B$4:$I$31,M846,2),IF(AND(J846&gt;0.3,J846&lt;=1),INDEX([1]价格表!$B$4:$I$31,M846,3),IF(AND(J846&gt;1,J846&lt;=2.2),INDEX([1]价格表!$B$4:$I$31,M846,4),IF(AND(J846&gt;2.2,J846&lt;=3.3),INDEX([1]价格表!$B$4:$I$31,M846,5),IF(AND(J846&gt;3.3,J846&lt;=4),INDEX([1]价格表!$B$4:$I$31,M846,6),IF(AND(J846&gt;4,J846&lt;=5.5),INDEX([1]价格表!$B$4:$I$31,M846,7),IF(J846&gt;5.5,2.6+INDEX([1]价格表!$B$4:$I$31,M846,8)*L846)))))))</f>
        <v>1.8</v>
      </c>
      <c r="O846" s="3"/>
      <c r="P846" s="3"/>
      <c r="Q846" s="3">
        <f t="shared" si="27"/>
        <v>0</v>
      </c>
    </row>
    <row r="847" spans="1:17">
      <c r="A847" s="11">
        <v>4312256350845</v>
      </c>
      <c r="B847" s="1" t="s">
        <v>19</v>
      </c>
      <c r="C847" s="12">
        <v>20210203</v>
      </c>
      <c r="D847" s="12">
        <v>610538201209</v>
      </c>
      <c r="E847" s="12" t="s">
        <v>19</v>
      </c>
      <c r="F847" s="12">
        <v>20210213</v>
      </c>
      <c r="G847" s="12" t="s">
        <v>20</v>
      </c>
      <c r="H847" s="12" t="s">
        <v>40</v>
      </c>
      <c r="I847" s="12" t="s">
        <v>98</v>
      </c>
      <c r="J847" s="12">
        <v>0.86</v>
      </c>
      <c r="K847" s="12" t="s">
        <v>23</v>
      </c>
      <c r="L847">
        <f t="shared" si="26"/>
        <v>1</v>
      </c>
      <c r="M847">
        <f>MATCH(H:H,[1]价格表!$B$4:$B$35,0)</f>
        <v>9</v>
      </c>
      <c r="N847" s="4">
        <f>IF(J847&lt;=0.3,INDEX([1]价格表!$B$4:$I$31,M847,2),IF(AND(J847&gt;0.3,J847&lt;=1),INDEX([1]价格表!$B$4:$I$31,M847,3),IF(AND(J847&gt;1,J847&lt;=2.2),INDEX([1]价格表!$B$4:$I$31,M847,4),IF(AND(J847&gt;2.2,J847&lt;=3.3),INDEX([1]价格表!$B$4:$I$31,M847,5),IF(AND(J847&gt;3.3,J847&lt;=4),INDEX([1]价格表!$B$4:$I$31,M847,6),IF(AND(J847&gt;4,J847&lt;=5.5),INDEX([1]价格表!$B$4:$I$31,M847,7),IF(J847&gt;5.5,2.6+INDEX([1]价格表!$B$4:$I$31,M847,8)*L847)))))))</f>
        <v>1.8</v>
      </c>
      <c r="O847" s="3"/>
      <c r="P847" s="3"/>
      <c r="Q847" s="3">
        <f t="shared" si="27"/>
        <v>0</v>
      </c>
    </row>
    <row r="848" spans="1:17">
      <c r="A848" s="11">
        <v>4312256350846</v>
      </c>
      <c r="B848" s="1" t="s">
        <v>19</v>
      </c>
      <c r="C848" s="12">
        <v>20210203</v>
      </c>
      <c r="D848" s="12">
        <v>610538201209</v>
      </c>
      <c r="E848" s="12" t="s">
        <v>19</v>
      </c>
      <c r="F848" s="12">
        <v>20210213</v>
      </c>
      <c r="G848" s="12" t="s">
        <v>20</v>
      </c>
      <c r="H848" s="12" t="s">
        <v>21</v>
      </c>
      <c r="I848" s="12" t="s">
        <v>230</v>
      </c>
      <c r="J848" s="12">
        <v>0.78</v>
      </c>
      <c r="K848" s="12" t="s">
        <v>23</v>
      </c>
      <c r="L848">
        <f t="shared" si="26"/>
        <v>1</v>
      </c>
      <c r="M848">
        <f>MATCH(H:H,[1]价格表!$B$4:$B$35,0)</f>
        <v>15</v>
      </c>
      <c r="N848" s="4">
        <f>IF(J848&lt;=0.3,INDEX([1]价格表!$B$4:$I$31,M848,2),IF(AND(J848&gt;0.3,J848&lt;=1),INDEX([1]价格表!$B$4:$I$31,M848,3),IF(AND(J848&gt;1,J848&lt;=2.2),INDEX([1]价格表!$B$4:$I$31,M848,4),IF(AND(J848&gt;2.2,J848&lt;=3.3),INDEX([1]价格表!$B$4:$I$31,M848,5),IF(AND(J848&gt;3.3,J848&lt;=4),INDEX([1]价格表!$B$4:$I$31,M848,6),IF(AND(J848&gt;4,J848&lt;=5.5),INDEX([1]价格表!$B$4:$I$31,M848,7),IF(J848&gt;5.5,2.6+INDEX([1]价格表!$B$4:$I$31,M848,8)*L848)))))))</f>
        <v>1.8</v>
      </c>
      <c r="O848" s="3"/>
      <c r="P848" s="3"/>
      <c r="Q848" s="3">
        <f t="shared" si="27"/>
        <v>0</v>
      </c>
    </row>
    <row r="849" spans="1:17">
      <c r="A849" s="11">
        <v>4312256350847</v>
      </c>
      <c r="B849" s="1" t="s">
        <v>19</v>
      </c>
      <c r="C849" s="12">
        <v>20210203</v>
      </c>
      <c r="D849" s="12">
        <v>610538201209</v>
      </c>
      <c r="E849" s="12" t="s">
        <v>19</v>
      </c>
      <c r="F849" s="12">
        <v>20210213</v>
      </c>
      <c r="G849" s="12" t="s">
        <v>20</v>
      </c>
      <c r="H849" s="12" t="s">
        <v>52</v>
      </c>
      <c r="I849" s="12" t="s">
        <v>53</v>
      </c>
      <c r="J849" s="12">
        <v>0.76</v>
      </c>
      <c r="K849" s="12" t="s">
        <v>23</v>
      </c>
      <c r="L849">
        <f t="shared" si="26"/>
        <v>1</v>
      </c>
      <c r="M849">
        <f>MATCH(H:H,[1]价格表!$B$4:$B$35,0)</f>
        <v>21</v>
      </c>
      <c r="N849" s="4">
        <f>IF(J849&lt;=0.3,INDEX([1]价格表!$B$4:$I$31,M849,2),IF(AND(J849&gt;0.3,J849&lt;=1),INDEX([1]价格表!$B$4:$I$31,M849,3),IF(AND(J849&gt;1,J849&lt;=2.2),INDEX([1]价格表!$B$4:$I$31,M849,4),IF(AND(J849&gt;2.2,J849&lt;=3.3),INDEX([1]价格表!$B$4:$I$31,M849,5),IF(AND(J849&gt;3.3,J849&lt;=4),INDEX([1]价格表!$B$4:$I$31,M849,6),IF(AND(J849&gt;4,J849&lt;=5.5),INDEX([1]价格表!$B$4:$I$31,M849,7),IF(J849&gt;5.5,2.6+INDEX([1]价格表!$B$4:$I$31,M849,8)*L849)))))))</f>
        <v>1.8</v>
      </c>
      <c r="O849" s="3"/>
      <c r="P849" s="3"/>
      <c r="Q849" s="3">
        <f t="shared" si="27"/>
        <v>0</v>
      </c>
    </row>
    <row r="850" spans="1:17">
      <c r="A850" s="11">
        <v>4312256351537</v>
      </c>
      <c r="B850" s="1" t="s">
        <v>19</v>
      </c>
      <c r="C850" s="12">
        <v>20210203</v>
      </c>
      <c r="D850" s="12">
        <v>610538201209</v>
      </c>
      <c r="E850" s="12" t="s">
        <v>19</v>
      </c>
      <c r="F850" s="12">
        <v>20210213</v>
      </c>
      <c r="G850" s="12" t="s">
        <v>20</v>
      </c>
      <c r="H850" s="12" t="s">
        <v>24</v>
      </c>
      <c r="I850" s="12" t="s">
        <v>25</v>
      </c>
      <c r="J850" s="12">
        <v>0.76</v>
      </c>
      <c r="K850" s="12" t="s">
        <v>23</v>
      </c>
      <c r="L850">
        <f t="shared" si="26"/>
        <v>1</v>
      </c>
      <c r="M850">
        <f>MATCH(H:H,[1]价格表!$B$4:$B$35,0)</f>
        <v>1</v>
      </c>
      <c r="N850" s="4">
        <f>IF(J850&lt;=0.3,INDEX([1]价格表!$B$4:$I$31,M850,2),IF(AND(J850&gt;0.3,J850&lt;=1),INDEX([1]价格表!$B$4:$I$31,M850,3),IF(AND(J850&gt;1,J850&lt;=2.2),INDEX([1]价格表!$B$4:$I$31,M850,4),IF(AND(J850&gt;2.2,J850&lt;=3.3),INDEX([1]价格表!$B$4:$I$31,M850,5),IF(AND(J850&gt;3.3,J850&lt;=4),INDEX([1]价格表!$B$4:$I$31,M850,6),IF(AND(J850&gt;4,J850&lt;=5.5),INDEX([1]价格表!$B$4:$I$31,M850,7),IF(J850&gt;5.5,2.6+INDEX([1]价格表!$B$4:$I$31,M850,8)*L850)))))))</f>
        <v>1.8</v>
      </c>
      <c r="O850" s="3"/>
      <c r="P850" s="3"/>
      <c r="Q850" s="3">
        <f t="shared" si="27"/>
        <v>0</v>
      </c>
    </row>
    <row r="851" spans="1:17">
      <c r="A851" s="11">
        <v>4312256366021</v>
      </c>
      <c r="B851" s="1" t="s">
        <v>19</v>
      </c>
      <c r="C851" s="12">
        <v>20210203</v>
      </c>
      <c r="D851" s="12">
        <v>610538201209</v>
      </c>
      <c r="E851" s="12" t="s">
        <v>19</v>
      </c>
      <c r="F851" s="12">
        <v>20210213</v>
      </c>
      <c r="G851" s="12" t="s">
        <v>20</v>
      </c>
      <c r="H851" s="12" t="s">
        <v>54</v>
      </c>
      <c r="I851" s="12" t="s">
        <v>68</v>
      </c>
      <c r="J851" s="12">
        <v>0.79</v>
      </c>
      <c r="K851" s="12" t="s">
        <v>23</v>
      </c>
      <c r="L851">
        <f t="shared" si="26"/>
        <v>1</v>
      </c>
      <c r="M851">
        <f>MATCH(H:H,[1]价格表!$B$4:$B$35,0)</f>
        <v>10</v>
      </c>
      <c r="N851" s="4">
        <f>IF(J851&lt;=0.3,INDEX([1]价格表!$B$4:$I$31,M851,2),IF(AND(J851&gt;0.3,J851&lt;=1),INDEX([1]价格表!$B$4:$I$31,M851,3),IF(AND(J851&gt;1,J851&lt;=2.2),INDEX([1]价格表!$B$4:$I$31,M851,4),IF(AND(J851&gt;2.2,J851&lt;=3.3),INDEX([1]价格表!$B$4:$I$31,M851,5),IF(AND(J851&gt;3.3,J851&lt;=4),INDEX([1]价格表!$B$4:$I$31,M851,6),IF(AND(J851&gt;4,J851&lt;=5.5),INDEX([1]价格表!$B$4:$I$31,M851,7),IF(J851&gt;5.5,2.6+INDEX([1]价格表!$B$4:$I$31,M851,8)*L851)))))))</f>
        <v>1.8</v>
      </c>
      <c r="O851" s="3"/>
      <c r="P851" s="3"/>
      <c r="Q851" s="3">
        <f t="shared" si="27"/>
        <v>0</v>
      </c>
    </row>
    <row r="852" spans="1:17">
      <c r="A852" s="11">
        <v>4312256366022</v>
      </c>
      <c r="B852" s="1" t="s">
        <v>19</v>
      </c>
      <c r="C852" s="12">
        <v>20210203</v>
      </c>
      <c r="D852" s="12">
        <v>610538201209</v>
      </c>
      <c r="E852" s="12" t="s">
        <v>19</v>
      </c>
      <c r="F852" s="12">
        <v>20210213</v>
      </c>
      <c r="G852" s="12" t="s">
        <v>20</v>
      </c>
      <c r="H852" s="12" t="s">
        <v>31</v>
      </c>
      <c r="I852" s="12" t="s">
        <v>183</v>
      </c>
      <c r="J852" s="12">
        <v>0.76</v>
      </c>
      <c r="K852" s="12" t="s">
        <v>23</v>
      </c>
      <c r="L852">
        <f t="shared" si="26"/>
        <v>1</v>
      </c>
      <c r="M852">
        <f>MATCH(H:H,[1]价格表!$B$4:$B$35,0)</f>
        <v>17</v>
      </c>
      <c r="N852" s="4">
        <f>IF(J852&lt;=0.3,INDEX([1]价格表!$B$4:$I$31,M852,2),IF(AND(J852&gt;0.3,J852&lt;=1),INDEX([1]价格表!$B$4:$I$31,M852,3),IF(AND(J852&gt;1,J852&lt;=2.2),INDEX([1]价格表!$B$4:$I$31,M852,4),IF(AND(J852&gt;2.2,J852&lt;=3.3),INDEX([1]价格表!$B$4:$I$31,M852,5),IF(AND(J852&gt;3.3,J852&lt;=4),INDEX([1]价格表!$B$4:$I$31,M852,6),IF(AND(J852&gt;4,J852&lt;=5.5),INDEX([1]价格表!$B$4:$I$31,M852,7),IF(J852&gt;5.5,2.6+INDEX([1]价格表!$B$4:$I$31,M852,8)*L852)))))))</f>
        <v>1.8</v>
      </c>
      <c r="O852" s="3"/>
      <c r="P852" s="3"/>
      <c r="Q852" s="3">
        <f t="shared" si="27"/>
        <v>0</v>
      </c>
    </row>
    <row r="853" spans="1:17">
      <c r="A853" s="11">
        <v>4312256366023</v>
      </c>
      <c r="B853" s="1" t="s">
        <v>19</v>
      </c>
      <c r="C853" s="12">
        <v>20210203</v>
      </c>
      <c r="D853" s="12">
        <v>610538201209</v>
      </c>
      <c r="E853" s="12" t="s">
        <v>19</v>
      </c>
      <c r="F853" s="12">
        <v>20210213</v>
      </c>
      <c r="G853" s="12" t="s">
        <v>20</v>
      </c>
      <c r="H853" s="12" t="s">
        <v>21</v>
      </c>
      <c r="I853" s="12" t="s">
        <v>71</v>
      </c>
      <c r="J853" s="12">
        <v>0.76</v>
      </c>
      <c r="K853" s="12" t="s">
        <v>23</v>
      </c>
      <c r="L853">
        <f t="shared" si="26"/>
        <v>1</v>
      </c>
      <c r="M853">
        <f>MATCH(H:H,[1]价格表!$B$4:$B$35,0)</f>
        <v>15</v>
      </c>
      <c r="N853" s="4">
        <f>IF(J853&lt;=0.3,INDEX([1]价格表!$B$4:$I$31,M853,2),IF(AND(J853&gt;0.3,J853&lt;=1),INDEX([1]价格表!$B$4:$I$31,M853,3),IF(AND(J853&gt;1,J853&lt;=2.2),INDEX([1]价格表!$B$4:$I$31,M853,4),IF(AND(J853&gt;2.2,J853&lt;=3.3),INDEX([1]价格表!$B$4:$I$31,M853,5),IF(AND(J853&gt;3.3,J853&lt;=4),INDEX([1]价格表!$B$4:$I$31,M853,6),IF(AND(J853&gt;4,J853&lt;=5.5),INDEX([1]价格表!$B$4:$I$31,M853,7),IF(J853&gt;5.5,2.6+INDEX([1]价格表!$B$4:$I$31,M853,8)*L853)))))))</f>
        <v>1.8</v>
      </c>
      <c r="O853" s="3"/>
      <c r="P853" s="3"/>
      <c r="Q853" s="3">
        <f t="shared" si="27"/>
        <v>0</v>
      </c>
    </row>
    <row r="854" spans="1:17">
      <c r="A854" s="11">
        <v>4312256366024</v>
      </c>
      <c r="B854" s="1" t="s">
        <v>19</v>
      </c>
      <c r="C854" s="12">
        <v>20210203</v>
      </c>
      <c r="D854" s="12">
        <v>610538201209</v>
      </c>
      <c r="E854" s="12" t="s">
        <v>19</v>
      </c>
      <c r="F854" s="12">
        <v>20210213</v>
      </c>
      <c r="G854" s="12" t="s">
        <v>20</v>
      </c>
      <c r="H854" s="12" t="s">
        <v>38</v>
      </c>
      <c r="I854" s="12" t="s">
        <v>148</v>
      </c>
      <c r="J854" s="12">
        <v>0.76</v>
      </c>
      <c r="K854" s="12" t="s">
        <v>23</v>
      </c>
      <c r="L854">
        <f t="shared" si="26"/>
        <v>1</v>
      </c>
      <c r="M854">
        <f>MATCH(H:H,[1]价格表!$B$4:$B$35,0)</f>
        <v>5</v>
      </c>
      <c r="N854" s="4">
        <f>IF(J854&lt;=0.3,INDEX([1]价格表!$B$4:$I$31,M854,2),IF(AND(J854&gt;0.3,J854&lt;=1),INDEX([1]价格表!$B$4:$I$31,M854,3),IF(AND(J854&gt;1,J854&lt;=2.2),INDEX([1]价格表!$B$4:$I$31,M854,4),IF(AND(J854&gt;2.2,J854&lt;=3.3),INDEX([1]价格表!$B$4:$I$31,M854,5),IF(AND(J854&gt;3.3,J854&lt;=4),INDEX([1]价格表!$B$4:$I$31,M854,6),IF(AND(J854&gt;4,J854&lt;=5.5),INDEX([1]价格表!$B$4:$I$31,M854,7),IF(J854&gt;5.5,2.6+INDEX([1]价格表!$B$4:$I$31,M854,8)*L854)))))))</f>
        <v>1.8</v>
      </c>
      <c r="O854" s="3"/>
      <c r="P854" s="3"/>
      <c r="Q854" s="3">
        <f t="shared" si="27"/>
        <v>0</v>
      </c>
    </row>
    <row r="855" spans="1:17">
      <c r="A855" s="11">
        <v>4312256366025</v>
      </c>
      <c r="B855" s="1" t="s">
        <v>19</v>
      </c>
      <c r="C855" s="12">
        <v>20210203</v>
      </c>
      <c r="D855" s="12">
        <v>610538201209</v>
      </c>
      <c r="E855" s="12" t="s">
        <v>19</v>
      </c>
      <c r="F855" s="12">
        <v>20210213</v>
      </c>
      <c r="G855" s="12" t="s">
        <v>20</v>
      </c>
      <c r="H855" s="12" t="s">
        <v>54</v>
      </c>
      <c r="I855" s="12" t="s">
        <v>68</v>
      </c>
      <c r="J855" s="12">
        <v>0.76</v>
      </c>
      <c r="K855" s="12" t="s">
        <v>23</v>
      </c>
      <c r="L855">
        <f t="shared" si="26"/>
        <v>1</v>
      </c>
      <c r="M855">
        <f>MATCH(H:H,[1]价格表!$B$4:$B$35,0)</f>
        <v>10</v>
      </c>
      <c r="N855" s="4">
        <f>IF(J855&lt;=0.3,INDEX([1]价格表!$B$4:$I$31,M855,2),IF(AND(J855&gt;0.3,J855&lt;=1),INDEX([1]价格表!$B$4:$I$31,M855,3),IF(AND(J855&gt;1,J855&lt;=2.2),INDEX([1]价格表!$B$4:$I$31,M855,4),IF(AND(J855&gt;2.2,J855&lt;=3.3),INDEX([1]价格表!$B$4:$I$31,M855,5),IF(AND(J855&gt;3.3,J855&lt;=4),INDEX([1]价格表!$B$4:$I$31,M855,6),IF(AND(J855&gt;4,J855&lt;=5.5),INDEX([1]价格表!$B$4:$I$31,M855,7),IF(J855&gt;5.5,2.6+INDEX([1]价格表!$B$4:$I$31,M855,8)*L855)))))))</f>
        <v>1.8</v>
      </c>
      <c r="O855" s="3"/>
      <c r="P855" s="3"/>
      <c r="Q855" s="3">
        <f t="shared" si="27"/>
        <v>0</v>
      </c>
    </row>
    <row r="856" spans="1:17">
      <c r="A856" s="11">
        <v>4312256366026</v>
      </c>
      <c r="B856" s="1" t="s">
        <v>19</v>
      </c>
      <c r="C856" s="12">
        <v>20210203</v>
      </c>
      <c r="D856" s="12">
        <v>610538201209</v>
      </c>
      <c r="E856" s="12" t="s">
        <v>19</v>
      </c>
      <c r="F856" s="12">
        <v>20210213</v>
      </c>
      <c r="G856" s="12" t="s">
        <v>20</v>
      </c>
      <c r="H856" s="12" t="s">
        <v>43</v>
      </c>
      <c r="I856" s="12" t="s">
        <v>44</v>
      </c>
      <c r="J856" s="12">
        <v>0.76</v>
      </c>
      <c r="K856" s="12" t="s">
        <v>23</v>
      </c>
      <c r="L856">
        <f t="shared" si="26"/>
        <v>1</v>
      </c>
      <c r="M856">
        <f>MATCH(H:H,[1]价格表!$B$4:$B$35,0)</f>
        <v>4</v>
      </c>
      <c r="N856" s="4">
        <f>IF(J856&lt;=0.3,INDEX([1]价格表!$B$4:$I$31,M856,2),IF(AND(J856&gt;0.3,J856&lt;=1),INDEX([1]价格表!$B$4:$I$31,M856,3),IF(AND(J856&gt;1,J856&lt;=2.2),INDEX([1]价格表!$B$4:$I$31,M856,4),IF(AND(J856&gt;2.2,J856&lt;=3.3),INDEX([1]价格表!$B$4:$I$31,M856,5),IF(AND(J856&gt;3.3,J856&lt;=4),INDEX([1]价格表!$B$4:$I$31,M856,6),IF(AND(J856&gt;4,J856&lt;=5.5),INDEX([1]价格表!$B$4:$I$31,M856,7),IF(J856&gt;5.5,2.6+INDEX([1]价格表!$B$4:$I$31,M856,8)*L856)))))))</f>
        <v>1.8</v>
      </c>
      <c r="O856" s="3"/>
      <c r="P856" s="3"/>
      <c r="Q856" s="3">
        <f t="shared" si="27"/>
        <v>0</v>
      </c>
    </row>
    <row r="857" spans="1:17">
      <c r="A857" s="11">
        <v>4312256366027</v>
      </c>
      <c r="B857" s="1" t="s">
        <v>19</v>
      </c>
      <c r="C857" s="12">
        <v>20210203</v>
      </c>
      <c r="D857" s="12">
        <v>610538201209</v>
      </c>
      <c r="E857" s="12" t="s">
        <v>19</v>
      </c>
      <c r="F857" s="12">
        <v>20210213</v>
      </c>
      <c r="G857" s="12" t="s">
        <v>20</v>
      </c>
      <c r="H857" s="12" t="s">
        <v>38</v>
      </c>
      <c r="I857" s="12" t="s">
        <v>224</v>
      </c>
      <c r="J857" s="12">
        <v>1.42</v>
      </c>
      <c r="K857" s="12" t="s">
        <v>23</v>
      </c>
      <c r="L857">
        <f t="shared" si="26"/>
        <v>2</v>
      </c>
      <c r="M857">
        <f>MATCH(H:H,[1]价格表!$B$4:$B$35,0)</f>
        <v>5</v>
      </c>
      <c r="N857" s="4">
        <f>IF(J857&lt;=0.3,INDEX([1]价格表!$B$4:$I$31,M857,2),IF(AND(J857&gt;0.3,J857&lt;=1),INDEX([1]价格表!$B$4:$I$31,M857,3),IF(AND(J857&gt;1,J857&lt;=2.2),INDEX([1]价格表!$B$4:$I$31,M857,4),IF(AND(J857&gt;2.2,J857&lt;=3.3),INDEX([1]价格表!$B$4:$I$31,M857,5),IF(AND(J857&gt;3.3,J857&lt;=4),INDEX([1]价格表!$B$4:$I$31,M857,6),IF(AND(J857&gt;4,J857&lt;=5.5),INDEX([1]价格表!$B$4:$I$31,M857,7),IF(J857&gt;5.5,2.6+INDEX([1]价格表!$B$4:$I$31,M857,8)*L857)))))))</f>
        <v>2.15</v>
      </c>
      <c r="O857" s="3"/>
      <c r="P857" s="3"/>
      <c r="Q857" s="3">
        <f t="shared" si="27"/>
        <v>0</v>
      </c>
    </row>
    <row r="858" spans="1:17">
      <c r="A858" s="11">
        <v>4312256366028</v>
      </c>
      <c r="B858" s="1" t="s">
        <v>19</v>
      </c>
      <c r="C858" s="12">
        <v>20210203</v>
      </c>
      <c r="D858" s="12">
        <v>610538201209</v>
      </c>
      <c r="E858" s="12" t="s">
        <v>19</v>
      </c>
      <c r="F858" s="12">
        <v>20210213</v>
      </c>
      <c r="G858" s="12" t="s">
        <v>20</v>
      </c>
      <c r="H858" s="12" t="s">
        <v>43</v>
      </c>
      <c r="I858" s="12" t="s">
        <v>44</v>
      </c>
      <c r="J858" s="12">
        <v>0.76</v>
      </c>
      <c r="K858" s="12" t="s">
        <v>23</v>
      </c>
      <c r="L858">
        <f t="shared" si="26"/>
        <v>1</v>
      </c>
      <c r="M858">
        <f>MATCH(H:H,[1]价格表!$B$4:$B$35,0)</f>
        <v>4</v>
      </c>
      <c r="N858" s="4">
        <f>IF(J858&lt;=0.3,INDEX([1]价格表!$B$4:$I$31,M858,2),IF(AND(J858&gt;0.3,J858&lt;=1),INDEX([1]价格表!$B$4:$I$31,M858,3),IF(AND(J858&gt;1,J858&lt;=2.2),INDEX([1]价格表!$B$4:$I$31,M858,4),IF(AND(J858&gt;2.2,J858&lt;=3.3),INDEX([1]价格表!$B$4:$I$31,M858,5),IF(AND(J858&gt;3.3,J858&lt;=4),INDEX([1]价格表!$B$4:$I$31,M858,6),IF(AND(J858&gt;4,J858&lt;=5.5),INDEX([1]价格表!$B$4:$I$31,M858,7),IF(J858&gt;5.5,2.6+INDEX([1]价格表!$B$4:$I$31,M858,8)*L858)))))))</f>
        <v>1.8</v>
      </c>
      <c r="O858" s="3"/>
      <c r="P858" s="3"/>
      <c r="Q858" s="3">
        <f t="shared" si="27"/>
        <v>0</v>
      </c>
    </row>
    <row r="859" spans="1:17">
      <c r="A859" s="11">
        <v>4312256366029</v>
      </c>
      <c r="B859" s="1" t="s">
        <v>19</v>
      </c>
      <c r="C859" s="12">
        <v>20210203</v>
      </c>
      <c r="D859" s="12">
        <v>610538201209</v>
      </c>
      <c r="E859" s="12" t="s">
        <v>19</v>
      </c>
      <c r="F859" s="12">
        <v>20210213</v>
      </c>
      <c r="G859" s="12" t="s">
        <v>20</v>
      </c>
      <c r="H859" s="12" t="s">
        <v>29</v>
      </c>
      <c r="I859" s="12" t="s">
        <v>145</v>
      </c>
      <c r="J859" s="12">
        <v>0.82</v>
      </c>
      <c r="K859" s="12" t="s">
        <v>23</v>
      </c>
      <c r="L859">
        <f t="shared" si="26"/>
        <v>1</v>
      </c>
      <c r="M859">
        <f>MATCH(H:H,[1]价格表!$B$4:$B$35,0)</f>
        <v>3</v>
      </c>
      <c r="N859" s="4">
        <f>IF(J859&lt;=0.3,INDEX([1]价格表!$B$4:$I$31,M859,2),IF(AND(J859&gt;0.3,J859&lt;=1),INDEX([1]价格表!$B$4:$I$31,M859,3),IF(AND(J859&gt;1,J859&lt;=2.2),INDEX([1]价格表!$B$4:$I$31,M859,4),IF(AND(J859&gt;2.2,J859&lt;=3.3),INDEX([1]价格表!$B$4:$I$31,M859,5),IF(AND(J859&gt;3.3,J859&lt;=4),INDEX([1]价格表!$B$4:$I$31,M859,6),IF(AND(J859&gt;4,J859&lt;=5.5),INDEX([1]价格表!$B$4:$I$31,M859,7),IF(J859&gt;5.5,2.6+INDEX([1]价格表!$B$4:$I$31,M859,8)*L859)))))))</f>
        <v>1.8</v>
      </c>
      <c r="O859" s="3"/>
      <c r="P859" s="3"/>
      <c r="Q859" s="3">
        <f t="shared" si="27"/>
        <v>0</v>
      </c>
    </row>
    <row r="860" spans="1:17">
      <c r="A860" s="11">
        <v>4312256366030</v>
      </c>
      <c r="B860" s="1" t="s">
        <v>19</v>
      </c>
      <c r="C860" s="12">
        <v>20210203</v>
      </c>
      <c r="D860" s="12">
        <v>610538201209</v>
      </c>
      <c r="E860" s="12" t="s">
        <v>19</v>
      </c>
      <c r="F860" s="12">
        <v>20210213</v>
      </c>
      <c r="G860" s="12" t="s">
        <v>20</v>
      </c>
      <c r="H860" s="12" t="s">
        <v>29</v>
      </c>
      <c r="I860" s="12" t="s">
        <v>231</v>
      </c>
      <c r="J860" s="12">
        <v>0.76</v>
      </c>
      <c r="K860" s="12" t="s">
        <v>23</v>
      </c>
      <c r="L860">
        <f t="shared" si="26"/>
        <v>1</v>
      </c>
      <c r="M860">
        <f>MATCH(H:H,[1]价格表!$B$4:$B$35,0)</f>
        <v>3</v>
      </c>
      <c r="N860" s="4">
        <f>IF(J860&lt;=0.3,INDEX([1]价格表!$B$4:$I$31,M860,2),IF(AND(J860&gt;0.3,J860&lt;=1),INDEX([1]价格表!$B$4:$I$31,M860,3),IF(AND(J860&gt;1,J860&lt;=2.2),INDEX([1]价格表!$B$4:$I$31,M860,4),IF(AND(J860&gt;2.2,J860&lt;=3.3),INDEX([1]价格表!$B$4:$I$31,M860,5),IF(AND(J860&gt;3.3,J860&lt;=4),INDEX([1]价格表!$B$4:$I$31,M860,6),IF(AND(J860&gt;4,J860&lt;=5.5),INDEX([1]价格表!$B$4:$I$31,M860,7),IF(J860&gt;5.5,2.6+INDEX([1]价格表!$B$4:$I$31,M860,8)*L860)))))))</f>
        <v>1.8</v>
      </c>
      <c r="O860" s="3"/>
      <c r="P860" s="3"/>
      <c r="Q860" s="3">
        <f t="shared" si="27"/>
        <v>0</v>
      </c>
    </row>
    <row r="861" spans="1:17">
      <c r="A861" s="11">
        <v>4312256366068</v>
      </c>
      <c r="B861" s="1" t="s">
        <v>19</v>
      </c>
      <c r="C861" s="12">
        <v>20210203</v>
      </c>
      <c r="D861" s="12">
        <v>610538201209</v>
      </c>
      <c r="E861" s="12" t="s">
        <v>19</v>
      </c>
      <c r="F861" s="12">
        <v>20210213</v>
      </c>
      <c r="G861" s="12" t="s">
        <v>20</v>
      </c>
      <c r="H861" s="12" t="s">
        <v>38</v>
      </c>
      <c r="I861" s="12" t="s">
        <v>148</v>
      </c>
      <c r="J861" s="12">
        <v>0.76</v>
      </c>
      <c r="K861" s="12" t="s">
        <v>23</v>
      </c>
      <c r="L861">
        <f t="shared" si="26"/>
        <v>1</v>
      </c>
      <c r="M861">
        <f>MATCH(H:H,[1]价格表!$B$4:$B$35,0)</f>
        <v>5</v>
      </c>
      <c r="N861" s="4">
        <f>IF(J861&lt;=0.3,INDEX([1]价格表!$B$4:$I$31,M861,2),IF(AND(J861&gt;0.3,J861&lt;=1),INDEX([1]价格表!$B$4:$I$31,M861,3),IF(AND(J861&gt;1,J861&lt;=2.2),INDEX([1]价格表!$B$4:$I$31,M861,4),IF(AND(J861&gt;2.2,J861&lt;=3.3),INDEX([1]价格表!$B$4:$I$31,M861,5),IF(AND(J861&gt;3.3,J861&lt;=4),INDEX([1]价格表!$B$4:$I$31,M861,6),IF(AND(J861&gt;4,J861&lt;=5.5),INDEX([1]价格表!$B$4:$I$31,M861,7),IF(J861&gt;5.5,2.6+INDEX([1]价格表!$B$4:$I$31,M861,8)*L861)))))))</f>
        <v>1.8</v>
      </c>
      <c r="O861" s="3"/>
      <c r="P861" s="3"/>
      <c r="Q861" s="3">
        <f t="shared" si="27"/>
        <v>0</v>
      </c>
    </row>
    <row r="862" spans="1:17">
      <c r="A862" s="11">
        <v>4312256366072</v>
      </c>
      <c r="B862" s="1" t="s">
        <v>19</v>
      </c>
      <c r="C862" s="12">
        <v>20210203</v>
      </c>
      <c r="D862" s="12">
        <v>610538201209</v>
      </c>
      <c r="E862" s="12" t="s">
        <v>19</v>
      </c>
      <c r="F862" s="12">
        <v>20210213</v>
      </c>
      <c r="G862" s="12" t="s">
        <v>20</v>
      </c>
      <c r="H862" s="12" t="s">
        <v>24</v>
      </c>
      <c r="I862" s="12" t="s">
        <v>74</v>
      </c>
      <c r="J862" s="12">
        <v>0.74</v>
      </c>
      <c r="K862" s="12" t="s">
        <v>23</v>
      </c>
      <c r="L862">
        <f t="shared" si="26"/>
        <v>1</v>
      </c>
      <c r="M862">
        <f>MATCH(H:H,[1]价格表!$B$4:$B$35,0)</f>
        <v>1</v>
      </c>
      <c r="N862" s="4">
        <f>IF(J862&lt;=0.3,INDEX([1]价格表!$B$4:$I$31,M862,2),IF(AND(J862&gt;0.3,J862&lt;=1),INDEX([1]价格表!$B$4:$I$31,M862,3),IF(AND(J862&gt;1,J862&lt;=2.2),INDEX([1]价格表!$B$4:$I$31,M862,4),IF(AND(J862&gt;2.2,J862&lt;=3.3),INDEX([1]价格表!$B$4:$I$31,M862,5),IF(AND(J862&gt;3.3,J862&lt;=4),INDEX([1]价格表!$B$4:$I$31,M862,6),IF(AND(J862&gt;4,J862&lt;=5.5),INDEX([1]价格表!$B$4:$I$31,M862,7),IF(J862&gt;5.5,2.6+INDEX([1]价格表!$B$4:$I$31,M862,8)*L862)))))))</f>
        <v>1.8</v>
      </c>
      <c r="O862" s="3"/>
      <c r="P862" s="3"/>
      <c r="Q862" s="3">
        <f t="shared" si="27"/>
        <v>0</v>
      </c>
    </row>
    <row r="863" spans="1:17">
      <c r="A863" s="11">
        <v>4312256373569</v>
      </c>
      <c r="B863" s="1" t="s">
        <v>19</v>
      </c>
      <c r="C863" s="12">
        <v>20210203</v>
      </c>
      <c r="D863" s="12">
        <v>610538201209</v>
      </c>
      <c r="E863" s="12" t="s">
        <v>19</v>
      </c>
      <c r="F863" s="12">
        <v>20210213</v>
      </c>
      <c r="G863" s="12" t="s">
        <v>20</v>
      </c>
      <c r="H863" s="12" t="s">
        <v>24</v>
      </c>
      <c r="I863" s="12" t="s">
        <v>25</v>
      </c>
      <c r="J863" s="12">
        <v>0.76</v>
      </c>
      <c r="K863" s="12" t="s">
        <v>23</v>
      </c>
      <c r="L863">
        <f t="shared" si="26"/>
        <v>1</v>
      </c>
      <c r="M863">
        <f>MATCH(H:H,[1]价格表!$B$4:$B$35,0)</f>
        <v>1</v>
      </c>
      <c r="N863" s="4">
        <f>IF(J863&lt;=0.3,INDEX([1]价格表!$B$4:$I$31,M863,2),IF(AND(J863&gt;0.3,J863&lt;=1),INDEX([1]价格表!$B$4:$I$31,M863,3),IF(AND(J863&gt;1,J863&lt;=2.2),INDEX([1]价格表!$B$4:$I$31,M863,4),IF(AND(J863&gt;2.2,J863&lt;=3.3),INDEX([1]价格表!$B$4:$I$31,M863,5),IF(AND(J863&gt;3.3,J863&lt;=4),INDEX([1]价格表!$B$4:$I$31,M863,6),IF(AND(J863&gt;4,J863&lt;=5.5),INDEX([1]价格表!$B$4:$I$31,M863,7),IF(J863&gt;5.5,2.6+INDEX([1]价格表!$B$4:$I$31,M863,8)*L863)))))))</f>
        <v>1.8</v>
      </c>
      <c r="O863" s="3"/>
      <c r="P863" s="3"/>
      <c r="Q863" s="3">
        <f t="shared" si="27"/>
        <v>0</v>
      </c>
    </row>
    <row r="864" spans="1:17">
      <c r="A864" s="11">
        <v>4312256373586</v>
      </c>
      <c r="B864" s="1" t="s">
        <v>19</v>
      </c>
      <c r="C864" s="12">
        <v>20210203</v>
      </c>
      <c r="D864" s="12">
        <v>610538201209</v>
      </c>
      <c r="E864" s="12" t="s">
        <v>19</v>
      </c>
      <c r="F864" s="12">
        <v>20210213</v>
      </c>
      <c r="G864" s="12" t="s">
        <v>20</v>
      </c>
      <c r="H864" s="12" t="s">
        <v>21</v>
      </c>
      <c r="I864" s="12" t="s">
        <v>64</v>
      </c>
      <c r="J864" s="12">
        <v>0.92</v>
      </c>
      <c r="K864" s="12" t="s">
        <v>23</v>
      </c>
      <c r="L864">
        <f t="shared" si="26"/>
        <v>1</v>
      </c>
      <c r="M864">
        <f>MATCH(H:H,[1]价格表!$B$4:$B$35,0)</f>
        <v>15</v>
      </c>
      <c r="N864" s="4">
        <f>IF(J864&lt;=0.3,INDEX([1]价格表!$B$4:$I$31,M864,2),IF(AND(J864&gt;0.3,J864&lt;=1),INDEX([1]价格表!$B$4:$I$31,M864,3),IF(AND(J864&gt;1,J864&lt;=2.2),INDEX([1]价格表!$B$4:$I$31,M864,4),IF(AND(J864&gt;2.2,J864&lt;=3.3),INDEX([1]价格表!$B$4:$I$31,M864,5),IF(AND(J864&gt;3.3,J864&lt;=4),INDEX([1]价格表!$B$4:$I$31,M864,6),IF(AND(J864&gt;4,J864&lt;=5.5),INDEX([1]价格表!$B$4:$I$31,M864,7),IF(J864&gt;5.5,2.6+INDEX([1]价格表!$B$4:$I$31,M864,8)*L864)))))))</f>
        <v>1.8</v>
      </c>
      <c r="O864" s="3"/>
      <c r="P864" s="3"/>
      <c r="Q864" s="3">
        <f t="shared" si="27"/>
        <v>0</v>
      </c>
    </row>
    <row r="865" spans="1:17">
      <c r="A865" s="11">
        <v>4312256373587</v>
      </c>
      <c r="B865" s="1" t="s">
        <v>19</v>
      </c>
      <c r="C865" s="12">
        <v>20210203</v>
      </c>
      <c r="D865" s="12">
        <v>610538201209</v>
      </c>
      <c r="E865" s="12" t="s">
        <v>19</v>
      </c>
      <c r="F865" s="12">
        <v>20210213</v>
      </c>
      <c r="G865" s="12" t="s">
        <v>20</v>
      </c>
      <c r="H865" s="12" t="s">
        <v>27</v>
      </c>
      <c r="I865" s="12" t="s">
        <v>232</v>
      </c>
      <c r="J865" s="12">
        <v>0.89</v>
      </c>
      <c r="K865" s="12" t="s">
        <v>23</v>
      </c>
      <c r="L865">
        <f t="shared" si="26"/>
        <v>1</v>
      </c>
      <c r="M865">
        <f>MATCH(H:H,[1]价格表!$B$4:$B$35,0)</f>
        <v>14</v>
      </c>
      <c r="N865" s="4">
        <f>IF(J865&lt;=0.3,INDEX([1]价格表!$B$4:$I$31,M865,2),IF(AND(J865&gt;0.3,J865&lt;=1),INDEX([1]价格表!$B$4:$I$31,M865,3),IF(AND(J865&gt;1,J865&lt;=2.2),INDEX([1]价格表!$B$4:$I$31,M865,4),IF(AND(J865&gt;2.2,J865&lt;=3.3),INDEX([1]价格表!$B$4:$I$31,M865,5),IF(AND(J865&gt;3.3,J865&lt;=4),INDEX([1]价格表!$B$4:$I$31,M865,6),IF(AND(J865&gt;4,J865&lt;=5.5),INDEX([1]价格表!$B$4:$I$31,M865,7),IF(J865&gt;5.5,2.6+INDEX([1]价格表!$B$4:$I$31,M865,8)*L865)))))))</f>
        <v>1.8</v>
      </c>
      <c r="O865" s="3"/>
      <c r="P865" s="3"/>
      <c r="Q865" s="3">
        <f t="shared" si="27"/>
        <v>0</v>
      </c>
    </row>
    <row r="866" spans="1:17">
      <c r="A866" s="11">
        <v>4312256373588</v>
      </c>
      <c r="B866" s="1" t="s">
        <v>19</v>
      </c>
      <c r="C866" s="12">
        <v>20210203</v>
      </c>
      <c r="D866" s="12">
        <v>610538201209</v>
      </c>
      <c r="E866" s="12" t="s">
        <v>19</v>
      </c>
      <c r="F866" s="12">
        <v>20210213</v>
      </c>
      <c r="G866" s="12" t="s">
        <v>20</v>
      </c>
      <c r="H866" s="12" t="s">
        <v>72</v>
      </c>
      <c r="I866" s="12" t="s">
        <v>73</v>
      </c>
      <c r="J866" s="12">
        <v>0.84</v>
      </c>
      <c r="K866" s="12" t="s">
        <v>23</v>
      </c>
      <c r="L866">
        <f t="shared" si="26"/>
        <v>1</v>
      </c>
      <c r="M866">
        <f>MATCH(H:H,[1]价格表!$B$4:$B$35,0)</f>
        <v>2</v>
      </c>
      <c r="N866" s="4">
        <f>IF(J866&lt;=0.3,INDEX([1]价格表!$B$4:$I$31,M866,2),IF(AND(J866&gt;0.3,J866&lt;=1),INDEX([1]价格表!$B$4:$I$31,M866,3),IF(AND(J866&gt;1,J866&lt;=2.2),INDEX([1]价格表!$B$4:$I$31,M866,4),IF(AND(J866&gt;2.2,J866&lt;=3.3),INDEX([1]价格表!$B$4:$I$31,M866,5),IF(AND(J866&gt;3.3,J866&lt;=4),INDEX([1]价格表!$B$4:$I$31,M866,6),IF(AND(J866&gt;4,J866&lt;=5.5),INDEX([1]价格表!$B$4:$I$31,M866,7),IF(J866&gt;5.5,2.6+INDEX([1]价格表!$B$4:$I$31,M866,8)*L866)))))))</f>
        <v>1.8</v>
      </c>
      <c r="O866" s="3"/>
      <c r="P866" s="3"/>
      <c r="Q866" s="3">
        <f t="shared" si="27"/>
        <v>0</v>
      </c>
    </row>
    <row r="867" spans="1:17">
      <c r="A867" s="11">
        <v>4312256373589</v>
      </c>
      <c r="B867" s="1" t="s">
        <v>19</v>
      </c>
      <c r="C867" s="12">
        <v>20210203</v>
      </c>
      <c r="D867" s="12">
        <v>610538201209</v>
      </c>
      <c r="E867" s="12" t="s">
        <v>19</v>
      </c>
      <c r="F867" s="12">
        <v>20210213</v>
      </c>
      <c r="G867" s="12" t="s">
        <v>20</v>
      </c>
      <c r="H867" s="12" t="s">
        <v>21</v>
      </c>
      <c r="I867" s="12" t="s">
        <v>71</v>
      </c>
      <c r="J867" s="12">
        <v>1.59</v>
      </c>
      <c r="K867" s="12" t="s">
        <v>23</v>
      </c>
      <c r="L867">
        <f t="shared" si="26"/>
        <v>2</v>
      </c>
      <c r="M867">
        <f>MATCH(H:H,[1]价格表!$B$4:$B$35,0)</f>
        <v>15</v>
      </c>
      <c r="N867" s="4">
        <f>IF(J867&lt;=0.3,INDEX([1]价格表!$B$4:$I$31,M867,2),IF(AND(J867&gt;0.3,J867&lt;=1),INDEX([1]价格表!$B$4:$I$31,M867,3),IF(AND(J867&gt;1,J867&lt;=2.2),INDEX([1]价格表!$B$4:$I$31,M867,4),IF(AND(J867&gt;2.2,J867&lt;=3.3),INDEX([1]价格表!$B$4:$I$31,M867,5),IF(AND(J867&gt;3.3,J867&lt;=4),INDEX([1]价格表!$B$4:$I$31,M867,6),IF(AND(J867&gt;4,J867&lt;=5.5),INDEX([1]价格表!$B$4:$I$31,M867,7),IF(J867&gt;5.5,2.6+INDEX([1]价格表!$B$4:$I$31,M867,8)*L867)))))))</f>
        <v>2.15</v>
      </c>
      <c r="O867" s="3"/>
      <c r="P867" s="3"/>
      <c r="Q867" s="3">
        <f t="shared" si="27"/>
        <v>0</v>
      </c>
    </row>
    <row r="868" spans="1:17">
      <c r="A868" s="11">
        <v>4312256373590</v>
      </c>
      <c r="B868" s="1" t="s">
        <v>19</v>
      </c>
      <c r="C868" s="12">
        <v>20210203</v>
      </c>
      <c r="D868" s="12">
        <v>610538201209</v>
      </c>
      <c r="E868" s="12" t="s">
        <v>19</v>
      </c>
      <c r="F868" s="12">
        <v>20210213</v>
      </c>
      <c r="G868" s="12" t="s">
        <v>20</v>
      </c>
      <c r="H868" s="12" t="s">
        <v>38</v>
      </c>
      <c r="I868" s="12" t="s">
        <v>39</v>
      </c>
      <c r="J868" s="12">
        <v>0.68</v>
      </c>
      <c r="K868" s="12" t="s">
        <v>23</v>
      </c>
      <c r="L868">
        <f t="shared" si="26"/>
        <v>1</v>
      </c>
      <c r="M868">
        <f>MATCH(H:H,[1]价格表!$B$4:$B$35,0)</f>
        <v>5</v>
      </c>
      <c r="N868" s="4">
        <f>IF(J868&lt;=0.3,INDEX([1]价格表!$B$4:$I$31,M868,2),IF(AND(J868&gt;0.3,J868&lt;=1),INDEX([1]价格表!$B$4:$I$31,M868,3),IF(AND(J868&gt;1,J868&lt;=2.2),INDEX([1]价格表!$B$4:$I$31,M868,4),IF(AND(J868&gt;2.2,J868&lt;=3.3),INDEX([1]价格表!$B$4:$I$31,M868,5),IF(AND(J868&gt;3.3,J868&lt;=4),INDEX([1]价格表!$B$4:$I$31,M868,6),IF(AND(J868&gt;4,J868&lt;=5.5),INDEX([1]价格表!$B$4:$I$31,M868,7),IF(J868&gt;5.5,2.6+INDEX([1]价格表!$B$4:$I$31,M868,8)*L868)))))))</f>
        <v>1.8</v>
      </c>
      <c r="O868" s="3"/>
      <c r="P868" s="3"/>
      <c r="Q868" s="3">
        <f t="shared" si="27"/>
        <v>0</v>
      </c>
    </row>
    <row r="869" spans="1:17">
      <c r="A869" s="11">
        <v>4312256373591</v>
      </c>
      <c r="B869" s="1" t="s">
        <v>19</v>
      </c>
      <c r="C869" s="12">
        <v>20210203</v>
      </c>
      <c r="D869" s="12">
        <v>610538201209</v>
      </c>
      <c r="E869" s="12" t="s">
        <v>19</v>
      </c>
      <c r="F869" s="12">
        <v>20210213</v>
      </c>
      <c r="G869" s="12" t="s">
        <v>20</v>
      </c>
      <c r="H869" s="12" t="s">
        <v>21</v>
      </c>
      <c r="I869" s="12" t="s">
        <v>71</v>
      </c>
      <c r="J869" s="12">
        <v>0.77</v>
      </c>
      <c r="K869" s="12" t="s">
        <v>23</v>
      </c>
      <c r="L869">
        <f t="shared" si="26"/>
        <v>1</v>
      </c>
      <c r="M869">
        <f>MATCH(H:H,[1]价格表!$B$4:$B$35,0)</f>
        <v>15</v>
      </c>
      <c r="N869" s="4">
        <f>IF(J869&lt;=0.3,INDEX([1]价格表!$B$4:$I$31,M869,2),IF(AND(J869&gt;0.3,J869&lt;=1),INDEX([1]价格表!$B$4:$I$31,M869,3),IF(AND(J869&gt;1,J869&lt;=2.2),INDEX([1]价格表!$B$4:$I$31,M869,4),IF(AND(J869&gt;2.2,J869&lt;=3.3),INDEX([1]价格表!$B$4:$I$31,M869,5),IF(AND(J869&gt;3.3,J869&lt;=4),INDEX([1]价格表!$B$4:$I$31,M869,6),IF(AND(J869&gt;4,J869&lt;=5.5),INDEX([1]价格表!$B$4:$I$31,M869,7),IF(J869&gt;5.5,2.6+INDEX([1]价格表!$B$4:$I$31,M869,8)*L869)))))))</f>
        <v>1.8</v>
      </c>
      <c r="O869" s="3"/>
      <c r="P869" s="3"/>
      <c r="Q869" s="3">
        <f t="shared" si="27"/>
        <v>0</v>
      </c>
    </row>
    <row r="870" spans="1:17">
      <c r="A870" s="11">
        <v>4312256373592</v>
      </c>
      <c r="B870" s="1" t="s">
        <v>19</v>
      </c>
      <c r="C870" s="12">
        <v>20210203</v>
      </c>
      <c r="D870" s="12">
        <v>610538201209</v>
      </c>
      <c r="E870" s="12" t="s">
        <v>19</v>
      </c>
      <c r="F870" s="12">
        <v>20210213</v>
      </c>
      <c r="G870" s="12" t="s">
        <v>20</v>
      </c>
      <c r="H870" s="12" t="s">
        <v>43</v>
      </c>
      <c r="I870" s="12" t="s">
        <v>83</v>
      </c>
      <c r="J870" s="12">
        <v>0.74</v>
      </c>
      <c r="K870" s="12" t="s">
        <v>23</v>
      </c>
      <c r="L870">
        <f t="shared" si="26"/>
        <v>1</v>
      </c>
      <c r="M870">
        <f>MATCH(H:H,[1]价格表!$B$4:$B$35,0)</f>
        <v>4</v>
      </c>
      <c r="N870" s="4">
        <f>IF(J870&lt;=0.3,INDEX([1]价格表!$B$4:$I$31,M870,2),IF(AND(J870&gt;0.3,J870&lt;=1),INDEX([1]价格表!$B$4:$I$31,M870,3),IF(AND(J870&gt;1,J870&lt;=2.2),INDEX([1]价格表!$B$4:$I$31,M870,4),IF(AND(J870&gt;2.2,J870&lt;=3.3),INDEX([1]价格表!$B$4:$I$31,M870,5),IF(AND(J870&gt;3.3,J870&lt;=4),INDEX([1]价格表!$B$4:$I$31,M870,6),IF(AND(J870&gt;4,J870&lt;=5.5),INDEX([1]价格表!$B$4:$I$31,M870,7),IF(J870&gt;5.5,2.6+INDEX([1]价格表!$B$4:$I$31,M870,8)*L870)))))))</f>
        <v>1.8</v>
      </c>
      <c r="O870" s="3"/>
      <c r="P870" s="3"/>
      <c r="Q870" s="3">
        <f t="shared" si="27"/>
        <v>0</v>
      </c>
    </row>
    <row r="871" spans="1:17">
      <c r="A871" s="11">
        <v>4312256373593</v>
      </c>
      <c r="B871" s="1" t="s">
        <v>19</v>
      </c>
      <c r="C871" s="12">
        <v>20210203</v>
      </c>
      <c r="D871" s="12">
        <v>610538201209</v>
      </c>
      <c r="E871" s="12" t="s">
        <v>19</v>
      </c>
      <c r="F871" s="12">
        <v>20210213</v>
      </c>
      <c r="G871" s="12" t="s">
        <v>20</v>
      </c>
      <c r="H871" s="12" t="s">
        <v>72</v>
      </c>
      <c r="I871" s="12" t="s">
        <v>73</v>
      </c>
      <c r="J871" s="12">
        <v>0.89</v>
      </c>
      <c r="K871" s="12" t="s">
        <v>23</v>
      </c>
      <c r="L871">
        <f t="shared" si="26"/>
        <v>1</v>
      </c>
      <c r="M871">
        <f>MATCH(H:H,[1]价格表!$B$4:$B$35,0)</f>
        <v>2</v>
      </c>
      <c r="N871" s="4">
        <f>IF(J871&lt;=0.3,INDEX([1]价格表!$B$4:$I$31,M871,2),IF(AND(J871&gt;0.3,J871&lt;=1),INDEX([1]价格表!$B$4:$I$31,M871,3),IF(AND(J871&gt;1,J871&lt;=2.2),INDEX([1]价格表!$B$4:$I$31,M871,4),IF(AND(J871&gt;2.2,J871&lt;=3.3),INDEX([1]价格表!$B$4:$I$31,M871,5),IF(AND(J871&gt;3.3,J871&lt;=4),INDEX([1]价格表!$B$4:$I$31,M871,6),IF(AND(J871&gt;4,J871&lt;=5.5),INDEX([1]价格表!$B$4:$I$31,M871,7),IF(J871&gt;5.5,2.6+INDEX([1]价格表!$B$4:$I$31,M871,8)*L871)))))))</f>
        <v>1.8</v>
      </c>
      <c r="O871" s="3"/>
      <c r="P871" s="3"/>
      <c r="Q871" s="3">
        <f t="shared" si="27"/>
        <v>0</v>
      </c>
    </row>
    <row r="872" spans="1:17">
      <c r="A872" s="11">
        <v>4312256373594</v>
      </c>
      <c r="B872" s="1" t="s">
        <v>19</v>
      </c>
      <c r="C872" s="12">
        <v>20210203</v>
      </c>
      <c r="D872" s="12">
        <v>610538201209</v>
      </c>
      <c r="E872" s="12" t="s">
        <v>19</v>
      </c>
      <c r="F872" s="12">
        <v>20210213</v>
      </c>
      <c r="G872" s="12" t="s">
        <v>20</v>
      </c>
      <c r="H872" s="12" t="s">
        <v>21</v>
      </c>
      <c r="I872" s="12" t="s">
        <v>233</v>
      </c>
      <c r="J872" s="12">
        <v>0.69</v>
      </c>
      <c r="K872" s="12" t="s">
        <v>23</v>
      </c>
      <c r="L872">
        <f t="shared" si="26"/>
        <v>1</v>
      </c>
      <c r="M872">
        <f>MATCH(H:H,[1]价格表!$B$4:$B$35,0)</f>
        <v>15</v>
      </c>
      <c r="N872" s="4">
        <f>IF(J872&lt;=0.3,INDEX([1]价格表!$B$4:$I$31,M872,2),IF(AND(J872&gt;0.3,J872&lt;=1),INDEX([1]价格表!$B$4:$I$31,M872,3),IF(AND(J872&gt;1,J872&lt;=2.2),INDEX([1]价格表!$B$4:$I$31,M872,4),IF(AND(J872&gt;2.2,J872&lt;=3.3),INDEX([1]价格表!$B$4:$I$31,M872,5),IF(AND(J872&gt;3.3,J872&lt;=4),INDEX([1]价格表!$B$4:$I$31,M872,6),IF(AND(J872&gt;4,J872&lt;=5.5),INDEX([1]价格表!$B$4:$I$31,M872,7),IF(J872&gt;5.5,2.6+INDEX([1]价格表!$B$4:$I$31,M872,8)*L872)))))))</f>
        <v>1.8</v>
      </c>
      <c r="O872" s="3"/>
      <c r="P872" s="3"/>
      <c r="Q872" s="3">
        <f t="shared" si="27"/>
        <v>0</v>
      </c>
    </row>
    <row r="873" spans="1:17">
      <c r="A873" s="11">
        <v>4312256373595</v>
      </c>
      <c r="B873" s="1" t="s">
        <v>19</v>
      </c>
      <c r="C873" s="12">
        <v>20210203</v>
      </c>
      <c r="D873" s="12">
        <v>610538201209</v>
      </c>
      <c r="E873" s="12" t="s">
        <v>19</v>
      </c>
      <c r="F873" s="12">
        <v>20210213</v>
      </c>
      <c r="G873" s="12" t="s">
        <v>20</v>
      </c>
      <c r="H873" s="12" t="s">
        <v>21</v>
      </c>
      <c r="I873" s="12" t="s">
        <v>71</v>
      </c>
      <c r="J873" s="12">
        <v>0.79</v>
      </c>
      <c r="K873" s="12" t="s">
        <v>23</v>
      </c>
      <c r="L873">
        <f t="shared" si="26"/>
        <v>1</v>
      </c>
      <c r="M873">
        <f>MATCH(H:H,[1]价格表!$B$4:$B$35,0)</f>
        <v>15</v>
      </c>
      <c r="N873" s="4">
        <f>IF(J873&lt;=0.3,INDEX([1]价格表!$B$4:$I$31,M873,2),IF(AND(J873&gt;0.3,J873&lt;=1),INDEX([1]价格表!$B$4:$I$31,M873,3),IF(AND(J873&gt;1,J873&lt;=2.2),INDEX([1]价格表!$B$4:$I$31,M873,4),IF(AND(J873&gt;2.2,J873&lt;=3.3),INDEX([1]价格表!$B$4:$I$31,M873,5),IF(AND(J873&gt;3.3,J873&lt;=4),INDEX([1]价格表!$B$4:$I$31,M873,6),IF(AND(J873&gt;4,J873&lt;=5.5),INDEX([1]价格表!$B$4:$I$31,M873,7),IF(J873&gt;5.5,2.6+INDEX([1]价格表!$B$4:$I$31,M873,8)*L873)))))))</f>
        <v>1.8</v>
      </c>
      <c r="O873" s="3"/>
      <c r="P873" s="3"/>
      <c r="Q873" s="3">
        <f t="shared" si="27"/>
        <v>0</v>
      </c>
    </row>
    <row r="874" spans="1:17">
      <c r="A874" s="11">
        <v>4312256374366</v>
      </c>
      <c r="B874" s="1" t="s">
        <v>19</v>
      </c>
      <c r="C874" s="12">
        <v>20210203</v>
      </c>
      <c r="D874" s="12">
        <v>610538201209</v>
      </c>
      <c r="E874" s="12" t="s">
        <v>19</v>
      </c>
      <c r="F874" s="12">
        <v>20210213</v>
      </c>
      <c r="G874" s="12" t="s">
        <v>20</v>
      </c>
      <c r="H874" s="12" t="s">
        <v>33</v>
      </c>
      <c r="I874" s="12" t="s">
        <v>102</v>
      </c>
      <c r="J874" s="12">
        <v>0.9</v>
      </c>
      <c r="K874" s="12" t="s">
        <v>23</v>
      </c>
      <c r="L874">
        <f t="shared" si="26"/>
        <v>1</v>
      </c>
      <c r="M874">
        <f>MATCH(H:H,[1]价格表!$B$4:$B$35,0)</f>
        <v>7</v>
      </c>
      <c r="N874" s="4">
        <f>IF(J874&lt;=0.3,INDEX([1]价格表!$B$4:$I$31,M874,2),IF(AND(J874&gt;0.3,J874&lt;=1),INDEX([1]价格表!$B$4:$I$31,M874,3),IF(AND(J874&gt;1,J874&lt;=2.2),INDEX([1]价格表!$B$4:$I$31,M874,4),IF(AND(J874&gt;2.2,J874&lt;=3.3),INDEX([1]价格表!$B$4:$I$31,M874,5),IF(AND(J874&gt;3.3,J874&lt;=4),INDEX([1]价格表!$B$4:$I$31,M874,6),IF(AND(J874&gt;4,J874&lt;=5.5),INDEX([1]价格表!$B$4:$I$31,M874,7),IF(J874&gt;5.5,2.6+INDEX([1]价格表!$B$4:$I$31,M874,8)*L874)))))))</f>
        <v>1.8</v>
      </c>
      <c r="O874" s="3"/>
      <c r="P874" s="3"/>
      <c r="Q874" s="3">
        <f t="shared" si="27"/>
        <v>0</v>
      </c>
    </row>
    <row r="875" spans="1:17">
      <c r="A875" s="11">
        <v>4312256374401</v>
      </c>
      <c r="B875" s="1" t="s">
        <v>19</v>
      </c>
      <c r="C875" s="12">
        <v>20210203</v>
      </c>
      <c r="D875" s="12">
        <v>610538201209</v>
      </c>
      <c r="E875" s="12" t="s">
        <v>19</v>
      </c>
      <c r="F875" s="12">
        <v>20210213</v>
      </c>
      <c r="G875" s="12" t="s">
        <v>20</v>
      </c>
      <c r="H875" s="12" t="s">
        <v>54</v>
      </c>
      <c r="I875" s="12" t="s">
        <v>106</v>
      </c>
      <c r="J875" s="12">
        <v>0.7</v>
      </c>
      <c r="K875" s="12" t="s">
        <v>23</v>
      </c>
      <c r="L875">
        <f t="shared" si="26"/>
        <v>1</v>
      </c>
      <c r="M875">
        <f>MATCH(H:H,[1]价格表!$B$4:$B$35,0)</f>
        <v>10</v>
      </c>
      <c r="N875" s="4">
        <f>IF(J875&lt;=0.3,INDEX([1]价格表!$B$4:$I$31,M875,2),IF(AND(J875&gt;0.3,J875&lt;=1),INDEX([1]价格表!$B$4:$I$31,M875,3),IF(AND(J875&gt;1,J875&lt;=2.2),INDEX([1]价格表!$B$4:$I$31,M875,4),IF(AND(J875&gt;2.2,J875&lt;=3.3),INDEX([1]价格表!$B$4:$I$31,M875,5),IF(AND(J875&gt;3.3,J875&lt;=4),INDEX([1]价格表!$B$4:$I$31,M875,6),IF(AND(J875&gt;4,J875&lt;=5.5),INDEX([1]价格表!$B$4:$I$31,M875,7),IF(J875&gt;5.5,2.6+INDEX([1]价格表!$B$4:$I$31,M875,8)*L875)))))))</f>
        <v>1.8</v>
      </c>
      <c r="O875" s="3"/>
      <c r="P875" s="3"/>
      <c r="Q875" s="3">
        <f t="shared" si="27"/>
        <v>0</v>
      </c>
    </row>
    <row r="876" spans="1:17">
      <c r="A876" s="11">
        <v>4312256382189</v>
      </c>
      <c r="B876" s="1" t="s">
        <v>19</v>
      </c>
      <c r="C876" s="12">
        <v>20210203</v>
      </c>
      <c r="D876" s="12">
        <v>610538201209</v>
      </c>
      <c r="E876" s="12" t="s">
        <v>19</v>
      </c>
      <c r="F876" s="12">
        <v>20210213</v>
      </c>
      <c r="G876" s="12" t="s">
        <v>20</v>
      </c>
      <c r="H876" s="12" t="s">
        <v>29</v>
      </c>
      <c r="I876" s="12" t="s">
        <v>127</v>
      </c>
      <c r="J876" s="12">
        <v>0.76</v>
      </c>
      <c r="K876" s="12" t="s">
        <v>23</v>
      </c>
      <c r="L876">
        <f t="shared" si="26"/>
        <v>1</v>
      </c>
      <c r="M876">
        <f>MATCH(H:H,[1]价格表!$B$4:$B$35,0)</f>
        <v>3</v>
      </c>
      <c r="N876" s="4">
        <f>IF(J876&lt;=0.3,INDEX([1]价格表!$B$4:$I$31,M876,2),IF(AND(J876&gt;0.3,J876&lt;=1),INDEX([1]价格表!$B$4:$I$31,M876,3),IF(AND(J876&gt;1,J876&lt;=2.2),INDEX([1]价格表!$B$4:$I$31,M876,4),IF(AND(J876&gt;2.2,J876&lt;=3.3),INDEX([1]价格表!$B$4:$I$31,M876,5),IF(AND(J876&gt;3.3,J876&lt;=4),INDEX([1]价格表!$B$4:$I$31,M876,6),IF(AND(J876&gt;4,J876&lt;=5.5),INDEX([1]价格表!$B$4:$I$31,M876,7),IF(J876&gt;5.5,2.6+INDEX([1]价格表!$B$4:$I$31,M876,8)*L876)))))))</f>
        <v>1.8</v>
      </c>
      <c r="O876" s="3"/>
      <c r="P876" s="3"/>
      <c r="Q876" s="3">
        <f t="shared" si="27"/>
        <v>0</v>
      </c>
    </row>
    <row r="877" spans="1:17">
      <c r="A877" s="11">
        <v>4312256382204</v>
      </c>
      <c r="B877" s="1" t="s">
        <v>19</v>
      </c>
      <c r="C877" s="12">
        <v>20210203</v>
      </c>
      <c r="D877" s="12">
        <v>610538201209</v>
      </c>
      <c r="E877" s="12" t="s">
        <v>19</v>
      </c>
      <c r="F877" s="12">
        <v>20210213</v>
      </c>
      <c r="G877" s="12" t="s">
        <v>20</v>
      </c>
      <c r="H877" s="12" t="s">
        <v>52</v>
      </c>
      <c r="I877" s="12" t="s">
        <v>62</v>
      </c>
      <c r="J877" s="12">
        <v>0.76</v>
      </c>
      <c r="K877" s="12" t="s">
        <v>23</v>
      </c>
      <c r="L877">
        <f t="shared" si="26"/>
        <v>1</v>
      </c>
      <c r="M877">
        <f>MATCH(H:H,[1]价格表!$B$4:$B$35,0)</f>
        <v>21</v>
      </c>
      <c r="N877" s="4">
        <f>IF(J877&lt;=0.3,INDEX([1]价格表!$B$4:$I$31,M877,2),IF(AND(J877&gt;0.3,J877&lt;=1),INDEX([1]价格表!$B$4:$I$31,M877,3),IF(AND(J877&gt;1,J877&lt;=2.2),INDEX([1]价格表!$B$4:$I$31,M877,4),IF(AND(J877&gt;2.2,J877&lt;=3.3),INDEX([1]价格表!$B$4:$I$31,M877,5),IF(AND(J877&gt;3.3,J877&lt;=4),INDEX([1]价格表!$B$4:$I$31,M877,6),IF(AND(J877&gt;4,J877&lt;=5.5),INDEX([1]价格表!$B$4:$I$31,M877,7),IF(J877&gt;5.5,2.6+INDEX([1]价格表!$B$4:$I$31,M877,8)*L877)))))))</f>
        <v>1.8</v>
      </c>
      <c r="O877" s="3"/>
      <c r="P877" s="3"/>
      <c r="Q877" s="3">
        <f t="shared" si="27"/>
        <v>0</v>
      </c>
    </row>
    <row r="878" spans="1:17">
      <c r="A878" s="11">
        <v>4312257808771</v>
      </c>
      <c r="B878" s="1" t="s">
        <v>19</v>
      </c>
      <c r="C878" s="12">
        <v>20210203</v>
      </c>
      <c r="D878" s="12">
        <v>610538201209</v>
      </c>
      <c r="E878" s="12" t="s">
        <v>19</v>
      </c>
      <c r="F878" s="12">
        <v>20210213</v>
      </c>
      <c r="G878" s="12" t="s">
        <v>20</v>
      </c>
      <c r="H878" s="12" t="s">
        <v>24</v>
      </c>
      <c r="I878" s="12" t="s">
        <v>111</v>
      </c>
      <c r="J878" s="12">
        <v>0.43</v>
      </c>
      <c r="K878" s="12" t="s">
        <v>23</v>
      </c>
      <c r="L878">
        <f t="shared" si="26"/>
        <v>1</v>
      </c>
      <c r="M878">
        <f>MATCH(H:H,[1]价格表!$B$4:$B$35,0)</f>
        <v>1</v>
      </c>
      <c r="N878" s="4">
        <f>IF(J878&lt;=0.3,INDEX([1]价格表!$B$4:$I$31,M878,2),IF(AND(J878&gt;0.3,J878&lt;=1),INDEX([1]价格表!$B$4:$I$31,M878,3),IF(AND(J878&gt;1,J878&lt;=2.2),INDEX([1]价格表!$B$4:$I$31,M878,4),IF(AND(J878&gt;2.2,J878&lt;=3.3),INDEX([1]价格表!$B$4:$I$31,M878,5),IF(AND(J878&gt;3.3,J878&lt;=4),INDEX([1]价格表!$B$4:$I$31,M878,6),IF(AND(J878&gt;4,J878&lt;=5.5),INDEX([1]价格表!$B$4:$I$31,M878,7),IF(J878&gt;5.5,2.6+INDEX([1]价格表!$B$4:$I$31,M878,8)*L878)))))))</f>
        <v>1.8</v>
      </c>
      <c r="O878" s="3"/>
      <c r="P878" s="3"/>
      <c r="Q878" s="3">
        <f t="shared" si="27"/>
        <v>0</v>
      </c>
    </row>
    <row r="879" spans="1:17">
      <c r="A879" s="11">
        <v>4312257808773</v>
      </c>
      <c r="B879" s="1" t="s">
        <v>19</v>
      </c>
      <c r="C879" s="12">
        <v>20210203</v>
      </c>
      <c r="D879" s="12">
        <v>610538201209</v>
      </c>
      <c r="E879" s="12" t="s">
        <v>19</v>
      </c>
      <c r="F879" s="12">
        <v>20210213</v>
      </c>
      <c r="G879" s="12" t="s">
        <v>20</v>
      </c>
      <c r="H879" s="12" t="s">
        <v>29</v>
      </c>
      <c r="I879" s="12" t="s">
        <v>123</v>
      </c>
      <c r="J879" s="12">
        <v>0.27</v>
      </c>
      <c r="K879" s="12" t="s">
        <v>23</v>
      </c>
      <c r="L879">
        <f t="shared" si="26"/>
        <v>1</v>
      </c>
      <c r="M879">
        <f>MATCH(H:H,[1]价格表!$B$4:$B$35,0)</f>
        <v>3</v>
      </c>
      <c r="N879" s="4">
        <f>IF(J879&lt;=0.3,INDEX([1]价格表!$B$4:$I$31,M879,2),IF(AND(J879&gt;0.3,J879&lt;=1),INDEX([1]价格表!$B$4:$I$31,M879,3),IF(AND(J879&gt;1,J879&lt;=2.2),INDEX([1]价格表!$B$4:$I$31,M879,4),IF(AND(J879&gt;2.2,J879&lt;=3.3),INDEX([1]价格表!$B$4:$I$31,M879,5),IF(AND(J879&gt;3.3,J879&lt;=4),INDEX([1]价格表!$B$4:$I$31,M879,6),IF(AND(J879&gt;4,J879&lt;=5.5),INDEX([1]价格表!$B$4:$I$31,M879,7),IF(J879&gt;5.5,2.6+INDEX([1]价格表!$B$4:$I$31,M879,8)*L879)))))))</f>
        <v>1.65</v>
      </c>
      <c r="O879" s="3"/>
      <c r="P879" s="3"/>
      <c r="Q879" s="3">
        <f t="shared" si="27"/>
        <v>0</v>
      </c>
    </row>
    <row r="880" spans="1:17">
      <c r="A880" s="11">
        <v>4312263564478</v>
      </c>
      <c r="B880" s="1" t="s">
        <v>19</v>
      </c>
      <c r="C880" s="12">
        <v>20210203</v>
      </c>
      <c r="D880" s="12">
        <v>610538201209</v>
      </c>
      <c r="E880" s="12" t="s">
        <v>19</v>
      </c>
      <c r="F880" s="12">
        <v>20210213</v>
      </c>
      <c r="G880" s="12" t="s">
        <v>20</v>
      </c>
      <c r="H880" s="12" t="s">
        <v>29</v>
      </c>
      <c r="I880" s="12" t="s">
        <v>209</v>
      </c>
      <c r="J880" s="12">
        <v>0.76</v>
      </c>
      <c r="K880" s="12" t="s">
        <v>23</v>
      </c>
      <c r="L880">
        <f t="shared" si="26"/>
        <v>1</v>
      </c>
      <c r="M880">
        <f>MATCH(H:H,[1]价格表!$B$4:$B$35,0)</f>
        <v>3</v>
      </c>
      <c r="N880" s="4">
        <f>IF(J880&lt;=0.3,INDEX([1]价格表!$B$4:$I$31,M880,2),IF(AND(J880&gt;0.3,J880&lt;=1),INDEX([1]价格表!$B$4:$I$31,M880,3),IF(AND(J880&gt;1,J880&lt;=2.2),INDEX([1]价格表!$B$4:$I$31,M880,4),IF(AND(J880&gt;2.2,J880&lt;=3.3),INDEX([1]价格表!$B$4:$I$31,M880,5),IF(AND(J880&gt;3.3,J880&lt;=4),INDEX([1]价格表!$B$4:$I$31,M880,6),IF(AND(J880&gt;4,J880&lt;=5.5),INDEX([1]价格表!$B$4:$I$31,M880,7),IF(J880&gt;5.5,2.6+INDEX([1]价格表!$B$4:$I$31,M880,8)*L880)))))))</f>
        <v>1.8</v>
      </c>
      <c r="O880" s="3"/>
      <c r="P880" s="3"/>
      <c r="Q880" s="3">
        <f t="shared" si="27"/>
        <v>0</v>
      </c>
    </row>
    <row r="881" spans="1:17">
      <c r="A881" s="11">
        <v>4312263564794</v>
      </c>
      <c r="B881" s="1" t="s">
        <v>19</v>
      </c>
      <c r="C881" s="12">
        <v>20210203</v>
      </c>
      <c r="D881" s="12">
        <v>610538201209</v>
      </c>
      <c r="E881" s="12" t="s">
        <v>19</v>
      </c>
      <c r="F881" s="12">
        <v>20210213</v>
      </c>
      <c r="G881" s="12" t="s">
        <v>20</v>
      </c>
      <c r="H881" s="12" t="s">
        <v>132</v>
      </c>
      <c r="I881" s="12" t="s">
        <v>234</v>
      </c>
      <c r="J881" s="12">
        <v>0.76</v>
      </c>
      <c r="K881" s="12" t="s">
        <v>23</v>
      </c>
      <c r="L881">
        <f t="shared" si="26"/>
        <v>1</v>
      </c>
      <c r="M881">
        <f>MATCH(H:H,[1]价格表!$B$4:$B$35,0)</f>
        <v>19</v>
      </c>
      <c r="N881" s="4">
        <f>IF(J881&lt;=0.3,INDEX([1]价格表!$B$4:$I$31,M881,2),IF(AND(J881&gt;0.3,J881&lt;=1),INDEX([1]价格表!$B$4:$I$31,M881,3),IF(AND(J881&gt;1,J881&lt;=2.2),INDEX([1]价格表!$B$4:$I$31,M881,4),IF(AND(J881&gt;2.2,J881&lt;=3.3),INDEX([1]价格表!$B$4:$I$31,M881,5),IF(AND(J881&gt;3.3,J881&lt;=4),INDEX([1]价格表!$B$4:$I$31,M881,6),IF(AND(J881&gt;4,J881&lt;=5.5),INDEX([1]价格表!$B$4:$I$31,M881,7),IF(J881&gt;5.5,2.6+INDEX([1]价格表!$B$4:$I$31,M881,8)*L881)))))))</f>
        <v>1.8</v>
      </c>
      <c r="O881" s="3"/>
      <c r="P881" s="3"/>
      <c r="Q881" s="3">
        <f t="shared" si="27"/>
        <v>0</v>
      </c>
    </row>
    <row r="882" spans="1:17">
      <c r="A882" s="11">
        <v>4312263564807</v>
      </c>
      <c r="B882" s="1" t="s">
        <v>19</v>
      </c>
      <c r="C882" s="12">
        <v>20210203</v>
      </c>
      <c r="D882" s="12">
        <v>610538201209</v>
      </c>
      <c r="E882" s="12" t="s">
        <v>19</v>
      </c>
      <c r="F882" s="12">
        <v>20210213</v>
      </c>
      <c r="G882" s="12" t="s">
        <v>20</v>
      </c>
      <c r="H882" s="12" t="s">
        <v>43</v>
      </c>
      <c r="I882" s="12" t="s">
        <v>101</v>
      </c>
      <c r="J882" s="12">
        <v>0.68</v>
      </c>
      <c r="K882" s="12" t="s">
        <v>23</v>
      </c>
      <c r="L882">
        <f t="shared" si="26"/>
        <v>1</v>
      </c>
      <c r="M882">
        <f>MATCH(H:H,[1]价格表!$B$4:$B$35,0)</f>
        <v>4</v>
      </c>
      <c r="N882" s="4">
        <f>IF(J882&lt;=0.3,INDEX([1]价格表!$B$4:$I$31,M882,2),IF(AND(J882&gt;0.3,J882&lt;=1),INDEX([1]价格表!$B$4:$I$31,M882,3),IF(AND(J882&gt;1,J882&lt;=2.2),INDEX([1]价格表!$B$4:$I$31,M882,4),IF(AND(J882&gt;2.2,J882&lt;=3.3),INDEX([1]价格表!$B$4:$I$31,M882,5),IF(AND(J882&gt;3.3,J882&lt;=4),INDEX([1]价格表!$B$4:$I$31,M882,6),IF(AND(J882&gt;4,J882&lt;=5.5),INDEX([1]价格表!$B$4:$I$31,M882,7),IF(J882&gt;5.5,2.6+INDEX([1]价格表!$B$4:$I$31,M882,8)*L882)))))))</f>
        <v>1.8</v>
      </c>
      <c r="O882" s="3"/>
      <c r="P882" s="3"/>
      <c r="Q882" s="3">
        <f t="shared" si="27"/>
        <v>0</v>
      </c>
    </row>
    <row r="883" spans="1:17">
      <c r="A883" s="11">
        <v>4312263579780</v>
      </c>
      <c r="B883" s="1" t="s">
        <v>19</v>
      </c>
      <c r="C883" s="12">
        <v>20210203</v>
      </c>
      <c r="D883" s="12">
        <v>610538201209</v>
      </c>
      <c r="E883" s="12" t="s">
        <v>19</v>
      </c>
      <c r="F883" s="12">
        <v>20210213</v>
      </c>
      <c r="G883" s="12" t="s">
        <v>20</v>
      </c>
      <c r="H883" s="12" t="s">
        <v>54</v>
      </c>
      <c r="I883" s="12" t="s">
        <v>59</v>
      </c>
      <c r="J883" s="12">
        <v>0.76</v>
      </c>
      <c r="K883" s="12" t="s">
        <v>23</v>
      </c>
      <c r="L883">
        <f t="shared" si="26"/>
        <v>1</v>
      </c>
      <c r="M883">
        <f>MATCH(H:H,[1]价格表!$B$4:$B$35,0)</f>
        <v>10</v>
      </c>
      <c r="N883" s="4">
        <f>IF(J883&lt;=0.3,INDEX([1]价格表!$B$4:$I$31,M883,2),IF(AND(J883&gt;0.3,J883&lt;=1),INDEX([1]价格表!$B$4:$I$31,M883,3),IF(AND(J883&gt;1,J883&lt;=2.2),INDEX([1]价格表!$B$4:$I$31,M883,4),IF(AND(J883&gt;2.2,J883&lt;=3.3),INDEX([1]价格表!$B$4:$I$31,M883,5),IF(AND(J883&gt;3.3,J883&lt;=4),INDEX([1]价格表!$B$4:$I$31,M883,6),IF(AND(J883&gt;4,J883&lt;=5.5),INDEX([1]价格表!$B$4:$I$31,M883,7),IF(J883&gt;5.5,2.6+INDEX([1]价格表!$B$4:$I$31,M883,8)*L883)))))))</f>
        <v>1.8</v>
      </c>
      <c r="O883" s="3"/>
      <c r="P883" s="3"/>
      <c r="Q883" s="3">
        <f t="shared" si="27"/>
        <v>0</v>
      </c>
    </row>
    <row r="884" spans="1:17">
      <c r="A884" s="11">
        <v>4312263579798</v>
      </c>
      <c r="B884" s="1" t="s">
        <v>19</v>
      </c>
      <c r="C884" s="12">
        <v>20210203</v>
      </c>
      <c r="D884" s="12">
        <v>610538201209</v>
      </c>
      <c r="E884" s="12" t="s">
        <v>19</v>
      </c>
      <c r="F884" s="12">
        <v>20210213</v>
      </c>
      <c r="G884" s="12" t="s">
        <v>20</v>
      </c>
      <c r="H884" s="12" t="s">
        <v>40</v>
      </c>
      <c r="I884" s="12" t="s">
        <v>41</v>
      </c>
      <c r="J884" s="12">
        <v>0.68</v>
      </c>
      <c r="K884" s="12" t="s">
        <v>23</v>
      </c>
      <c r="L884">
        <f t="shared" si="26"/>
        <v>1</v>
      </c>
      <c r="M884">
        <f>MATCH(H:H,[1]价格表!$B$4:$B$35,0)</f>
        <v>9</v>
      </c>
      <c r="N884" s="4">
        <f>IF(J884&lt;=0.3,INDEX([1]价格表!$B$4:$I$31,M884,2),IF(AND(J884&gt;0.3,J884&lt;=1),INDEX([1]价格表!$B$4:$I$31,M884,3),IF(AND(J884&gt;1,J884&lt;=2.2),INDEX([1]价格表!$B$4:$I$31,M884,4),IF(AND(J884&gt;2.2,J884&lt;=3.3),INDEX([1]价格表!$B$4:$I$31,M884,5),IF(AND(J884&gt;3.3,J884&lt;=4),INDEX([1]价格表!$B$4:$I$31,M884,6),IF(AND(J884&gt;4,J884&lt;=5.5),INDEX([1]价格表!$B$4:$I$31,M884,7),IF(J884&gt;5.5,2.6+INDEX([1]价格表!$B$4:$I$31,M884,8)*L884)))))))</f>
        <v>1.8</v>
      </c>
      <c r="O884" s="3"/>
      <c r="P884" s="3"/>
      <c r="Q884" s="3">
        <f t="shared" si="27"/>
        <v>0</v>
      </c>
    </row>
    <row r="885" spans="1:17">
      <c r="A885" s="11">
        <v>4312263580134</v>
      </c>
      <c r="B885" s="1" t="s">
        <v>19</v>
      </c>
      <c r="C885" s="12">
        <v>20210203</v>
      </c>
      <c r="D885" s="12">
        <v>610538201209</v>
      </c>
      <c r="E885" s="12" t="s">
        <v>19</v>
      </c>
      <c r="F885" s="12">
        <v>20210213</v>
      </c>
      <c r="G885" s="12" t="s">
        <v>20</v>
      </c>
      <c r="H885" s="12" t="s">
        <v>29</v>
      </c>
      <c r="I885" s="12" t="s">
        <v>127</v>
      </c>
      <c r="J885" s="12">
        <v>0.69</v>
      </c>
      <c r="K885" s="12" t="s">
        <v>23</v>
      </c>
      <c r="L885">
        <f t="shared" si="26"/>
        <v>1</v>
      </c>
      <c r="M885">
        <f>MATCH(H:H,[1]价格表!$B$4:$B$35,0)</f>
        <v>3</v>
      </c>
      <c r="N885" s="4">
        <f>IF(J885&lt;=0.3,INDEX([1]价格表!$B$4:$I$31,M885,2),IF(AND(J885&gt;0.3,J885&lt;=1),INDEX([1]价格表!$B$4:$I$31,M885,3),IF(AND(J885&gt;1,J885&lt;=2.2),INDEX([1]价格表!$B$4:$I$31,M885,4),IF(AND(J885&gt;2.2,J885&lt;=3.3),INDEX([1]价格表!$B$4:$I$31,M885,5),IF(AND(J885&gt;3.3,J885&lt;=4),INDEX([1]价格表!$B$4:$I$31,M885,6),IF(AND(J885&gt;4,J885&lt;=5.5),INDEX([1]价格表!$B$4:$I$31,M885,7),IF(J885&gt;5.5,2.6+INDEX([1]价格表!$B$4:$I$31,M885,8)*L885)))))))</f>
        <v>1.8</v>
      </c>
      <c r="O885" s="3"/>
      <c r="P885" s="3"/>
      <c r="Q885" s="3">
        <f t="shared" si="27"/>
        <v>0</v>
      </c>
    </row>
    <row r="886" spans="1:17">
      <c r="A886" s="11">
        <v>4312263587316</v>
      </c>
      <c r="B886" s="1" t="s">
        <v>19</v>
      </c>
      <c r="C886" s="12">
        <v>20210203</v>
      </c>
      <c r="D886" s="12">
        <v>610538201209</v>
      </c>
      <c r="E886" s="12" t="s">
        <v>19</v>
      </c>
      <c r="F886" s="12">
        <v>20210213</v>
      </c>
      <c r="G886" s="12" t="s">
        <v>20</v>
      </c>
      <c r="H886" s="12" t="s">
        <v>52</v>
      </c>
      <c r="I886" s="12" t="s">
        <v>62</v>
      </c>
      <c r="J886" s="12">
        <v>0.72</v>
      </c>
      <c r="K886" s="12" t="s">
        <v>23</v>
      </c>
      <c r="L886">
        <f t="shared" si="26"/>
        <v>1</v>
      </c>
      <c r="M886">
        <f>MATCH(H:H,[1]价格表!$B$4:$B$35,0)</f>
        <v>21</v>
      </c>
      <c r="N886" s="4">
        <f>IF(J886&lt;=0.3,INDEX([1]价格表!$B$4:$I$31,M886,2),IF(AND(J886&gt;0.3,J886&lt;=1),INDEX([1]价格表!$B$4:$I$31,M886,3),IF(AND(J886&gt;1,J886&lt;=2.2),INDEX([1]价格表!$B$4:$I$31,M886,4),IF(AND(J886&gt;2.2,J886&lt;=3.3),INDEX([1]价格表!$B$4:$I$31,M886,5),IF(AND(J886&gt;3.3,J886&lt;=4),INDEX([1]价格表!$B$4:$I$31,M886,6),IF(AND(J886&gt;4,J886&lt;=5.5),INDEX([1]价格表!$B$4:$I$31,M886,7),IF(J886&gt;5.5,2.6+INDEX([1]价格表!$B$4:$I$31,M886,8)*L886)))))))</f>
        <v>1.8</v>
      </c>
      <c r="O886" s="3"/>
      <c r="P886" s="3"/>
      <c r="Q886" s="3">
        <f t="shared" si="27"/>
        <v>0</v>
      </c>
    </row>
    <row r="887" spans="1:17">
      <c r="A887" s="11">
        <v>4312263587380</v>
      </c>
      <c r="B887" s="1" t="s">
        <v>19</v>
      </c>
      <c r="C887" s="12">
        <v>20210203</v>
      </c>
      <c r="D887" s="12">
        <v>610538201209</v>
      </c>
      <c r="E887" s="12" t="s">
        <v>19</v>
      </c>
      <c r="F887" s="12">
        <v>20210213</v>
      </c>
      <c r="G887" s="12" t="s">
        <v>20</v>
      </c>
      <c r="H887" s="12" t="s">
        <v>72</v>
      </c>
      <c r="I887" s="12" t="s">
        <v>73</v>
      </c>
      <c r="J887" s="12">
        <v>0.91</v>
      </c>
      <c r="K887" s="12" t="s">
        <v>23</v>
      </c>
      <c r="L887">
        <f t="shared" si="26"/>
        <v>1</v>
      </c>
      <c r="M887">
        <f>MATCH(H:H,[1]价格表!$B$4:$B$35,0)</f>
        <v>2</v>
      </c>
      <c r="N887" s="4">
        <f>IF(J887&lt;=0.3,INDEX([1]价格表!$B$4:$I$31,M887,2),IF(AND(J887&gt;0.3,J887&lt;=1),INDEX([1]价格表!$B$4:$I$31,M887,3),IF(AND(J887&gt;1,J887&lt;=2.2),INDEX([1]价格表!$B$4:$I$31,M887,4),IF(AND(J887&gt;2.2,J887&lt;=3.3),INDEX([1]价格表!$B$4:$I$31,M887,5),IF(AND(J887&gt;3.3,J887&lt;=4),INDEX([1]价格表!$B$4:$I$31,M887,6),IF(AND(J887&gt;4,J887&lt;=5.5),INDEX([1]价格表!$B$4:$I$31,M887,7),IF(J887&gt;5.5,2.6+INDEX([1]价格表!$B$4:$I$31,M887,8)*L887)))))))</f>
        <v>1.8</v>
      </c>
      <c r="O887" s="3"/>
      <c r="P887" s="3"/>
      <c r="Q887" s="3">
        <f t="shared" si="27"/>
        <v>0</v>
      </c>
    </row>
    <row r="888" spans="1:17">
      <c r="A888" s="11">
        <v>4312263587740</v>
      </c>
      <c r="B888" s="1" t="s">
        <v>19</v>
      </c>
      <c r="C888" s="12">
        <v>20210203</v>
      </c>
      <c r="D888" s="12">
        <v>610538201209</v>
      </c>
      <c r="E888" s="12" t="s">
        <v>19</v>
      </c>
      <c r="F888" s="12">
        <v>20210213</v>
      </c>
      <c r="G888" s="12" t="s">
        <v>20</v>
      </c>
      <c r="H888" s="12" t="s">
        <v>43</v>
      </c>
      <c r="I888" s="12" t="s">
        <v>140</v>
      </c>
      <c r="J888" s="12">
        <v>0.77</v>
      </c>
      <c r="K888" s="12" t="s">
        <v>23</v>
      </c>
      <c r="L888">
        <f t="shared" si="26"/>
        <v>1</v>
      </c>
      <c r="M888">
        <f>MATCH(H:H,[1]价格表!$B$4:$B$35,0)</f>
        <v>4</v>
      </c>
      <c r="N888" s="4">
        <f>IF(J888&lt;=0.3,INDEX([1]价格表!$B$4:$I$31,M888,2),IF(AND(J888&gt;0.3,J888&lt;=1),INDEX([1]价格表!$B$4:$I$31,M888,3),IF(AND(J888&gt;1,J888&lt;=2.2),INDEX([1]价格表!$B$4:$I$31,M888,4),IF(AND(J888&gt;2.2,J888&lt;=3.3),INDEX([1]价格表!$B$4:$I$31,M888,5),IF(AND(J888&gt;3.3,J888&lt;=4),INDEX([1]价格表!$B$4:$I$31,M888,6),IF(AND(J888&gt;4,J888&lt;=5.5),INDEX([1]价格表!$B$4:$I$31,M888,7),IF(J888&gt;5.5,2.6+INDEX([1]价格表!$B$4:$I$31,M888,8)*L888)))))))</f>
        <v>1.8</v>
      </c>
      <c r="O888" s="3"/>
      <c r="P888" s="3"/>
      <c r="Q888" s="3">
        <f t="shared" si="27"/>
        <v>0</v>
      </c>
    </row>
    <row r="889" spans="1:17">
      <c r="A889" s="11">
        <v>4312263587746</v>
      </c>
      <c r="B889" s="1" t="s">
        <v>19</v>
      </c>
      <c r="C889" s="12">
        <v>20210203</v>
      </c>
      <c r="D889" s="12">
        <v>610538201209</v>
      </c>
      <c r="E889" s="12" t="s">
        <v>19</v>
      </c>
      <c r="F889" s="12">
        <v>20210213</v>
      </c>
      <c r="G889" s="12" t="s">
        <v>20</v>
      </c>
      <c r="H889" s="12" t="s">
        <v>21</v>
      </c>
      <c r="I889" s="12" t="s">
        <v>37</v>
      </c>
      <c r="J889" s="12">
        <v>0.77</v>
      </c>
      <c r="K889" s="12" t="s">
        <v>23</v>
      </c>
      <c r="L889">
        <f t="shared" si="26"/>
        <v>1</v>
      </c>
      <c r="M889">
        <f>MATCH(H:H,[1]价格表!$B$4:$B$35,0)</f>
        <v>15</v>
      </c>
      <c r="N889" s="4">
        <f>IF(J889&lt;=0.3,INDEX([1]价格表!$B$4:$I$31,M889,2),IF(AND(J889&gt;0.3,J889&lt;=1),INDEX([1]价格表!$B$4:$I$31,M889,3),IF(AND(J889&gt;1,J889&lt;=2.2),INDEX([1]价格表!$B$4:$I$31,M889,4),IF(AND(J889&gt;2.2,J889&lt;=3.3),INDEX([1]价格表!$B$4:$I$31,M889,5),IF(AND(J889&gt;3.3,J889&lt;=4),INDEX([1]价格表!$B$4:$I$31,M889,6),IF(AND(J889&gt;4,J889&lt;=5.5),INDEX([1]价格表!$B$4:$I$31,M889,7),IF(J889&gt;5.5,2.6+INDEX([1]价格表!$B$4:$I$31,M889,8)*L889)))))))</f>
        <v>1.8</v>
      </c>
      <c r="O889" s="3"/>
      <c r="P889" s="3"/>
      <c r="Q889" s="3">
        <f t="shared" si="27"/>
        <v>0</v>
      </c>
    </row>
    <row r="890" spans="1:17">
      <c r="A890" s="11">
        <v>4312263593895</v>
      </c>
      <c r="B890" s="1" t="s">
        <v>19</v>
      </c>
      <c r="C890" s="12">
        <v>20210203</v>
      </c>
      <c r="D890" s="12">
        <v>610538201209</v>
      </c>
      <c r="E890" s="12" t="s">
        <v>19</v>
      </c>
      <c r="F890" s="12">
        <v>20210213</v>
      </c>
      <c r="G890" s="12" t="s">
        <v>20</v>
      </c>
      <c r="H890" s="12" t="s">
        <v>43</v>
      </c>
      <c r="I890" s="12" t="s">
        <v>193</v>
      </c>
      <c r="J890" s="12">
        <v>0.76</v>
      </c>
      <c r="K890" s="12" t="s">
        <v>23</v>
      </c>
      <c r="L890">
        <f t="shared" si="26"/>
        <v>1</v>
      </c>
      <c r="M890">
        <f>MATCH(H:H,[1]价格表!$B$4:$B$35,0)</f>
        <v>4</v>
      </c>
      <c r="N890" s="4">
        <f>IF(J890&lt;=0.3,INDEX([1]价格表!$B$4:$I$31,M890,2),IF(AND(J890&gt;0.3,J890&lt;=1),INDEX([1]价格表!$B$4:$I$31,M890,3),IF(AND(J890&gt;1,J890&lt;=2.2),INDEX([1]价格表!$B$4:$I$31,M890,4),IF(AND(J890&gt;2.2,J890&lt;=3.3),INDEX([1]价格表!$B$4:$I$31,M890,5),IF(AND(J890&gt;3.3,J890&lt;=4),INDEX([1]价格表!$B$4:$I$31,M890,6),IF(AND(J890&gt;4,J890&lt;=5.5),INDEX([1]价格表!$B$4:$I$31,M890,7),IF(J890&gt;5.5,2.6+INDEX([1]价格表!$B$4:$I$31,M890,8)*L890)))))))</f>
        <v>1.8</v>
      </c>
      <c r="O890" s="3"/>
      <c r="P890" s="3"/>
      <c r="Q890" s="3">
        <f t="shared" si="27"/>
        <v>0</v>
      </c>
    </row>
    <row r="891" spans="1:17">
      <c r="A891" s="11">
        <v>4312263593913</v>
      </c>
      <c r="B891" s="1" t="s">
        <v>19</v>
      </c>
      <c r="C891" s="12">
        <v>20210203</v>
      </c>
      <c r="D891" s="12">
        <v>610538201209</v>
      </c>
      <c r="E891" s="12" t="s">
        <v>19</v>
      </c>
      <c r="F891" s="12">
        <v>20210213</v>
      </c>
      <c r="G891" s="12" t="s">
        <v>20</v>
      </c>
      <c r="H891" s="12" t="s">
        <v>54</v>
      </c>
      <c r="I891" s="12" t="s">
        <v>55</v>
      </c>
      <c r="J891" s="12">
        <v>1.09</v>
      </c>
      <c r="K891" s="12" t="s">
        <v>23</v>
      </c>
      <c r="L891">
        <f t="shared" si="26"/>
        <v>2</v>
      </c>
      <c r="M891">
        <f>MATCH(H:H,[1]价格表!$B$4:$B$35,0)</f>
        <v>10</v>
      </c>
      <c r="N891" s="4">
        <f>IF(J891&lt;=0.3,INDEX([1]价格表!$B$4:$I$31,M891,2),IF(AND(J891&gt;0.3,J891&lt;=1),INDEX([1]价格表!$B$4:$I$31,M891,3),IF(AND(J891&gt;1,J891&lt;=2.2),INDEX([1]价格表!$B$4:$I$31,M891,4),IF(AND(J891&gt;2.2,J891&lt;=3.3),INDEX([1]价格表!$B$4:$I$31,M891,5),IF(AND(J891&gt;3.3,J891&lt;=4),INDEX([1]价格表!$B$4:$I$31,M891,6),IF(AND(J891&gt;4,J891&lt;=5.5),INDEX([1]价格表!$B$4:$I$31,M891,7),IF(J891&gt;5.5,2.6+INDEX([1]价格表!$B$4:$I$31,M891,8)*L891)))))))</f>
        <v>2.15</v>
      </c>
      <c r="O891" s="5">
        <v>0.66</v>
      </c>
      <c r="P891" s="5">
        <v>1.8</v>
      </c>
      <c r="Q891" s="3">
        <f t="shared" si="27"/>
        <v>-0.35</v>
      </c>
    </row>
    <row r="892" spans="1:17">
      <c r="A892" s="11">
        <v>4312263593921</v>
      </c>
      <c r="B892" s="1" t="s">
        <v>19</v>
      </c>
      <c r="C892" s="12">
        <v>20210203</v>
      </c>
      <c r="D892" s="12">
        <v>610538201209</v>
      </c>
      <c r="E892" s="12" t="s">
        <v>19</v>
      </c>
      <c r="F892" s="12">
        <v>20210213</v>
      </c>
      <c r="G892" s="12" t="s">
        <v>20</v>
      </c>
      <c r="H892" s="12" t="s">
        <v>24</v>
      </c>
      <c r="I892" s="12" t="s">
        <v>74</v>
      </c>
      <c r="J892" s="12">
        <v>0.68</v>
      </c>
      <c r="K892" s="12" t="s">
        <v>23</v>
      </c>
      <c r="L892">
        <f t="shared" si="26"/>
        <v>1</v>
      </c>
      <c r="M892">
        <f>MATCH(H:H,[1]价格表!$B$4:$B$35,0)</f>
        <v>1</v>
      </c>
      <c r="N892" s="4">
        <f>IF(J892&lt;=0.3,INDEX([1]价格表!$B$4:$I$31,M892,2),IF(AND(J892&gt;0.3,J892&lt;=1),INDEX([1]价格表!$B$4:$I$31,M892,3),IF(AND(J892&gt;1,J892&lt;=2.2),INDEX([1]价格表!$B$4:$I$31,M892,4),IF(AND(J892&gt;2.2,J892&lt;=3.3),INDEX([1]价格表!$B$4:$I$31,M892,5),IF(AND(J892&gt;3.3,J892&lt;=4),INDEX([1]价格表!$B$4:$I$31,M892,6),IF(AND(J892&gt;4,J892&lt;=5.5),INDEX([1]价格表!$B$4:$I$31,M892,7),IF(J892&gt;5.5,2.6+INDEX([1]价格表!$B$4:$I$31,M892,8)*L892)))))))</f>
        <v>1.8</v>
      </c>
      <c r="O892" s="3"/>
      <c r="P892" s="3"/>
      <c r="Q892" s="3">
        <f t="shared" si="27"/>
        <v>0</v>
      </c>
    </row>
    <row r="893" spans="1:17">
      <c r="A893" s="11">
        <v>4312263593922</v>
      </c>
      <c r="B893" s="1" t="s">
        <v>19</v>
      </c>
      <c r="C893" s="12">
        <v>20210203</v>
      </c>
      <c r="D893" s="12">
        <v>610538201209</v>
      </c>
      <c r="E893" s="12" t="s">
        <v>19</v>
      </c>
      <c r="F893" s="12">
        <v>20210213</v>
      </c>
      <c r="G893" s="12" t="s">
        <v>20</v>
      </c>
      <c r="H893" s="12" t="s">
        <v>24</v>
      </c>
      <c r="I893" s="12" t="s">
        <v>25</v>
      </c>
      <c r="J893" s="12">
        <v>0.76</v>
      </c>
      <c r="K893" s="12" t="s">
        <v>23</v>
      </c>
      <c r="L893">
        <f t="shared" si="26"/>
        <v>1</v>
      </c>
      <c r="M893">
        <f>MATCH(H:H,[1]价格表!$B$4:$B$35,0)</f>
        <v>1</v>
      </c>
      <c r="N893" s="4">
        <f>IF(J893&lt;=0.3,INDEX([1]价格表!$B$4:$I$31,M893,2),IF(AND(J893&gt;0.3,J893&lt;=1),INDEX([1]价格表!$B$4:$I$31,M893,3),IF(AND(J893&gt;1,J893&lt;=2.2),INDEX([1]价格表!$B$4:$I$31,M893,4),IF(AND(J893&gt;2.2,J893&lt;=3.3),INDEX([1]价格表!$B$4:$I$31,M893,5),IF(AND(J893&gt;3.3,J893&lt;=4),INDEX([1]价格表!$B$4:$I$31,M893,6),IF(AND(J893&gt;4,J893&lt;=5.5),INDEX([1]价格表!$B$4:$I$31,M893,7),IF(J893&gt;5.5,2.6+INDEX([1]价格表!$B$4:$I$31,M893,8)*L893)))))))</f>
        <v>1.8</v>
      </c>
      <c r="O893" s="3"/>
      <c r="P893" s="3"/>
      <c r="Q893" s="3">
        <f t="shared" si="27"/>
        <v>0</v>
      </c>
    </row>
    <row r="894" spans="1:17">
      <c r="A894" s="11">
        <v>4312263593923</v>
      </c>
      <c r="B894" s="1" t="s">
        <v>19</v>
      </c>
      <c r="C894" s="12">
        <v>20210203</v>
      </c>
      <c r="D894" s="12">
        <v>610538201209</v>
      </c>
      <c r="E894" s="12" t="s">
        <v>19</v>
      </c>
      <c r="F894" s="12">
        <v>20210213</v>
      </c>
      <c r="G894" s="12" t="s">
        <v>20</v>
      </c>
      <c r="H894" s="12" t="s">
        <v>43</v>
      </c>
      <c r="I894" s="12" t="s">
        <v>87</v>
      </c>
      <c r="J894" s="12">
        <v>0.76</v>
      </c>
      <c r="K894" s="12" t="s">
        <v>23</v>
      </c>
      <c r="L894">
        <f t="shared" si="26"/>
        <v>1</v>
      </c>
      <c r="M894">
        <f>MATCH(H:H,[1]价格表!$B$4:$B$35,0)</f>
        <v>4</v>
      </c>
      <c r="N894" s="4">
        <f>IF(J894&lt;=0.3,INDEX([1]价格表!$B$4:$I$31,M894,2),IF(AND(J894&gt;0.3,J894&lt;=1),INDEX([1]价格表!$B$4:$I$31,M894,3),IF(AND(J894&gt;1,J894&lt;=2.2),INDEX([1]价格表!$B$4:$I$31,M894,4),IF(AND(J894&gt;2.2,J894&lt;=3.3),INDEX([1]价格表!$B$4:$I$31,M894,5),IF(AND(J894&gt;3.3,J894&lt;=4),INDEX([1]价格表!$B$4:$I$31,M894,6),IF(AND(J894&gt;4,J894&lt;=5.5),INDEX([1]价格表!$B$4:$I$31,M894,7),IF(J894&gt;5.5,2.6+INDEX([1]价格表!$B$4:$I$31,M894,8)*L894)))))))</f>
        <v>1.8</v>
      </c>
      <c r="O894" s="3"/>
      <c r="P894" s="3"/>
      <c r="Q894" s="3">
        <f t="shared" si="27"/>
        <v>0</v>
      </c>
    </row>
    <row r="895" spans="1:17">
      <c r="A895" s="11">
        <v>4312263593924</v>
      </c>
      <c r="B895" s="1" t="s">
        <v>19</v>
      </c>
      <c r="C895" s="12">
        <v>20210203</v>
      </c>
      <c r="D895" s="12">
        <v>610538201209</v>
      </c>
      <c r="E895" s="12" t="s">
        <v>19</v>
      </c>
      <c r="F895" s="12">
        <v>20210213</v>
      </c>
      <c r="G895" s="12" t="s">
        <v>20</v>
      </c>
      <c r="H895" s="12" t="s">
        <v>54</v>
      </c>
      <c r="I895" s="12" t="s">
        <v>68</v>
      </c>
      <c r="J895" s="12">
        <v>1.22</v>
      </c>
      <c r="K895" s="12" t="s">
        <v>23</v>
      </c>
      <c r="L895">
        <f t="shared" si="26"/>
        <v>2</v>
      </c>
      <c r="M895">
        <f>MATCH(H:H,[1]价格表!$B$4:$B$35,0)</f>
        <v>10</v>
      </c>
      <c r="N895" s="4">
        <f>IF(J895&lt;=0.3,INDEX([1]价格表!$B$4:$I$31,M895,2),IF(AND(J895&gt;0.3,J895&lt;=1),INDEX([1]价格表!$B$4:$I$31,M895,3),IF(AND(J895&gt;1,J895&lt;=2.2),INDEX([1]价格表!$B$4:$I$31,M895,4),IF(AND(J895&gt;2.2,J895&lt;=3.3),INDEX([1]价格表!$B$4:$I$31,M895,5),IF(AND(J895&gt;3.3,J895&lt;=4),INDEX([1]价格表!$B$4:$I$31,M895,6),IF(AND(J895&gt;4,J895&lt;=5.5),INDEX([1]价格表!$B$4:$I$31,M895,7),IF(J895&gt;5.5,2.6+INDEX([1]价格表!$B$4:$I$31,M895,8)*L895)))))))</f>
        <v>2.15</v>
      </c>
      <c r="O895" s="3"/>
      <c r="P895" s="3"/>
      <c r="Q895" s="3">
        <f t="shared" si="27"/>
        <v>0</v>
      </c>
    </row>
    <row r="896" spans="1:17">
      <c r="A896" s="11">
        <v>4312263593925</v>
      </c>
      <c r="B896" s="1" t="s">
        <v>19</v>
      </c>
      <c r="C896" s="12">
        <v>20210203</v>
      </c>
      <c r="D896" s="12">
        <v>610538201209</v>
      </c>
      <c r="E896" s="12" t="s">
        <v>19</v>
      </c>
      <c r="F896" s="12">
        <v>20210213</v>
      </c>
      <c r="G896" s="12" t="s">
        <v>20</v>
      </c>
      <c r="H896" s="12" t="s">
        <v>43</v>
      </c>
      <c r="I896" s="12" t="s">
        <v>83</v>
      </c>
      <c r="J896" s="12">
        <v>0.78</v>
      </c>
      <c r="K896" s="12" t="s">
        <v>23</v>
      </c>
      <c r="L896">
        <f t="shared" si="26"/>
        <v>1</v>
      </c>
      <c r="M896">
        <f>MATCH(H:H,[1]价格表!$B$4:$B$35,0)</f>
        <v>4</v>
      </c>
      <c r="N896" s="4">
        <f>IF(J896&lt;=0.3,INDEX([1]价格表!$B$4:$I$31,M896,2),IF(AND(J896&gt;0.3,J896&lt;=1),INDEX([1]价格表!$B$4:$I$31,M896,3),IF(AND(J896&gt;1,J896&lt;=2.2),INDEX([1]价格表!$B$4:$I$31,M896,4),IF(AND(J896&gt;2.2,J896&lt;=3.3),INDEX([1]价格表!$B$4:$I$31,M896,5),IF(AND(J896&gt;3.3,J896&lt;=4),INDEX([1]价格表!$B$4:$I$31,M896,6),IF(AND(J896&gt;4,J896&lt;=5.5),INDEX([1]价格表!$B$4:$I$31,M896,7),IF(J896&gt;5.5,2.6+INDEX([1]价格表!$B$4:$I$31,M896,8)*L896)))))))</f>
        <v>1.8</v>
      </c>
      <c r="O896" s="3"/>
      <c r="P896" s="3"/>
      <c r="Q896" s="3">
        <f t="shared" si="27"/>
        <v>0</v>
      </c>
    </row>
    <row r="897" spans="1:17">
      <c r="A897" s="11">
        <v>4312263593926</v>
      </c>
      <c r="B897" s="1" t="s">
        <v>19</v>
      </c>
      <c r="C897" s="12">
        <v>20210203</v>
      </c>
      <c r="D897" s="12">
        <v>610538201209</v>
      </c>
      <c r="E897" s="12" t="s">
        <v>19</v>
      </c>
      <c r="F897" s="12">
        <v>20210213</v>
      </c>
      <c r="G897" s="12" t="s">
        <v>20</v>
      </c>
      <c r="H897" s="12" t="s">
        <v>24</v>
      </c>
      <c r="I897" s="12" t="s">
        <v>214</v>
      </c>
      <c r="J897" s="12">
        <v>0.76</v>
      </c>
      <c r="K897" s="12" t="s">
        <v>23</v>
      </c>
      <c r="L897">
        <f t="shared" si="26"/>
        <v>1</v>
      </c>
      <c r="M897">
        <f>MATCH(H:H,[1]价格表!$B$4:$B$35,0)</f>
        <v>1</v>
      </c>
      <c r="N897" s="4">
        <f>IF(J897&lt;=0.3,INDEX([1]价格表!$B$4:$I$31,M897,2),IF(AND(J897&gt;0.3,J897&lt;=1),INDEX([1]价格表!$B$4:$I$31,M897,3),IF(AND(J897&gt;1,J897&lt;=2.2),INDEX([1]价格表!$B$4:$I$31,M897,4),IF(AND(J897&gt;2.2,J897&lt;=3.3),INDEX([1]价格表!$B$4:$I$31,M897,5),IF(AND(J897&gt;3.3,J897&lt;=4),INDEX([1]价格表!$B$4:$I$31,M897,6),IF(AND(J897&gt;4,J897&lt;=5.5),INDEX([1]价格表!$B$4:$I$31,M897,7),IF(J897&gt;5.5,2.6+INDEX([1]价格表!$B$4:$I$31,M897,8)*L897)))))))</f>
        <v>1.8</v>
      </c>
      <c r="O897" s="3"/>
      <c r="P897" s="3"/>
      <c r="Q897" s="3">
        <f t="shared" si="27"/>
        <v>0</v>
      </c>
    </row>
    <row r="898" spans="1:17">
      <c r="A898" s="11">
        <v>4312263593927</v>
      </c>
      <c r="B898" s="1" t="s">
        <v>19</v>
      </c>
      <c r="C898" s="12">
        <v>20210203</v>
      </c>
      <c r="D898" s="12">
        <v>610538201209</v>
      </c>
      <c r="E898" s="12" t="s">
        <v>19</v>
      </c>
      <c r="F898" s="12">
        <v>20210213</v>
      </c>
      <c r="G898" s="12" t="s">
        <v>20</v>
      </c>
      <c r="H898" s="12" t="s">
        <v>129</v>
      </c>
      <c r="I898" s="12" t="s">
        <v>130</v>
      </c>
      <c r="J898" s="12">
        <v>0.76</v>
      </c>
      <c r="K898" s="12" t="s">
        <v>23</v>
      </c>
      <c r="L898">
        <f t="shared" si="26"/>
        <v>1</v>
      </c>
      <c r="M898">
        <f>MATCH(H:H,[1]价格表!$B$4:$B$35,0)</f>
        <v>18</v>
      </c>
      <c r="N898" s="4">
        <f>IF(J898&lt;=0.3,INDEX([1]价格表!$B$4:$I$31,M898,2),IF(AND(J898&gt;0.3,J898&lt;=1),INDEX([1]价格表!$B$4:$I$31,M898,3),IF(AND(J898&gt;1,J898&lt;=2.2),INDEX([1]价格表!$B$4:$I$31,M898,4),IF(AND(J898&gt;2.2,J898&lt;=3.3),INDEX([1]价格表!$B$4:$I$31,M898,5),IF(AND(J898&gt;3.3,J898&lt;=4),INDEX([1]价格表!$B$4:$I$31,M898,6),IF(AND(J898&gt;4,J898&lt;=5.5),INDEX([1]价格表!$B$4:$I$31,M898,7),IF(J898&gt;5.5,2.6+INDEX([1]价格表!$B$4:$I$31,M898,8)*L898)))))))</f>
        <v>2.9</v>
      </c>
      <c r="O898" s="3"/>
      <c r="P898" s="3"/>
      <c r="Q898" s="3">
        <f t="shared" si="27"/>
        <v>0</v>
      </c>
    </row>
    <row r="899" spans="1:17">
      <c r="A899" s="11">
        <v>4312263593928</v>
      </c>
      <c r="B899" s="1" t="s">
        <v>19</v>
      </c>
      <c r="C899" s="12">
        <v>20210203</v>
      </c>
      <c r="D899" s="12">
        <v>610538201209</v>
      </c>
      <c r="E899" s="12" t="s">
        <v>19</v>
      </c>
      <c r="F899" s="12">
        <v>20210213</v>
      </c>
      <c r="G899" s="12" t="s">
        <v>20</v>
      </c>
      <c r="H899" s="12" t="s">
        <v>132</v>
      </c>
      <c r="I899" s="12" t="s">
        <v>133</v>
      </c>
      <c r="J899" s="12">
        <v>0.76</v>
      </c>
      <c r="K899" s="12" t="s">
        <v>23</v>
      </c>
      <c r="L899">
        <f t="shared" si="26"/>
        <v>1</v>
      </c>
      <c r="M899">
        <f>MATCH(H:H,[1]价格表!$B$4:$B$35,0)</f>
        <v>19</v>
      </c>
      <c r="N899" s="4">
        <f>IF(J899&lt;=0.3,INDEX([1]价格表!$B$4:$I$31,M899,2),IF(AND(J899&gt;0.3,J899&lt;=1),INDEX([1]价格表!$B$4:$I$31,M899,3),IF(AND(J899&gt;1,J899&lt;=2.2),INDEX([1]价格表!$B$4:$I$31,M899,4),IF(AND(J899&gt;2.2,J899&lt;=3.3),INDEX([1]价格表!$B$4:$I$31,M899,5),IF(AND(J899&gt;3.3,J899&lt;=4),INDEX([1]价格表!$B$4:$I$31,M899,6),IF(AND(J899&gt;4,J899&lt;=5.5),INDEX([1]价格表!$B$4:$I$31,M899,7),IF(J899&gt;5.5,2.6+INDEX([1]价格表!$B$4:$I$31,M899,8)*L899)))))))</f>
        <v>1.8</v>
      </c>
      <c r="O899" s="3"/>
      <c r="P899" s="3"/>
      <c r="Q899" s="3">
        <f t="shared" si="27"/>
        <v>0</v>
      </c>
    </row>
    <row r="900" spans="1:17">
      <c r="A900" s="11">
        <v>4312263593929</v>
      </c>
      <c r="B900" s="1" t="s">
        <v>19</v>
      </c>
      <c r="C900" s="12">
        <v>20210203</v>
      </c>
      <c r="D900" s="12">
        <v>610538201209</v>
      </c>
      <c r="E900" s="12" t="s">
        <v>19</v>
      </c>
      <c r="F900" s="12">
        <v>20210213</v>
      </c>
      <c r="G900" s="12" t="s">
        <v>20</v>
      </c>
      <c r="H900" s="12" t="s">
        <v>21</v>
      </c>
      <c r="I900" s="12" t="s">
        <v>143</v>
      </c>
      <c r="J900" s="12">
        <v>0.87</v>
      </c>
      <c r="K900" s="12" t="s">
        <v>23</v>
      </c>
      <c r="L900">
        <f t="shared" ref="L900:L963" si="28">ROUNDUP(J900,0)</f>
        <v>1</v>
      </c>
      <c r="M900">
        <f>MATCH(H:H,[1]价格表!$B$4:$B$35,0)</f>
        <v>15</v>
      </c>
      <c r="N900" s="4">
        <f>IF(J900&lt;=0.3,INDEX([1]价格表!$B$4:$I$31,M900,2),IF(AND(J900&gt;0.3,J900&lt;=1),INDEX([1]价格表!$B$4:$I$31,M900,3),IF(AND(J900&gt;1,J900&lt;=2.2),INDEX([1]价格表!$B$4:$I$31,M900,4),IF(AND(J900&gt;2.2,J900&lt;=3.3),INDEX([1]价格表!$B$4:$I$31,M900,5),IF(AND(J900&gt;3.3,J900&lt;=4),INDEX([1]价格表!$B$4:$I$31,M900,6),IF(AND(J900&gt;4,J900&lt;=5.5),INDEX([1]价格表!$B$4:$I$31,M900,7),IF(J900&gt;5.5,2.6+INDEX([1]价格表!$B$4:$I$31,M900,8)*L900)))))))</f>
        <v>1.8</v>
      </c>
      <c r="O900" s="3"/>
      <c r="P900" s="3"/>
      <c r="Q900" s="3">
        <f t="shared" ref="Q900:Q963" si="29">IF(P900&gt;0,P900-N900,0)</f>
        <v>0</v>
      </c>
    </row>
    <row r="901" spans="1:17">
      <c r="A901" s="11">
        <v>4312263593930</v>
      </c>
      <c r="B901" s="1" t="s">
        <v>19</v>
      </c>
      <c r="C901" s="12">
        <v>20210203</v>
      </c>
      <c r="D901" s="12">
        <v>610538201209</v>
      </c>
      <c r="E901" s="12" t="s">
        <v>19</v>
      </c>
      <c r="F901" s="12">
        <v>20210213</v>
      </c>
      <c r="G901" s="12" t="s">
        <v>20</v>
      </c>
      <c r="H901" s="12" t="s">
        <v>31</v>
      </c>
      <c r="I901" s="12" t="s">
        <v>110</v>
      </c>
      <c r="J901" s="12">
        <v>1.4</v>
      </c>
      <c r="K901" s="12" t="s">
        <v>23</v>
      </c>
      <c r="L901">
        <f t="shared" si="28"/>
        <v>2</v>
      </c>
      <c r="M901">
        <f>MATCH(H:H,[1]价格表!$B$4:$B$35,0)</f>
        <v>17</v>
      </c>
      <c r="N901" s="4">
        <f>IF(J901&lt;=0.3,INDEX([1]价格表!$B$4:$I$31,M901,2),IF(AND(J901&gt;0.3,J901&lt;=1),INDEX([1]价格表!$B$4:$I$31,M901,3),IF(AND(J901&gt;1,J901&lt;=2.2),INDEX([1]价格表!$B$4:$I$31,M901,4),IF(AND(J901&gt;2.2,J901&lt;=3.3),INDEX([1]价格表!$B$4:$I$31,M901,5),IF(AND(J901&gt;3.3,J901&lt;=4),INDEX([1]价格表!$B$4:$I$31,M901,6),IF(AND(J901&gt;4,J901&lt;=5.5),INDEX([1]价格表!$B$4:$I$31,M901,7),IF(J901&gt;5.5,2.6+INDEX([1]价格表!$B$4:$I$31,M901,8)*L901)))))))</f>
        <v>2.15</v>
      </c>
      <c r="O901" s="3"/>
      <c r="P901" s="3"/>
      <c r="Q901" s="3">
        <f t="shared" si="29"/>
        <v>0</v>
      </c>
    </row>
    <row r="902" spans="1:17">
      <c r="A902" s="11">
        <v>4312263593941</v>
      </c>
      <c r="B902" s="1" t="s">
        <v>19</v>
      </c>
      <c r="C902" s="12">
        <v>20210203</v>
      </c>
      <c r="D902" s="12">
        <v>610538201209</v>
      </c>
      <c r="E902" s="12" t="s">
        <v>19</v>
      </c>
      <c r="F902" s="12">
        <v>20210213</v>
      </c>
      <c r="G902" s="12" t="s">
        <v>20</v>
      </c>
      <c r="H902" s="12" t="s">
        <v>54</v>
      </c>
      <c r="I902" s="12" t="s">
        <v>68</v>
      </c>
      <c r="J902" s="12">
        <v>0.78</v>
      </c>
      <c r="K902" s="12" t="s">
        <v>23</v>
      </c>
      <c r="L902">
        <f t="shared" si="28"/>
        <v>1</v>
      </c>
      <c r="M902">
        <f>MATCH(H:H,[1]价格表!$B$4:$B$35,0)</f>
        <v>10</v>
      </c>
      <c r="N902" s="4">
        <f>IF(J902&lt;=0.3,INDEX([1]价格表!$B$4:$I$31,M902,2),IF(AND(J902&gt;0.3,J902&lt;=1),INDEX([1]价格表!$B$4:$I$31,M902,3),IF(AND(J902&gt;1,J902&lt;=2.2),INDEX([1]价格表!$B$4:$I$31,M902,4),IF(AND(J902&gt;2.2,J902&lt;=3.3),INDEX([1]价格表!$B$4:$I$31,M902,5),IF(AND(J902&gt;3.3,J902&lt;=4),INDEX([1]价格表!$B$4:$I$31,M902,6),IF(AND(J902&gt;4,J902&lt;=5.5),INDEX([1]价格表!$B$4:$I$31,M902,7),IF(J902&gt;5.5,2.6+INDEX([1]价格表!$B$4:$I$31,M902,8)*L902)))))))</f>
        <v>1.8</v>
      </c>
      <c r="O902" s="3"/>
      <c r="P902" s="3"/>
      <c r="Q902" s="3">
        <f t="shared" si="29"/>
        <v>0</v>
      </c>
    </row>
    <row r="903" spans="1:17">
      <c r="A903" s="11">
        <v>4312263601702</v>
      </c>
      <c r="B903" s="1" t="s">
        <v>19</v>
      </c>
      <c r="C903" s="12">
        <v>20210203</v>
      </c>
      <c r="D903" s="12">
        <v>610538201209</v>
      </c>
      <c r="E903" s="12" t="s">
        <v>19</v>
      </c>
      <c r="F903" s="12">
        <v>20210213</v>
      </c>
      <c r="G903" s="12" t="s">
        <v>20</v>
      </c>
      <c r="H903" s="12" t="s">
        <v>24</v>
      </c>
      <c r="I903" s="12" t="s">
        <v>80</v>
      </c>
      <c r="J903" s="12">
        <v>0.76</v>
      </c>
      <c r="K903" s="12" t="s">
        <v>23</v>
      </c>
      <c r="L903">
        <f t="shared" si="28"/>
        <v>1</v>
      </c>
      <c r="M903">
        <f>MATCH(H:H,[1]价格表!$B$4:$B$35,0)</f>
        <v>1</v>
      </c>
      <c r="N903" s="4">
        <f>IF(J903&lt;=0.3,INDEX([1]价格表!$B$4:$I$31,M903,2),IF(AND(J903&gt;0.3,J903&lt;=1),INDEX([1]价格表!$B$4:$I$31,M903,3),IF(AND(J903&gt;1,J903&lt;=2.2),INDEX([1]价格表!$B$4:$I$31,M903,4),IF(AND(J903&gt;2.2,J903&lt;=3.3),INDEX([1]价格表!$B$4:$I$31,M903,5),IF(AND(J903&gt;3.3,J903&lt;=4),INDEX([1]价格表!$B$4:$I$31,M903,6),IF(AND(J903&gt;4,J903&lt;=5.5),INDEX([1]价格表!$B$4:$I$31,M903,7),IF(J903&gt;5.5,2.6+INDEX([1]价格表!$B$4:$I$31,M903,8)*L903)))))))</f>
        <v>1.8</v>
      </c>
      <c r="O903" s="3"/>
      <c r="P903" s="3"/>
      <c r="Q903" s="3">
        <f t="shared" si="29"/>
        <v>0</v>
      </c>
    </row>
    <row r="904" spans="1:17">
      <c r="A904" s="11">
        <v>4312263601718</v>
      </c>
      <c r="B904" s="1" t="s">
        <v>19</v>
      </c>
      <c r="C904" s="12">
        <v>20210203</v>
      </c>
      <c r="D904" s="12">
        <v>610538201209</v>
      </c>
      <c r="E904" s="12" t="s">
        <v>19</v>
      </c>
      <c r="F904" s="12">
        <v>20210213</v>
      </c>
      <c r="G904" s="12" t="s">
        <v>20</v>
      </c>
      <c r="H904" s="12" t="s">
        <v>43</v>
      </c>
      <c r="I904" s="12" t="s">
        <v>101</v>
      </c>
      <c r="J904" s="12">
        <v>0.76</v>
      </c>
      <c r="K904" s="12" t="s">
        <v>23</v>
      </c>
      <c r="L904">
        <f t="shared" si="28"/>
        <v>1</v>
      </c>
      <c r="M904">
        <f>MATCH(H:H,[1]价格表!$B$4:$B$35,0)</f>
        <v>4</v>
      </c>
      <c r="N904" s="4">
        <f>IF(J904&lt;=0.3,INDEX([1]价格表!$B$4:$I$31,M904,2),IF(AND(J904&gt;0.3,J904&lt;=1),INDEX([1]价格表!$B$4:$I$31,M904,3),IF(AND(J904&gt;1,J904&lt;=2.2),INDEX([1]价格表!$B$4:$I$31,M904,4),IF(AND(J904&gt;2.2,J904&lt;=3.3),INDEX([1]价格表!$B$4:$I$31,M904,5),IF(AND(J904&gt;3.3,J904&lt;=4),INDEX([1]价格表!$B$4:$I$31,M904,6),IF(AND(J904&gt;4,J904&lt;=5.5),INDEX([1]价格表!$B$4:$I$31,M904,7),IF(J904&gt;5.5,2.6+INDEX([1]价格表!$B$4:$I$31,M904,8)*L904)))))))</f>
        <v>1.8</v>
      </c>
      <c r="O904" s="3"/>
      <c r="P904" s="3"/>
      <c r="Q904" s="3">
        <f t="shared" si="29"/>
        <v>0</v>
      </c>
    </row>
    <row r="905" spans="1:17">
      <c r="A905" s="11">
        <v>4312263601731</v>
      </c>
      <c r="B905" s="1" t="s">
        <v>19</v>
      </c>
      <c r="C905" s="12">
        <v>20210203</v>
      </c>
      <c r="D905" s="12">
        <v>610538201209</v>
      </c>
      <c r="E905" s="12" t="s">
        <v>19</v>
      </c>
      <c r="F905" s="12">
        <v>20210213</v>
      </c>
      <c r="G905" s="12" t="s">
        <v>20</v>
      </c>
      <c r="H905" s="12" t="s">
        <v>24</v>
      </c>
      <c r="I905" s="12" t="s">
        <v>25</v>
      </c>
      <c r="J905" s="12">
        <v>1.03</v>
      </c>
      <c r="K905" s="12" t="s">
        <v>23</v>
      </c>
      <c r="L905">
        <f t="shared" si="28"/>
        <v>2</v>
      </c>
      <c r="M905">
        <f>MATCH(H:H,[1]价格表!$B$4:$B$35,0)</f>
        <v>1</v>
      </c>
      <c r="N905" s="4">
        <f>IF(J905&lt;=0.3,INDEX([1]价格表!$B$4:$I$31,M905,2),IF(AND(J905&gt;0.3,J905&lt;=1),INDEX([1]价格表!$B$4:$I$31,M905,3),IF(AND(J905&gt;1,J905&lt;=2.2),INDEX([1]价格表!$B$4:$I$31,M905,4),IF(AND(J905&gt;2.2,J905&lt;=3.3),INDEX([1]价格表!$B$4:$I$31,M905,5),IF(AND(J905&gt;3.3,J905&lt;=4),INDEX([1]价格表!$B$4:$I$31,M905,6),IF(AND(J905&gt;4,J905&lt;=5.5),INDEX([1]价格表!$B$4:$I$31,M905,7),IF(J905&gt;5.5,2.6+INDEX([1]价格表!$B$4:$I$31,M905,8)*L905)))))))</f>
        <v>2.15</v>
      </c>
      <c r="O905" s="5">
        <v>0.76</v>
      </c>
      <c r="P905" s="5">
        <v>1.8</v>
      </c>
      <c r="Q905" s="3">
        <f t="shared" si="29"/>
        <v>-0.35</v>
      </c>
    </row>
    <row r="906" spans="1:17">
      <c r="A906" s="11">
        <v>4312263609692</v>
      </c>
      <c r="B906" s="1" t="s">
        <v>19</v>
      </c>
      <c r="C906" s="12">
        <v>20210203</v>
      </c>
      <c r="D906" s="12">
        <v>610538201209</v>
      </c>
      <c r="E906" s="12" t="s">
        <v>19</v>
      </c>
      <c r="F906" s="12">
        <v>20210213</v>
      </c>
      <c r="G906" s="12" t="s">
        <v>20</v>
      </c>
      <c r="H906" s="12" t="s">
        <v>43</v>
      </c>
      <c r="I906" s="12" t="s">
        <v>101</v>
      </c>
      <c r="J906" s="12">
        <v>0.76</v>
      </c>
      <c r="K906" s="12" t="s">
        <v>23</v>
      </c>
      <c r="L906">
        <f t="shared" si="28"/>
        <v>1</v>
      </c>
      <c r="M906">
        <f>MATCH(H:H,[1]价格表!$B$4:$B$35,0)</f>
        <v>4</v>
      </c>
      <c r="N906" s="4">
        <f>IF(J906&lt;=0.3,INDEX([1]价格表!$B$4:$I$31,M906,2),IF(AND(J906&gt;0.3,J906&lt;=1),INDEX([1]价格表!$B$4:$I$31,M906,3),IF(AND(J906&gt;1,J906&lt;=2.2),INDEX([1]价格表!$B$4:$I$31,M906,4),IF(AND(J906&gt;2.2,J906&lt;=3.3),INDEX([1]价格表!$B$4:$I$31,M906,5),IF(AND(J906&gt;3.3,J906&lt;=4),INDEX([1]价格表!$B$4:$I$31,M906,6),IF(AND(J906&gt;4,J906&lt;=5.5),INDEX([1]价格表!$B$4:$I$31,M906,7),IF(J906&gt;5.5,2.6+INDEX([1]价格表!$B$4:$I$31,M906,8)*L906)))))))</f>
        <v>1.8</v>
      </c>
      <c r="O906" s="3"/>
      <c r="P906" s="3"/>
      <c r="Q906" s="3">
        <f t="shared" si="29"/>
        <v>0</v>
      </c>
    </row>
    <row r="907" spans="1:17">
      <c r="A907" s="11">
        <v>4312263609721</v>
      </c>
      <c r="B907" s="1" t="s">
        <v>19</v>
      </c>
      <c r="C907" s="12">
        <v>20210203</v>
      </c>
      <c r="D907" s="12">
        <v>610538201209</v>
      </c>
      <c r="E907" s="12" t="s">
        <v>19</v>
      </c>
      <c r="F907" s="12">
        <v>20210213</v>
      </c>
      <c r="G907" s="12" t="s">
        <v>20</v>
      </c>
      <c r="H907" s="12" t="s">
        <v>24</v>
      </c>
      <c r="I907" s="12" t="s">
        <v>25</v>
      </c>
      <c r="J907" s="12">
        <v>0.76</v>
      </c>
      <c r="K907" s="12" t="s">
        <v>23</v>
      </c>
      <c r="L907">
        <f t="shared" si="28"/>
        <v>1</v>
      </c>
      <c r="M907">
        <f>MATCH(H:H,[1]价格表!$B$4:$B$35,0)</f>
        <v>1</v>
      </c>
      <c r="N907" s="4">
        <f>IF(J907&lt;=0.3,INDEX([1]价格表!$B$4:$I$31,M907,2),IF(AND(J907&gt;0.3,J907&lt;=1),INDEX([1]价格表!$B$4:$I$31,M907,3),IF(AND(J907&gt;1,J907&lt;=2.2),INDEX([1]价格表!$B$4:$I$31,M907,4),IF(AND(J907&gt;2.2,J907&lt;=3.3),INDEX([1]价格表!$B$4:$I$31,M907,5),IF(AND(J907&gt;3.3,J907&lt;=4),INDEX([1]价格表!$B$4:$I$31,M907,6),IF(AND(J907&gt;4,J907&lt;=5.5),INDEX([1]价格表!$B$4:$I$31,M907,7),IF(J907&gt;5.5,2.6+INDEX([1]价格表!$B$4:$I$31,M907,8)*L907)))))))</f>
        <v>1.8</v>
      </c>
      <c r="O907" s="3"/>
      <c r="P907" s="3"/>
      <c r="Q907" s="3">
        <f t="shared" si="29"/>
        <v>0</v>
      </c>
    </row>
    <row r="908" spans="1:17">
      <c r="A908" s="11">
        <v>4312263609729</v>
      </c>
      <c r="B908" s="1" t="s">
        <v>19</v>
      </c>
      <c r="C908" s="12">
        <v>20210203</v>
      </c>
      <c r="D908" s="12">
        <v>610538201209</v>
      </c>
      <c r="E908" s="12" t="s">
        <v>19</v>
      </c>
      <c r="F908" s="12">
        <v>20210213</v>
      </c>
      <c r="G908" s="12" t="s">
        <v>20</v>
      </c>
      <c r="H908" s="12" t="s">
        <v>24</v>
      </c>
      <c r="I908" s="12" t="s">
        <v>25</v>
      </c>
      <c r="J908" s="12">
        <v>0.76</v>
      </c>
      <c r="K908" s="12" t="s">
        <v>23</v>
      </c>
      <c r="L908">
        <f t="shared" si="28"/>
        <v>1</v>
      </c>
      <c r="M908">
        <f>MATCH(H:H,[1]价格表!$B$4:$B$35,0)</f>
        <v>1</v>
      </c>
      <c r="N908" s="4">
        <f>IF(J908&lt;=0.3,INDEX([1]价格表!$B$4:$I$31,M908,2),IF(AND(J908&gt;0.3,J908&lt;=1),INDEX([1]价格表!$B$4:$I$31,M908,3),IF(AND(J908&gt;1,J908&lt;=2.2),INDEX([1]价格表!$B$4:$I$31,M908,4),IF(AND(J908&gt;2.2,J908&lt;=3.3),INDEX([1]价格表!$B$4:$I$31,M908,5),IF(AND(J908&gt;3.3,J908&lt;=4),INDEX([1]价格表!$B$4:$I$31,M908,6),IF(AND(J908&gt;4,J908&lt;=5.5),INDEX([1]价格表!$B$4:$I$31,M908,7),IF(J908&gt;5.5,2.6+INDEX([1]价格表!$B$4:$I$31,M908,8)*L908)))))))</f>
        <v>1.8</v>
      </c>
      <c r="O908" s="3"/>
      <c r="P908" s="3"/>
      <c r="Q908" s="3">
        <f t="shared" si="29"/>
        <v>0</v>
      </c>
    </row>
    <row r="909" spans="1:17">
      <c r="A909" s="11">
        <v>4312263609730</v>
      </c>
      <c r="B909" s="1" t="s">
        <v>19</v>
      </c>
      <c r="C909" s="12">
        <v>20210203</v>
      </c>
      <c r="D909" s="12">
        <v>610538201209</v>
      </c>
      <c r="E909" s="12" t="s">
        <v>19</v>
      </c>
      <c r="F909" s="12">
        <v>20210213</v>
      </c>
      <c r="G909" s="12" t="s">
        <v>20</v>
      </c>
      <c r="H909" s="12" t="s">
        <v>72</v>
      </c>
      <c r="I909" s="12" t="s">
        <v>73</v>
      </c>
      <c r="J909" s="12">
        <v>0.83</v>
      </c>
      <c r="K909" s="12" t="s">
        <v>23</v>
      </c>
      <c r="L909">
        <f t="shared" si="28"/>
        <v>1</v>
      </c>
      <c r="M909">
        <f>MATCH(H:H,[1]价格表!$B$4:$B$35,0)</f>
        <v>2</v>
      </c>
      <c r="N909" s="4">
        <f>IF(J909&lt;=0.3,INDEX([1]价格表!$B$4:$I$31,M909,2),IF(AND(J909&gt;0.3,J909&lt;=1),INDEX([1]价格表!$B$4:$I$31,M909,3),IF(AND(J909&gt;1,J909&lt;=2.2),INDEX([1]价格表!$B$4:$I$31,M909,4),IF(AND(J909&gt;2.2,J909&lt;=3.3),INDEX([1]价格表!$B$4:$I$31,M909,5),IF(AND(J909&gt;3.3,J909&lt;=4),INDEX([1]价格表!$B$4:$I$31,M909,6),IF(AND(J909&gt;4,J909&lt;=5.5),INDEX([1]价格表!$B$4:$I$31,M909,7),IF(J909&gt;5.5,2.6+INDEX([1]价格表!$B$4:$I$31,M909,8)*L909)))))))</f>
        <v>1.8</v>
      </c>
      <c r="O909" s="3"/>
      <c r="P909" s="3"/>
      <c r="Q909" s="3">
        <f t="shared" si="29"/>
        <v>0</v>
      </c>
    </row>
    <row r="910" spans="1:17">
      <c r="A910" s="11">
        <v>4312263609731</v>
      </c>
      <c r="B910" s="1" t="s">
        <v>19</v>
      </c>
      <c r="C910" s="12">
        <v>20210203</v>
      </c>
      <c r="D910" s="12">
        <v>610538201209</v>
      </c>
      <c r="E910" s="12" t="s">
        <v>19</v>
      </c>
      <c r="F910" s="12">
        <v>20210213</v>
      </c>
      <c r="G910" s="12" t="s">
        <v>20</v>
      </c>
      <c r="H910" s="12" t="s">
        <v>35</v>
      </c>
      <c r="I910" s="12" t="s">
        <v>36</v>
      </c>
      <c r="J910" s="12">
        <v>0.76</v>
      </c>
      <c r="K910" s="12" t="s">
        <v>23</v>
      </c>
      <c r="L910">
        <f t="shared" si="28"/>
        <v>1</v>
      </c>
      <c r="M910">
        <f>MATCH(H:H,[1]价格表!$B$4:$B$35,0)</f>
        <v>11</v>
      </c>
      <c r="N910" s="4">
        <f>IF(J910&lt;=0.3,INDEX([1]价格表!$B$4:$I$31,M910,2),IF(AND(J910&gt;0.3,J910&lt;=1),INDEX([1]价格表!$B$4:$I$31,M910,3),IF(AND(J910&gt;1,J910&lt;=2.2),INDEX([1]价格表!$B$4:$I$31,M910,4),IF(AND(J910&gt;2.2,J910&lt;=3.3),INDEX([1]价格表!$B$4:$I$31,M910,5),IF(AND(J910&gt;3.3,J910&lt;=4),INDEX([1]价格表!$B$4:$I$31,M910,6),IF(AND(J910&gt;4,J910&lt;=5.5),INDEX([1]价格表!$B$4:$I$31,M910,7),IF(J910&gt;5.5,2.6+INDEX([1]价格表!$B$4:$I$31,M910,8)*L910)))))))</f>
        <v>1.8</v>
      </c>
      <c r="O910" s="3"/>
      <c r="P910" s="3"/>
      <c r="Q910" s="3">
        <f t="shared" si="29"/>
        <v>0</v>
      </c>
    </row>
    <row r="911" spans="1:17">
      <c r="A911" s="11">
        <v>4312263609732</v>
      </c>
      <c r="B911" s="1" t="s">
        <v>19</v>
      </c>
      <c r="C911" s="12">
        <v>20210203</v>
      </c>
      <c r="D911" s="12">
        <v>610538201209</v>
      </c>
      <c r="E911" s="12" t="s">
        <v>19</v>
      </c>
      <c r="F911" s="12">
        <v>20210213</v>
      </c>
      <c r="G911" s="12" t="s">
        <v>20</v>
      </c>
      <c r="H911" s="12" t="s">
        <v>47</v>
      </c>
      <c r="I911" s="12" t="s">
        <v>195</v>
      </c>
      <c r="J911" s="12">
        <v>0.76</v>
      </c>
      <c r="K911" s="12" t="s">
        <v>23</v>
      </c>
      <c r="L911">
        <f t="shared" si="28"/>
        <v>1</v>
      </c>
      <c r="M911">
        <f>MATCH(H:H,[1]价格表!$B$4:$B$35,0)</f>
        <v>12</v>
      </c>
      <c r="N911" s="4">
        <f>IF(J911&lt;=0.3,INDEX([1]价格表!$B$4:$I$31,M911,2),IF(AND(J911&gt;0.3,J911&lt;=1),INDEX([1]价格表!$B$4:$I$31,M911,3),IF(AND(J911&gt;1,J911&lt;=2.2),INDEX([1]价格表!$B$4:$I$31,M911,4),IF(AND(J911&gt;2.2,J911&lt;=3.3),INDEX([1]价格表!$B$4:$I$31,M911,5),IF(AND(J911&gt;3.3,J911&lt;=4),INDEX([1]价格表!$B$4:$I$31,M911,6),IF(AND(J911&gt;4,J911&lt;=5.5),INDEX([1]价格表!$B$4:$I$31,M911,7),IF(J911&gt;5.5,2.6+INDEX([1]价格表!$B$4:$I$31,M911,8)*L911)))))))</f>
        <v>1.8</v>
      </c>
      <c r="O911" s="3"/>
      <c r="P911" s="3"/>
      <c r="Q911" s="3">
        <f t="shared" si="29"/>
        <v>0</v>
      </c>
    </row>
    <row r="912" spans="1:17">
      <c r="A912" s="11">
        <v>4312263609733</v>
      </c>
      <c r="B912" s="1" t="s">
        <v>19</v>
      </c>
      <c r="C912" s="12">
        <v>20210203</v>
      </c>
      <c r="D912" s="12">
        <v>610538201209</v>
      </c>
      <c r="E912" s="12" t="s">
        <v>19</v>
      </c>
      <c r="F912" s="12">
        <v>20210213</v>
      </c>
      <c r="G912" s="12" t="s">
        <v>20</v>
      </c>
      <c r="H912" s="12" t="s">
        <v>21</v>
      </c>
      <c r="I912" s="12" t="s">
        <v>71</v>
      </c>
      <c r="J912" s="12">
        <v>0.78</v>
      </c>
      <c r="K912" s="12" t="s">
        <v>23</v>
      </c>
      <c r="L912">
        <f t="shared" si="28"/>
        <v>1</v>
      </c>
      <c r="M912">
        <f>MATCH(H:H,[1]价格表!$B$4:$B$35,0)</f>
        <v>15</v>
      </c>
      <c r="N912" s="4">
        <f>IF(J912&lt;=0.3,INDEX([1]价格表!$B$4:$I$31,M912,2),IF(AND(J912&gt;0.3,J912&lt;=1),INDEX([1]价格表!$B$4:$I$31,M912,3),IF(AND(J912&gt;1,J912&lt;=2.2),INDEX([1]价格表!$B$4:$I$31,M912,4),IF(AND(J912&gt;2.2,J912&lt;=3.3),INDEX([1]价格表!$B$4:$I$31,M912,5),IF(AND(J912&gt;3.3,J912&lt;=4),INDEX([1]价格表!$B$4:$I$31,M912,6),IF(AND(J912&gt;4,J912&lt;=5.5),INDEX([1]价格表!$B$4:$I$31,M912,7),IF(J912&gt;5.5,2.6+INDEX([1]价格表!$B$4:$I$31,M912,8)*L912)))))))</f>
        <v>1.8</v>
      </c>
      <c r="O912" s="3"/>
      <c r="P912" s="3"/>
      <c r="Q912" s="3">
        <f t="shared" si="29"/>
        <v>0</v>
      </c>
    </row>
    <row r="913" spans="1:17">
      <c r="A913" s="11">
        <v>4312263609734</v>
      </c>
      <c r="B913" s="1" t="s">
        <v>19</v>
      </c>
      <c r="C913" s="12">
        <v>20210203</v>
      </c>
      <c r="D913" s="12">
        <v>610538201209</v>
      </c>
      <c r="E913" s="12" t="s">
        <v>19</v>
      </c>
      <c r="F913" s="12">
        <v>20210213</v>
      </c>
      <c r="G913" s="12" t="s">
        <v>20</v>
      </c>
      <c r="H913" s="12" t="s">
        <v>72</v>
      </c>
      <c r="I913" s="12" t="s">
        <v>73</v>
      </c>
      <c r="J913" s="12">
        <v>0.83</v>
      </c>
      <c r="K913" s="12" t="s">
        <v>23</v>
      </c>
      <c r="L913">
        <f t="shared" si="28"/>
        <v>1</v>
      </c>
      <c r="M913">
        <f>MATCH(H:H,[1]价格表!$B$4:$B$35,0)</f>
        <v>2</v>
      </c>
      <c r="N913" s="4">
        <f>IF(J913&lt;=0.3,INDEX([1]价格表!$B$4:$I$31,M913,2),IF(AND(J913&gt;0.3,J913&lt;=1),INDEX([1]价格表!$B$4:$I$31,M913,3),IF(AND(J913&gt;1,J913&lt;=2.2),INDEX([1]价格表!$B$4:$I$31,M913,4),IF(AND(J913&gt;2.2,J913&lt;=3.3),INDEX([1]价格表!$B$4:$I$31,M913,5),IF(AND(J913&gt;3.3,J913&lt;=4),INDEX([1]价格表!$B$4:$I$31,M913,6),IF(AND(J913&gt;4,J913&lt;=5.5),INDEX([1]价格表!$B$4:$I$31,M913,7),IF(J913&gt;5.5,2.6+INDEX([1]价格表!$B$4:$I$31,M913,8)*L913)))))))</f>
        <v>1.8</v>
      </c>
      <c r="O913" s="3"/>
      <c r="P913" s="3"/>
      <c r="Q913" s="3">
        <f t="shared" si="29"/>
        <v>0</v>
      </c>
    </row>
    <row r="914" spans="1:17">
      <c r="A914" s="11">
        <v>4312263609735</v>
      </c>
      <c r="B914" s="1" t="s">
        <v>19</v>
      </c>
      <c r="C914" s="12">
        <v>20210203</v>
      </c>
      <c r="D914" s="12">
        <v>610538201209</v>
      </c>
      <c r="E914" s="12" t="s">
        <v>19</v>
      </c>
      <c r="F914" s="12">
        <v>20210213</v>
      </c>
      <c r="G914" s="12" t="s">
        <v>20</v>
      </c>
      <c r="H914" s="12" t="s">
        <v>43</v>
      </c>
      <c r="I914" s="12" t="s">
        <v>44</v>
      </c>
      <c r="J914" s="12">
        <v>0.78</v>
      </c>
      <c r="K914" s="12" t="s">
        <v>23</v>
      </c>
      <c r="L914">
        <f t="shared" si="28"/>
        <v>1</v>
      </c>
      <c r="M914">
        <f>MATCH(H:H,[1]价格表!$B$4:$B$35,0)</f>
        <v>4</v>
      </c>
      <c r="N914" s="4">
        <f>IF(J914&lt;=0.3,INDEX([1]价格表!$B$4:$I$31,M914,2),IF(AND(J914&gt;0.3,J914&lt;=1),INDEX([1]价格表!$B$4:$I$31,M914,3),IF(AND(J914&gt;1,J914&lt;=2.2),INDEX([1]价格表!$B$4:$I$31,M914,4),IF(AND(J914&gt;2.2,J914&lt;=3.3),INDEX([1]价格表!$B$4:$I$31,M914,5),IF(AND(J914&gt;3.3,J914&lt;=4),INDEX([1]价格表!$B$4:$I$31,M914,6),IF(AND(J914&gt;4,J914&lt;=5.5),INDEX([1]价格表!$B$4:$I$31,M914,7),IF(J914&gt;5.5,2.6+INDEX([1]价格表!$B$4:$I$31,M914,8)*L914)))))))</f>
        <v>1.8</v>
      </c>
      <c r="O914" s="3"/>
      <c r="P914" s="3"/>
      <c r="Q914" s="3">
        <f t="shared" si="29"/>
        <v>0</v>
      </c>
    </row>
    <row r="915" spans="1:17">
      <c r="A915" s="11">
        <v>4312263609736</v>
      </c>
      <c r="B915" s="1" t="s">
        <v>19</v>
      </c>
      <c r="C915" s="12">
        <v>20210203</v>
      </c>
      <c r="D915" s="12">
        <v>610538201209</v>
      </c>
      <c r="E915" s="12" t="s">
        <v>19</v>
      </c>
      <c r="F915" s="12">
        <v>20210213</v>
      </c>
      <c r="G915" s="12" t="s">
        <v>20</v>
      </c>
      <c r="H915" s="12" t="s">
        <v>31</v>
      </c>
      <c r="I915" s="12" t="s">
        <v>165</v>
      </c>
      <c r="J915" s="12">
        <v>0.77</v>
      </c>
      <c r="K915" s="12" t="s">
        <v>23</v>
      </c>
      <c r="L915">
        <f t="shared" si="28"/>
        <v>1</v>
      </c>
      <c r="M915">
        <f>MATCH(H:H,[1]价格表!$B$4:$B$35,0)</f>
        <v>17</v>
      </c>
      <c r="N915" s="4">
        <f>IF(J915&lt;=0.3,INDEX([1]价格表!$B$4:$I$31,M915,2),IF(AND(J915&gt;0.3,J915&lt;=1),INDEX([1]价格表!$B$4:$I$31,M915,3),IF(AND(J915&gt;1,J915&lt;=2.2),INDEX([1]价格表!$B$4:$I$31,M915,4),IF(AND(J915&gt;2.2,J915&lt;=3.3),INDEX([1]价格表!$B$4:$I$31,M915,5),IF(AND(J915&gt;3.3,J915&lt;=4),INDEX([1]价格表!$B$4:$I$31,M915,6),IF(AND(J915&gt;4,J915&lt;=5.5),INDEX([1]价格表!$B$4:$I$31,M915,7),IF(J915&gt;5.5,2.6+INDEX([1]价格表!$B$4:$I$31,M915,8)*L915)))))))</f>
        <v>1.8</v>
      </c>
      <c r="O915" s="3"/>
      <c r="P915" s="3"/>
      <c r="Q915" s="3">
        <f t="shared" si="29"/>
        <v>0</v>
      </c>
    </row>
    <row r="916" spans="1:17">
      <c r="A916" s="11">
        <v>4312263609737</v>
      </c>
      <c r="B916" s="1" t="s">
        <v>19</v>
      </c>
      <c r="C916" s="12">
        <v>20210203</v>
      </c>
      <c r="D916" s="12">
        <v>610538201209</v>
      </c>
      <c r="E916" s="12" t="s">
        <v>19</v>
      </c>
      <c r="F916" s="12">
        <v>20210213</v>
      </c>
      <c r="G916" s="12" t="s">
        <v>20</v>
      </c>
      <c r="H916" s="12" t="s">
        <v>43</v>
      </c>
      <c r="I916" s="12" t="s">
        <v>207</v>
      </c>
      <c r="J916" s="12">
        <v>0.76</v>
      </c>
      <c r="K916" s="12" t="s">
        <v>23</v>
      </c>
      <c r="L916">
        <f t="shared" si="28"/>
        <v>1</v>
      </c>
      <c r="M916">
        <f>MATCH(H:H,[1]价格表!$B$4:$B$35,0)</f>
        <v>4</v>
      </c>
      <c r="N916" s="4">
        <f>IF(J916&lt;=0.3,INDEX([1]价格表!$B$4:$I$31,M916,2),IF(AND(J916&gt;0.3,J916&lt;=1),INDEX([1]价格表!$B$4:$I$31,M916,3),IF(AND(J916&gt;1,J916&lt;=2.2),INDEX([1]价格表!$B$4:$I$31,M916,4),IF(AND(J916&gt;2.2,J916&lt;=3.3),INDEX([1]价格表!$B$4:$I$31,M916,5),IF(AND(J916&gt;3.3,J916&lt;=4),INDEX([1]价格表!$B$4:$I$31,M916,6),IF(AND(J916&gt;4,J916&lt;=5.5),INDEX([1]价格表!$B$4:$I$31,M916,7),IF(J916&gt;5.5,2.6+INDEX([1]价格表!$B$4:$I$31,M916,8)*L916)))))))</f>
        <v>1.8</v>
      </c>
      <c r="O916" s="3"/>
      <c r="P916" s="3"/>
      <c r="Q916" s="3">
        <f t="shared" si="29"/>
        <v>0</v>
      </c>
    </row>
    <row r="917" spans="1:17">
      <c r="A917" s="11">
        <v>4312263609738</v>
      </c>
      <c r="B917" s="1" t="s">
        <v>19</v>
      </c>
      <c r="C917" s="12">
        <v>20210203</v>
      </c>
      <c r="D917" s="12">
        <v>610538201209</v>
      </c>
      <c r="E917" s="12" t="s">
        <v>19</v>
      </c>
      <c r="F917" s="12">
        <v>20210213</v>
      </c>
      <c r="G917" s="12" t="s">
        <v>20</v>
      </c>
      <c r="H917" s="12" t="s">
        <v>132</v>
      </c>
      <c r="I917" s="12" t="s">
        <v>235</v>
      </c>
      <c r="J917" s="12">
        <v>0.76</v>
      </c>
      <c r="K917" s="12" t="s">
        <v>23</v>
      </c>
      <c r="L917">
        <f t="shared" si="28"/>
        <v>1</v>
      </c>
      <c r="M917">
        <f>MATCH(H:H,[1]价格表!$B$4:$B$35,0)</f>
        <v>19</v>
      </c>
      <c r="N917" s="4">
        <f>IF(J917&lt;=0.3,INDEX([1]价格表!$B$4:$I$31,M917,2),IF(AND(J917&gt;0.3,J917&lt;=1),INDEX([1]价格表!$B$4:$I$31,M917,3),IF(AND(J917&gt;1,J917&lt;=2.2),INDEX([1]价格表!$B$4:$I$31,M917,4),IF(AND(J917&gt;2.2,J917&lt;=3.3),INDEX([1]价格表!$B$4:$I$31,M917,5),IF(AND(J917&gt;3.3,J917&lt;=4),INDEX([1]价格表!$B$4:$I$31,M917,6),IF(AND(J917&gt;4,J917&lt;=5.5),INDEX([1]价格表!$B$4:$I$31,M917,7),IF(J917&gt;5.5,2.6+INDEX([1]价格表!$B$4:$I$31,M917,8)*L917)))))))</f>
        <v>1.8</v>
      </c>
      <c r="O917" s="3"/>
      <c r="P917" s="3"/>
      <c r="Q917" s="3">
        <f t="shared" si="29"/>
        <v>0</v>
      </c>
    </row>
    <row r="918" spans="1:17">
      <c r="A918" s="11">
        <v>4312263609765</v>
      </c>
      <c r="B918" s="1" t="s">
        <v>19</v>
      </c>
      <c r="C918" s="12">
        <v>20210203</v>
      </c>
      <c r="D918" s="12">
        <v>610538201209</v>
      </c>
      <c r="E918" s="12" t="s">
        <v>19</v>
      </c>
      <c r="F918" s="12">
        <v>20210213</v>
      </c>
      <c r="G918" s="12" t="s">
        <v>20</v>
      </c>
      <c r="H918" s="12" t="s">
        <v>52</v>
      </c>
      <c r="I918" s="12" t="s">
        <v>62</v>
      </c>
      <c r="J918" s="12">
        <v>0.8</v>
      </c>
      <c r="K918" s="12" t="s">
        <v>23</v>
      </c>
      <c r="L918">
        <f t="shared" si="28"/>
        <v>1</v>
      </c>
      <c r="M918">
        <f>MATCH(H:H,[1]价格表!$B$4:$B$35,0)</f>
        <v>21</v>
      </c>
      <c r="N918" s="4">
        <f>IF(J918&lt;=0.3,INDEX([1]价格表!$B$4:$I$31,M918,2),IF(AND(J918&gt;0.3,J918&lt;=1),INDEX([1]价格表!$B$4:$I$31,M918,3),IF(AND(J918&gt;1,J918&lt;=2.2),INDEX([1]价格表!$B$4:$I$31,M918,4),IF(AND(J918&gt;2.2,J918&lt;=3.3),INDEX([1]价格表!$B$4:$I$31,M918,5),IF(AND(J918&gt;3.3,J918&lt;=4),INDEX([1]价格表!$B$4:$I$31,M918,6),IF(AND(J918&gt;4,J918&lt;=5.5),INDEX([1]价格表!$B$4:$I$31,M918,7),IF(J918&gt;5.5,2.6+INDEX([1]价格表!$B$4:$I$31,M918,8)*L918)))))))</f>
        <v>1.8</v>
      </c>
      <c r="O918" s="3"/>
      <c r="P918" s="3"/>
      <c r="Q918" s="3">
        <f t="shared" si="29"/>
        <v>0</v>
      </c>
    </row>
    <row r="919" spans="1:17">
      <c r="A919" s="11">
        <v>4312263629949</v>
      </c>
      <c r="B919" s="1" t="s">
        <v>19</v>
      </c>
      <c r="C919" s="12">
        <v>20210203</v>
      </c>
      <c r="D919" s="12">
        <v>610538201209</v>
      </c>
      <c r="E919" s="12" t="s">
        <v>19</v>
      </c>
      <c r="F919" s="12">
        <v>20210213</v>
      </c>
      <c r="G919" s="12" t="s">
        <v>20</v>
      </c>
      <c r="H919" s="12" t="s">
        <v>38</v>
      </c>
      <c r="I919" s="12" t="s">
        <v>39</v>
      </c>
      <c r="J919" s="12">
        <v>0.77</v>
      </c>
      <c r="K919" s="12" t="s">
        <v>23</v>
      </c>
      <c r="L919">
        <f t="shared" si="28"/>
        <v>1</v>
      </c>
      <c r="M919">
        <f>MATCH(H:H,[1]价格表!$B$4:$B$35,0)</f>
        <v>5</v>
      </c>
      <c r="N919" s="4">
        <f>IF(J919&lt;=0.3,INDEX([1]价格表!$B$4:$I$31,M919,2),IF(AND(J919&gt;0.3,J919&lt;=1),INDEX([1]价格表!$B$4:$I$31,M919,3),IF(AND(J919&gt;1,J919&lt;=2.2),INDEX([1]价格表!$B$4:$I$31,M919,4),IF(AND(J919&gt;2.2,J919&lt;=3.3),INDEX([1]价格表!$B$4:$I$31,M919,5),IF(AND(J919&gt;3.3,J919&lt;=4),INDEX([1]价格表!$B$4:$I$31,M919,6),IF(AND(J919&gt;4,J919&lt;=5.5),INDEX([1]价格表!$B$4:$I$31,M919,7),IF(J919&gt;5.5,2.6+INDEX([1]价格表!$B$4:$I$31,M919,8)*L919)))))))</f>
        <v>1.8</v>
      </c>
      <c r="O919" s="3"/>
      <c r="P919" s="3"/>
      <c r="Q919" s="3">
        <f t="shared" si="29"/>
        <v>0</v>
      </c>
    </row>
    <row r="920" spans="1:17">
      <c r="A920" s="11">
        <v>4312263629965</v>
      </c>
      <c r="B920" s="1" t="s">
        <v>19</v>
      </c>
      <c r="C920" s="12">
        <v>20210203</v>
      </c>
      <c r="D920" s="12">
        <v>610538201209</v>
      </c>
      <c r="E920" s="12" t="s">
        <v>19</v>
      </c>
      <c r="F920" s="12">
        <v>20210213</v>
      </c>
      <c r="G920" s="12" t="s">
        <v>20</v>
      </c>
      <c r="H920" s="12" t="s">
        <v>40</v>
      </c>
      <c r="I920" s="12" t="s">
        <v>236</v>
      </c>
      <c r="J920" s="12">
        <v>0.76</v>
      </c>
      <c r="K920" s="12" t="s">
        <v>23</v>
      </c>
      <c r="L920">
        <f t="shared" si="28"/>
        <v>1</v>
      </c>
      <c r="M920">
        <f>MATCH(H:H,[1]价格表!$B$4:$B$35,0)</f>
        <v>9</v>
      </c>
      <c r="N920" s="4">
        <f>IF(J920&lt;=0.3,INDEX([1]价格表!$B$4:$I$31,M920,2),IF(AND(J920&gt;0.3,J920&lt;=1),INDEX([1]价格表!$B$4:$I$31,M920,3),IF(AND(J920&gt;1,J920&lt;=2.2),INDEX([1]价格表!$B$4:$I$31,M920,4),IF(AND(J920&gt;2.2,J920&lt;=3.3),INDEX([1]价格表!$B$4:$I$31,M920,5),IF(AND(J920&gt;3.3,J920&lt;=4),INDEX([1]价格表!$B$4:$I$31,M920,6),IF(AND(J920&gt;4,J920&lt;=5.5),INDEX([1]价格表!$B$4:$I$31,M920,7),IF(J920&gt;5.5,2.6+INDEX([1]价格表!$B$4:$I$31,M920,8)*L920)))))))</f>
        <v>1.8</v>
      </c>
      <c r="O920" s="3"/>
      <c r="P920" s="3"/>
      <c r="Q920" s="3">
        <f t="shared" si="29"/>
        <v>0</v>
      </c>
    </row>
    <row r="921" spans="1:17">
      <c r="A921" s="11">
        <v>4312263629966</v>
      </c>
      <c r="B921" s="1" t="s">
        <v>19</v>
      </c>
      <c r="C921" s="12">
        <v>20210203</v>
      </c>
      <c r="D921" s="12">
        <v>610538201209</v>
      </c>
      <c r="E921" s="12" t="s">
        <v>19</v>
      </c>
      <c r="F921" s="12">
        <v>20210213</v>
      </c>
      <c r="G921" s="12" t="s">
        <v>20</v>
      </c>
      <c r="H921" s="12" t="s">
        <v>21</v>
      </c>
      <c r="I921" s="12" t="s">
        <v>229</v>
      </c>
      <c r="J921" s="12">
        <v>0.78</v>
      </c>
      <c r="K921" s="12" t="s">
        <v>23</v>
      </c>
      <c r="L921">
        <f t="shared" si="28"/>
        <v>1</v>
      </c>
      <c r="M921">
        <f>MATCH(H:H,[1]价格表!$B$4:$B$35,0)</f>
        <v>15</v>
      </c>
      <c r="N921" s="4">
        <f>IF(J921&lt;=0.3,INDEX([1]价格表!$B$4:$I$31,M921,2),IF(AND(J921&gt;0.3,J921&lt;=1),INDEX([1]价格表!$B$4:$I$31,M921,3),IF(AND(J921&gt;1,J921&lt;=2.2),INDEX([1]价格表!$B$4:$I$31,M921,4),IF(AND(J921&gt;2.2,J921&lt;=3.3),INDEX([1]价格表!$B$4:$I$31,M921,5),IF(AND(J921&gt;3.3,J921&lt;=4),INDEX([1]价格表!$B$4:$I$31,M921,6),IF(AND(J921&gt;4,J921&lt;=5.5),INDEX([1]价格表!$B$4:$I$31,M921,7),IF(J921&gt;5.5,2.6+INDEX([1]价格表!$B$4:$I$31,M921,8)*L921)))))))</f>
        <v>1.8</v>
      </c>
      <c r="O921" s="3"/>
      <c r="P921" s="3"/>
      <c r="Q921" s="3">
        <f t="shared" si="29"/>
        <v>0</v>
      </c>
    </row>
    <row r="922" spans="1:17">
      <c r="A922" s="11">
        <v>4312263629967</v>
      </c>
      <c r="B922" s="1" t="s">
        <v>19</v>
      </c>
      <c r="C922" s="12">
        <v>20210203</v>
      </c>
      <c r="D922" s="12">
        <v>610538201209</v>
      </c>
      <c r="E922" s="12" t="s">
        <v>19</v>
      </c>
      <c r="F922" s="12">
        <v>20210213</v>
      </c>
      <c r="G922" s="12" t="s">
        <v>20</v>
      </c>
      <c r="H922" s="12" t="s">
        <v>24</v>
      </c>
      <c r="I922" s="12" t="s">
        <v>25</v>
      </c>
      <c r="J922" s="12">
        <v>0.78</v>
      </c>
      <c r="K922" s="12" t="s">
        <v>23</v>
      </c>
      <c r="L922">
        <f t="shared" si="28"/>
        <v>1</v>
      </c>
      <c r="M922">
        <f>MATCH(H:H,[1]价格表!$B$4:$B$35,0)</f>
        <v>1</v>
      </c>
      <c r="N922" s="4">
        <f>IF(J922&lt;=0.3,INDEX([1]价格表!$B$4:$I$31,M922,2),IF(AND(J922&gt;0.3,J922&lt;=1),INDEX([1]价格表!$B$4:$I$31,M922,3),IF(AND(J922&gt;1,J922&lt;=2.2),INDEX([1]价格表!$B$4:$I$31,M922,4),IF(AND(J922&gt;2.2,J922&lt;=3.3),INDEX([1]价格表!$B$4:$I$31,M922,5),IF(AND(J922&gt;3.3,J922&lt;=4),INDEX([1]价格表!$B$4:$I$31,M922,6),IF(AND(J922&gt;4,J922&lt;=5.5),INDEX([1]价格表!$B$4:$I$31,M922,7),IF(J922&gt;5.5,2.6+INDEX([1]价格表!$B$4:$I$31,M922,8)*L922)))))))</f>
        <v>1.8</v>
      </c>
      <c r="O922" s="3"/>
      <c r="P922" s="3"/>
      <c r="Q922" s="3">
        <f t="shared" si="29"/>
        <v>0</v>
      </c>
    </row>
    <row r="923" spans="1:17">
      <c r="A923" s="11">
        <v>4312263629968</v>
      </c>
      <c r="B923" s="1" t="s">
        <v>19</v>
      </c>
      <c r="C923" s="12">
        <v>20210203</v>
      </c>
      <c r="D923" s="12">
        <v>610538201209</v>
      </c>
      <c r="E923" s="12" t="s">
        <v>19</v>
      </c>
      <c r="F923" s="12">
        <v>20210213</v>
      </c>
      <c r="G923" s="12" t="s">
        <v>20</v>
      </c>
      <c r="H923" s="12" t="s">
        <v>54</v>
      </c>
      <c r="I923" s="12" t="s">
        <v>99</v>
      </c>
      <c r="J923" s="12">
        <v>0.8</v>
      </c>
      <c r="K923" s="12" t="s">
        <v>23</v>
      </c>
      <c r="L923">
        <f t="shared" si="28"/>
        <v>1</v>
      </c>
      <c r="M923">
        <f>MATCH(H:H,[1]价格表!$B$4:$B$35,0)</f>
        <v>10</v>
      </c>
      <c r="N923" s="4">
        <f>IF(J923&lt;=0.3,INDEX([1]价格表!$B$4:$I$31,M923,2),IF(AND(J923&gt;0.3,J923&lt;=1),INDEX([1]价格表!$B$4:$I$31,M923,3),IF(AND(J923&gt;1,J923&lt;=2.2),INDEX([1]价格表!$B$4:$I$31,M923,4),IF(AND(J923&gt;2.2,J923&lt;=3.3),INDEX([1]价格表!$B$4:$I$31,M923,5),IF(AND(J923&gt;3.3,J923&lt;=4),INDEX([1]价格表!$B$4:$I$31,M923,6),IF(AND(J923&gt;4,J923&lt;=5.5),INDEX([1]价格表!$B$4:$I$31,M923,7),IF(J923&gt;5.5,2.6+INDEX([1]价格表!$B$4:$I$31,M923,8)*L923)))))))</f>
        <v>1.8</v>
      </c>
      <c r="O923" s="3"/>
      <c r="P923" s="3"/>
      <c r="Q923" s="3">
        <f t="shared" si="29"/>
        <v>0</v>
      </c>
    </row>
    <row r="924" spans="1:17">
      <c r="A924" s="11">
        <v>4312263629969</v>
      </c>
      <c r="B924" s="1" t="s">
        <v>19</v>
      </c>
      <c r="C924" s="12">
        <v>20210203</v>
      </c>
      <c r="D924" s="12">
        <v>610538201209</v>
      </c>
      <c r="E924" s="12" t="s">
        <v>19</v>
      </c>
      <c r="F924" s="12">
        <v>20210213</v>
      </c>
      <c r="G924" s="12" t="s">
        <v>20</v>
      </c>
      <c r="H924" s="12" t="s">
        <v>54</v>
      </c>
      <c r="I924" s="12" t="s">
        <v>68</v>
      </c>
      <c r="J924" s="12">
        <v>0.76</v>
      </c>
      <c r="K924" s="12" t="s">
        <v>23</v>
      </c>
      <c r="L924">
        <f t="shared" si="28"/>
        <v>1</v>
      </c>
      <c r="M924">
        <f>MATCH(H:H,[1]价格表!$B$4:$B$35,0)</f>
        <v>10</v>
      </c>
      <c r="N924" s="4">
        <f>IF(J924&lt;=0.3,INDEX([1]价格表!$B$4:$I$31,M924,2),IF(AND(J924&gt;0.3,J924&lt;=1),INDEX([1]价格表!$B$4:$I$31,M924,3),IF(AND(J924&gt;1,J924&lt;=2.2),INDEX([1]价格表!$B$4:$I$31,M924,4),IF(AND(J924&gt;2.2,J924&lt;=3.3),INDEX([1]价格表!$B$4:$I$31,M924,5),IF(AND(J924&gt;3.3,J924&lt;=4),INDEX([1]价格表!$B$4:$I$31,M924,6),IF(AND(J924&gt;4,J924&lt;=5.5),INDEX([1]价格表!$B$4:$I$31,M924,7),IF(J924&gt;5.5,2.6+INDEX([1]价格表!$B$4:$I$31,M924,8)*L924)))))))</f>
        <v>1.8</v>
      </c>
      <c r="O924" s="3"/>
      <c r="P924" s="3"/>
      <c r="Q924" s="3">
        <f t="shared" si="29"/>
        <v>0</v>
      </c>
    </row>
    <row r="925" spans="1:17">
      <c r="A925" s="11">
        <v>4312263629970</v>
      </c>
      <c r="B925" s="1" t="s">
        <v>19</v>
      </c>
      <c r="C925" s="12">
        <v>20210203</v>
      </c>
      <c r="D925" s="12">
        <v>610538201209</v>
      </c>
      <c r="E925" s="12" t="s">
        <v>19</v>
      </c>
      <c r="F925" s="12">
        <v>20210213</v>
      </c>
      <c r="G925" s="12" t="s">
        <v>20</v>
      </c>
      <c r="H925" s="12" t="s">
        <v>24</v>
      </c>
      <c r="I925" s="12" t="s">
        <v>228</v>
      </c>
      <c r="J925" s="12">
        <v>0.76</v>
      </c>
      <c r="K925" s="12" t="s">
        <v>23</v>
      </c>
      <c r="L925">
        <f t="shared" si="28"/>
        <v>1</v>
      </c>
      <c r="M925">
        <f>MATCH(H:H,[1]价格表!$B$4:$B$35,0)</f>
        <v>1</v>
      </c>
      <c r="N925" s="4">
        <f>IF(J925&lt;=0.3,INDEX([1]价格表!$B$4:$I$31,M925,2),IF(AND(J925&gt;0.3,J925&lt;=1),INDEX([1]价格表!$B$4:$I$31,M925,3),IF(AND(J925&gt;1,J925&lt;=2.2),INDEX([1]价格表!$B$4:$I$31,M925,4),IF(AND(J925&gt;2.2,J925&lt;=3.3),INDEX([1]价格表!$B$4:$I$31,M925,5),IF(AND(J925&gt;3.3,J925&lt;=4),INDEX([1]价格表!$B$4:$I$31,M925,6),IF(AND(J925&gt;4,J925&lt;=5.5),INDEX([1]价格表!$B$4:$I$31,M925,7),IF(J925&gt;5.5,2.6+INDEX([1]价格表!$B$4:$I$31,M925,8)*L925)))))))</f>
        <v>1.8</v>
      </c>
      <c r="O925" s="3"/>
      <c r="P925" s="3"/>
      <c r="Q925" s="3">
        <f t="shared" si="29"/>
        <v>0</v>
      </c>
    </row>
    <row r="926" spans="1:17">
      <c r="A926" s="11">
        <v>4312263629971</v>
      </c>
      <c r="B926" s="1" t="s">
        <v>19</v>
      </c>
      <c r="C926" s="12">
        <v>20210203</v>
      </c>
      <c r="D926" s="12">
        <v>610538201209</v>
      </c>
      <c r="E926" s="12" t="s">
        <v>19</v>
      </c>
      <c r="F926" s="12">
        <v>20210213</v>
      </c>
      <c r="G926" s="12" t="s">
        <v>20</v>
      </c>
      <c r="H926" s="12" t="s">
        <v>21</v>
      </c>
      <c r="I926" s="12" t="s">
        <v>115</v>
      </c>
      <c r="J926" s="12">
        <v>0.76</v>
      </c>
      <c r="K926" s="12" t="s">
        <v>23</v>
      </c>
      <c r="L926">
        <f t="shared" si="28"/>
        <v>1</v>
      </c>
      <c r="M926">
        <f>MATCH(H:H,[1]价格表!$B$4:$B$35,0)</f>
        <v>15</v>
      </c>
      <c r="N926" s="4">
        <f>IF(J926&lt;=0.3,INDEX([1]价格表!$B$4:$I$31,M926,2),IF(AND(J926&gt;0.3,J926&lt;=1),INDEX([1]价格表!$B$4:$I$31,M926,3),IF(AND(J926&gt;1,J926&lt;=2.2),INDEX([1]价格表!$B$4:$I$31,M926,4),IF(AND(J926&gt;2.2,J926&lt;=3.3),INDEX([1]价格表!$B$4:$I$31,M926,5),IF(AND(J926&gt;3.3,J926&lt;=4),INDEX([1]价格表!$B$4:$I$31,M926,6),IF(AND(J926&gt;4,J926&lt;=5.5),INDEX([1]价格表!$B$4:$I$31,M926,7),IF(J926&gt;5.5,2.6+INDEX([1]价格表!$B$4:$I$31,M926,8)*L926)))))))</f>
        <v>1.8</v>
      </c>
      <c r="O926" s="3"/>
      <c r="P926" s="3"/>
      <c r="Q926" s="3">
        <f t="shared" si="29"/>
        <v>0</v>
      </c>
    </row>
    <row r="927" spans="1:17">
      <c r="A927" s="11">
        <v>4312263629972</v>
      </c>
      <c r="B927" s="1" t="s">
        <v>19</v>
      </c>
      <c r="C927" s="12">
        <v>20210203</v>
      </c>
      <c r="D927" s="12">
        <v>610538201209</v>
      </c>
      <c r="E927" s="12" t="s">
        <v>19</v>
      </c>
      <c r="F927" s="12">
        <v>20210213</v>
      </c>
      <c r="G927" s="12" t="s">
        <v>20</v>
      </c>
      <c r="H927" s="12" t="s">
        <v>21</v>
      </c>
      <c r="I927" s="12" t="s">
        <v>115</v>
      </c>
      <c r="J927" s="12">
        <v>0.72</v>
      </c>
      <c r="K927" s="12" t="s">
        <v>23</v>
      </c>
      <c r="L927">
        <f t="shared" si="28"/>
        <v>1</v>
      </c>
      <c r="M927">
        <f>MATCH(H:H,[1]价格表!$B$4:$B$35,0)</f>
        <v>15</v>
      </c>
      <c r="N927" s="4">
        <f>IF(J927&lt;=0.3,INDEX([1]价格表!$B$4:$I$31,M927,2),IF(AND(J927&gt;0.3,J927&lt;=1),INDEX([1]价格表!$B$4:$I$31,M927,3),IF(AND(J927&gt;1,J927&lt;=2.2),INDEX([1]价格表!$B$4:$I$31,M927,4),IF(AND(J927&gt;2.2,J927&lt;=3.3),INDEX([1]价格表!$B$4:$I$31,M927,5),IF(AND(J927&gt;3.3,J927&lt;=4),INDEX([1]价格表!$B$4:$I$31,M927,6),IF(AND(J927&gt;4,J927&lt;=5.5),INDEX([1]价格表!$B$4:$I$31,M927,7),IF(J927&gt;5.5,2.6+INDEX([1]价格表!$B$4:$I$31,M927,8)*L927)))))))</f>
        <v>1.8</v>
      </c>
      <c r="O927" s="3"/>
      <c r="P927" s="3"/>
      <c r="Q927" s="3">
        <f t="shared" si="29"/>
        <v>0</v>
      </c>
    </row>
    <row r="928" spans="1:17">
      <c r="A928" s="11">
        <v>4312263629973</v>
      </c>
      <c r="B928" s="1" t="s">
        <v>19</v>
      </c>
      <c r="C928" s="12">
        <v>20210203</v>
      </c>
      <c r="D928" s="12">
        <v>610538201209</v>
      </c>
      <c r="E928" s="12" t="s">
        <v>19</v>
      </c>
      <c r="F928" s="12">
        <v>20210213</v>
      </c>
      <c r="G928" s="12" t="s">
        <v>20</v>
      </c>
      <c r="H928" s="12" t="s">
        <v>43</v>
      </c>
      <c r="I928" s="12" t="s">
        <v>101</v>
      </c>
      <c r="J928" s="12">
        <v>0.76</v>
      </c>
      <c r="K928" s="12" t="s">
        <v>23</v>
      </c>
      <c r="L928">
        <f t="shared" si="28"/>
        <v>1</v>
      </c>
      <c r="M928">
        <f>MATCH(H:H,[1]价格表!$B$4:$B$35,0)</f>
        <v>4</v>
      </c>
      <c r="N928" s="4">
        <f>IF(J928&lt;=0.3,INDEX([1]价格表!$B$4:$I$31,M928,2),IF(AND(J928&gt;0.3,J928&lt;=1),INDEX([1]价格表!$B$4:$I$31,M928,3),IF(AND(J928&gt;1,J928&lt;=2.2),INDEX([1]价格表!$B$4:$I$31,M928,4),IF(AND(J928&gt;2.2,J928&lt;=3.3),INDEX([1]价格表!$B$4:$I$31,M928,5),IF(AND(J928&gt;3.3,J928&lt;=4),INDEX([1]价格表!$B$4:$I$31,M928,6),IF(AND(J928&gt;4,J928&lt;=5.5),INDEX([1]价格表!$B$4:$I$31,M928,7),IF(J928&gt;5.5,2.6+INDEX([1]价格表!$B$4:$I$31,M928,8)*L928)))))))</f>
        <v>1.8</v>
      </c>
      <c r="O928" s="3"/>
      <c r="P928" s="3"/>
      <c r="Q928" s="3">
        <f t="shared" si="29"/>
        <v>0</v>
      </c>
    </row>
    <row r="929" spans="1:17">
      <c r="A929" s="11">
        <v>4312263629974</v>
      </c>
      <c r="B929" s="1" t="s">
        <v>19</v>
      </c>
      <c r="C929" s="12">
        <v>20210203</v>
      </c>
      <c r="D929" s="12">
        <v>610538201209</v>
      </c>
      <c r="E929" s="12" t="s">
        <v>19</v>
      </c>
      <c r="F929" s="12">
        <v>20210213</v>
      </c>
      <c r="G929" s="12" t="s">
        <v>20</v>
      </c>
      <c r="H929" s="12" t="s">
        <v>52</v>
      </c>
      <c r="I929" s="12" t="s">
        <v>62</v>
      </c>
      <c r="J929" s="12">
        <v>0.76</v>
      </c>
      <c r="K929" s="12" t="s">
        <v>23</v>
      </c>
      <c r="L929">
        <f t="shared" si="28"/>
        <v>1</v>
      </c>
      <c r="M929">
        <f>MATCH(H:H,[1]价格表!$B$4:$B$35,0)</f>
        <v>21</v>
      </c>
      <c r="N929" s="4">
        <f>IF(J929&lt;=0.3,INDEX([1]价格表!$B$4:$I$31,M929,2),IF(AND(J929&gt;0.3,J929&lt;=1),INDEX([1]价格表!$B$4:$I$31,M929,3),IF(AND(J929&gt;1,J929&lt;=2.2),INDEX([1]价格表!$B$4:$I$31,M929,4),IF(AND(J929&gt;2.2,J929&lt;=3.3),INDEX([1]价格表!$B$4:$I$31,M929,5),IF(AND(J929&gt;3.3,J929&lt;=4),INDEX([1]价格表!$B$4:$I$31,M929,6),IF(AND(J929&gt;4,J929&lt;=5.5),INDEX([1]价格表!$B$4:$I$31,M929,7),IF(J929&gt;5.5,2.6+INDEX([1]价格表!$B$4:$I$31,M929,8)*L929)))))))</f>
        <v>1.8</v>
      </c>
      <c r="O929" s="3"/>
      <c r="P929" s="3"/>
      <c r="Q929" s="3">
        <f t="shared" si="29"/>
        <v>0</v>
      </c>
    </row>
    <row r="930" spans="1:17">
      <c r="A930" s="11">
        <v>4312263629978</v>
      </c>
      <c r="B930" s="1" t="s">
        <v>19</v>
      </c>
      <c r="C930" s="12">
        <v>20210203</v>
      </c>
      <c r="D930" s="12">
        <v>610538201209</v>
      </c>
      <c r="E930" s="12" t="s">
        <v>19</v>
      </c>
      <c r="F930" s="12">
        <v>20210213</v>
      </c>
      <c r="G930" s="12" t="s">
        <v>20</v>
      </c>
      <c r="H930" s="12" t="s">
        <v>33</v>
      </c>
      <c r="I930" s="12" t="s">
        <v>34</v>
      </c>
      <c r="J930" s="12">
        <v>0.76</v>
      </c>
      <c r="K930" s="12" t="s">
        <v>23</v>
      </c>
      <c r="L930">
        <f t="shared" si="28"/>
        <v>1</v>
      </c>
      <c r="M930">
        <f>MATCH(H:H,[1]价格表!$B$4:$B$35,0)</f>
        <v>7</v>
      </c>
      <c r="N930" s="4">
        <f>IF(J930&lt;=0.3,INDEX([1]价格表!$B$4:$I$31,M930,2),IF(AND(J930&gt;0.3,J930&lt;=1),INDEX([1]价格表!$B$4:$I$31,M930,3),IF(AND(J930&gt;1,J930&lt;=2.2),INDEX([1]价格表!$B$4:$I$31,M930,4),IF(AND(J930&gt;2.2,J930&lt;=3.3),INDEX([1]价格表!$B$4:$I$31,M930,5),IF(AND(J930&gt;3.3,J930&lt;=4),INDEX([1]价格表!$B$4:$I$31,M930,6),IF(AND(J930&gt;4,J930&lt;=5.5),INDEX([1]价格表!$B$4:$I$31,M930,7),IF(J930&gt;5.5,2.6+INDEX([1]价格表!$B$4:$I$31,M930,8)*L930)))))))</f>
        <v>1.8</v>
      </c>
      <c r="O930" s="3"/>
      <c r="P930" s="3"/>
      <c r="Q930" s="3">
        <f t="shared" si="29"/>
        <v>0</v>
      </c>
    </row>
    <row r="931" spans="1:17">
      <c r="A931" s="11">
        <v>4312263630337</v>
      </c>
      <c r="B931" s="1" t="s">
        <v>19</v>
      </c>
      <c r="C931" s="12">
        <v>20210203</v>
      </c>
      <c r="D931" s="12">
        <v>610538201209</v>
      </c>
      <c r="E931" s="12" t="s">
        <v>19</v>
      </c>
      <c r="F931" s="12">
        <v>20210213</v>
      </c>
      <c r="G931" s="12" t="s">
        <v>20</v>
      </c>
      <c r="H931" s="12" t="s">
        <v>24</v>
      </c>
      <c r="I931" s="12" t="s">
        <v>25</v>
      </c>
      <c r="J931" s="12">
        <v>0.76</v>
      </c>
      <c r="K931" s="12" t="s">
        <v>23</v>
      </c>
      <c r="L931">
        <f t="shared" si="28"/>
        <v>1</v>
      </c>
      <c r="M931">
        <f>MATCH(H:H,[1]价格表!$B$4:$B$35,0)</f>
        <v>1</v>
      </c>
      <c r="N931" s="4">
        <f>IF(J931&lt;=0.3,INDEX([1]价格表!$B$4:$I$31,M931,2),IF(AND(J931&gt;0.3,J931&lt;=1),INDEX([1]价格表!$B$4:$I$31,M931,3),IF(AND(J931&gt;1,J931&lt;=2.2),INDEX([1]价格表!$B$4:$I$31,M931,4),IF(AND(J931&gt;2.2,J931&lt;=3.3),INDEX([1]价格表!$B$4:$I$31,M931,5),IF(AND(J931&gt;3.3,J931&lt;=4),INDEX([1]价格表!$B$4:$I$31,M931,6),IF(AND(J931&gt;4,J931&lt;=5.5),INDEX([1]价格表!$B$4:$I$31,M931,7),IF(J931&gt;5.5,2.6+INDEX([1]价格表!$B$4:$I$31,M931,8)*L931)))))))</f>
        <v>1.8</v>
      </c>
      <c r="O931" s="3"/>
      <c r="P931" s="3"/>
      <c r="Q931" s="3">
        <f t="shared" si="29"/>
        <v>0</v>
      </c>
    </row>
    <row r="932" spans="1:17">
      <c r="A932" s="11">
        <v>4312263718037</v>
      </c>
      <c r="B932" s="1" t="s">
        <v>19</v>
      </c>
      <c r="C932" s="12">
        <v>20210203</v>
      </c>
      <c r="D932" s="12">
        <v>610538201209</v>
      </c>
      <c r="E932" s="12" t="s">
        <v>19</v>
      </c>
      <c r="F932" s="12">
        <v>20210213</v>
      </c>
      <c r="G932" s="12" t="s">
        <v>20</v>
      </c>
      <c r="H932" s="12" t="s">
        <v>24</v>
      </c>
      <c r="I932" s="12" t="s">
        <v>137</v>
      </c>
      <c r="J932" s="12">
        <v>0.58</v>
      </c>
      <c r="K932" s="12" t="s">
        <v>23</v>
      </c>
      <c r="L932">
        <f t="shared" si="28"/>
        <v>1</v>
      </c>
      <c r="M932">
        <f>MATCH(H:H,[1]价格表!$B$4:$B$35,0)</f>
        <v>1</v>
      </c>
      <c r="N932" s="4">
        <f>IF(J932&lt;=0.3,INDEX([1]价格表!$B$4:$I$31,M932,2),IF(AND(J932&gt;0.3,J932&lt;=1),INDEX([1]价格表!$B$4:$I$31,M932,3),IF(AND(J932&gt;1,J932&lt;=2.2),INDEX([1]价格表!$B$4:$I$31,M932,4),IF(AND(J932&gt;2.2,J932&lt;=3.3),INDEX([1]价格表!$B$4:$I$31,M932,5),IF(AND(J932&gt;3.3,J932&lt;=4),INDEX([1]价格表!$B$4:$I$31,M932,6),IF(AND(J932&gt;4,J932&lt;=5.5),INDEX([1]价格表!$B$4:$I$31,M932,7),IF(J932&gt;5.5,2.6+INDEX([1]价格表!$B$4:$I$31,M932,8)*L932)))))))</f>
        <v>1.8</v>
      </c>
      <c r="O932" s="3"/>
      <c r="P932" s="3"/>
      <c r="Q932" s="3">
        <f t="shared" si="29"/>
        <v>0</v>
      </c>
    </row>
    <row r="933" spans="1:17">
      <c r="A933" s="11">
        <v>4312263718038</v>
      </c>
      <c r="B933" s="1" t="s">
        <v>19</v>
      </c>
      <c r="C933" s="12">
        <v>20210203</v>
      </c>
      <c r="D933" s="12">
        <v>610538201209</v>
      </c>
      <c r="E933" s="12" t="s">
        <v>19</v>
      </c>
      <c r="F933" s="12">
        <v>20210213</v>
      </c>
      <c r="G933" s="12" t="s">
        <v>20</v>
      </c>
      <c r="H933" s="12" t="s">
        <v>24</v>
      </c>
      <c r="I933" s="12" t="s">
        <v>25</v>
      </c>
      <c r="J933" s="12">
        <v>1.34</v>
      </c>
      <c r="K933" s="12" t="s">
        <v>23</v>
      </c>
      <c r="L933">
        <f t="shared" si="28"/>
        <v>2</v>
      </c>
      <c r="M933">
        <f>MATCH(H:H,[1]价格表!$B$4:$B$35,0)</f>
        <v>1</v>
      </c>
      <c r="N933" s="4">
        <f>IF(J933&lt;=0.3,INDEX([1]价格表!$B$4:$I$31,M933,2),IF(AND(J933&gt;0.3,J933&lt;=1),INDEX([1]价格表!$B$4:$I$31,M933,3),IF(AND(J933&gt;1,J933&lt;=2.2),INDEX([1]价格表!$B$4:$I$31,M933,4),IF(AND(J933&gt;2.2,J933&lt;=3.3),INDEX([1]价格表!$B$4:$I$31,M933,5),IF(AND(J933&gt;3.3,J933&lt;=4),INDEX([1]价格表!$B$4:$I$31,M933,6),IF(AND(J933&gt;4,J933&lt;=5.5),INDEX([1]价格表!$B$4:$I$31,M933,7),IF(J933&gt;5.5,2.6+INDEX([1]价格表!$B$4:$I$31,M933,8)*L933)))))))</f>
        <v>2.15</v>
      </c>
      <c r="O933" s="3"/>
      <c r="P933" s="3"/>
      <c r="Q933" s="3">
        <f t="shared" si="29"/>
        <v>0</v>
      </c>
    </row>
    <row r="934" spans="1:17">
      <c r="A934" s="11">
        <v>4312263718039</v>
      </c>
      <c r="B934" s="1" t="s">
        <v>19</v>
      </c>
      <c r="C934" s="12">
        <v>20210203</v>
      </c>
      <c r="D934" s="12">
        <v>610538201209</v>
      </c>
      <c r="E934" s="12" t="s">
        <v>19</v>
      </c>
      <c r="F934" s="12">
        <v>20210213</v>
      </c>
      <c r="G934" s="12" t="s">
        <v>20</v>
      </c>
      <c r="H934" s="12" t="s">
        <v>47</v>
      </c>
      <c r="I934" s="12" t="s">
        <v>58</v>
      </c>
      <c r="J934" s="12">
        <v>1.18</v>
      </c>
      <c r="K934" s="12" t="s">
        <v>23</v>
      </c>
      <c r="L934">
        <f t="shared" si="28"/>
        <v>2</v>
      </c>
      <c r="M934">
        <f>MATCH(H:H,[1]价格表!$B$4:$B$35,0)</f>
        <v>12</v>
      </c>
      <c r="N934" s="4">
        <f>IF(J934&lt;=0.3,INDEX([1]价格表!$B$4:$I$31,M934,2),IF(AND(J934&gt;0.3,J934&lt;=1),INDEX([1]价格表!$B$4:$I$31,M934,3),IF(AND(J934&gt;1,J934&lt;=2.2),INDEX([1]价格表!$B$4:$I$31,M934,4),IF(AND(J934&gt;2.2,J934&lt;=3.3),INDEX([1]价格表!$B$4:$I$31,M934,5),IF(AND(J934&gt;3.3,J934&lt;=4),INDEX([1]价格表!$B$4:$I$31,M934,6),IF(AND(J934&gt;4,J934&lt;=5.5),INDEX([1]价格表!$B$4:$I$31,M934,7),IF(J934&gt;5.5,2.6+INDEX([1]价格表!$B$4:$I$31,M934,8)*L934)))))))</f>
        <v>2.15</v>
      </c>
      <c r="O934" s="3"/>
      <c r="P934" s="3"/>
      <c r="Q934" s="3">
        <f t="shared" si="29"/>
        <v>0</v>
      </c>
    </row>
    <row r="935" spans="1:17">
      <c r="A935" s="11">
        <v>4606852212505</v>
      </c>
      <c r="B935" s="1" t="s">
        <v>19</v>
      </c>
      <c r="C935" s="12">
        <v>20210203</v>
      </c>
      <c r="D935" s="12">
        <v>610538201209</v>
      </c>
      <c r="E935" s="12" t="s">
        <v>19</v>
      </c>
      <c r="F935" s="12">
        <v>20210213</v>
      </c>
      <c r="G935" s="12" t="s">
        <v>20</v>
      </c>
      <c r="H935" s="12" t="s">
        <v>24</v>
      </c>
      <c r="I935" s="12" t="s">
        <v>25</v>
      </c>
      <c r="J935" s="12">
        <v>1.22</v>
      </c>
      <c r="K935" s="12" t="s">
        <v>23</v>
      </c>
      <c r="L935">
        <f t="shared" si="28"/>
        <v>2</v>
      </c>
      <c r="M935">
        <f>MATCH(H:H,[1]价格表!$B$4:$B$35,0)</f>
        <v>1</v>
      </c>
      <c r="N935" s="4">
        <f>IF(J935&lt;=0.3,INDEX([1]价格表!$B$4:$I$31,M935,2),IF(AND(J935&gt;0.3,J935&lt;=1),INDEX([1]价格表!$B$4:$I$31,M935,3),IF(AND(J935&gt;1,J935&lt;=2.2),INDEX([1]价格表!$B$4:$I$31,M935,4),IF(AND(J935&gt;2.2,J935&lt;=3.3),INDEX([1]价格表!$B$4:$I$31,M935,5),IF(AND(J935&gt;3.3,J935&lt;=4),INDEX([1]价格表!$B$4:$I$31,M935,6),IF(AND(J935&gt;4,J935&lt;=5.5),INDEX([1]价格表!$B$4:$I$31,M935,7),IF(J935&gt;5.5,2.6+INDEX([1]价格表!$B$4:$I$31,M935,8)*L935)))))))</f>
        <v>2.15</v>
      </c>
      <c r="O935" s="3"/>
      <c r="P935" s="3"/>
      <c r="Q935" s="3">
        <f t="shared" si="29"/>
        <v>0</v>
      </c>
    </row>
    <row r="936" spans="1:17">
      <c r="A936" s="11">
        <v>4606852212591</v>
      </c>
      <c r="B936" s="1" t="s">
        <v>19</v>
      </c>
      <c r="C936" s="12">
        <v>20210203</v>
      </c>
      <c r="D936" s="12">
        <v>610538201209</v>
      </c>
      <c r="E936" s="12" t="s">
        <v>19</v>
      </c>
      <c r="F936" s="12">
        <v>20210213</v>
      </c>
      <c r="G936" s="12" t="s">
        <v>20</v>
      </c>
      <c r="H936" s="12" t="s">
        <v>24</v>
      </c>
      <c r="I936" s="12" t="s">
        <v>56</v>
      </c>
      <c r="J936" s="12">
        <v>1.22</v>
      </c>
      <c r="K936" s="12" t="s">
        <v>23</v>
      </c>
      <c r="L936">
        <f t="shared" si="28"/>
        <v>2</v>
      </c>
      <c r="M936">
        <f>MATCH(H:H,[1]价格表!$B$4:$B$35,0)</f>
        <v>1</v>
      </c>
      <c r="N936" s="4">
        <f>IF(J936&lt;=0.3,INDEX([1]价格表!$B$4:$I$31,M936,2),IF(AND(J936&gt;0.3,J936&lt;=1),INDEX([1]价格表!$B$4:$I$31,M936,3),IF(AND(J936&gt;1,J936&lt;=2.2),INDEX([1]价格表!$B$4:$I$31,M936,4),IF(AND(J936&gt;2.2,J936&lt;=3.3),INDEX([1]价格表!$B$4:$I$31,M936,5),IF(AND(J936&gt;3.3,J936&lt;=4),INDEX([1]价格表!$B$4:$I$31,M936,6),IF(AND(J936&gt;4,J936&lt;=5.5),INDEX([1]价格表!$B$4:$I$31,M936,7),IF(J936&gt;5.5,2.6+INDEX([1]价格表!$B$4:$I$31,M936,8)*L936)))))))</f>
        <v>2.15</v>
      </c>
      <c r="O936" s="3"/>
      <c r="P936" s="3"/>
      <c r="Q936" s="3">
        <f t="shared" si="29"/>
        <v>0</v>
      </c>
    </row>
    <row r="937" spans="1:17">
      <c r="A937" s="11">
        <v>4606852212777</v>
      </c>
      <c r="B937" s="1" t="s">
        <v>19</v>
      </c>
      <c r="C937" s="12">
        <v>20210203</v>
      </c>
      <c r="D937" s="12">
        <v>610538201209</v>
      </c>
      <c r="E937" s="12" t="s">
        <v>19</v>
      </c>
      <c r="F937" s="12">
        <v>20210213</v>
      </c>
      <c r="G937" s="12" t="s">
        <v>20</v>
      </c>
      <c r="H937" s="12" t="s">
        <v>24</v>
      </c>
      <c r="I937" s="12" t="s">
        <v>56</v>
      </c>
      <c r="J937" s="12">
        <v>1.34</v>
      </c>
      <c r="K937" s="12" t="s">
        <v>23</v>
      </c>
      <c r="L937">
        <f t="shared" si="28"/>
        <v>2</v>
      </c>
      <c r="M937">
        <f>MATCH(H:H,[1]价格表!$B$4:$B$35,0)</f>
        <v>1</v>
      </c>
      <c r="N937" s="4">
        <f>IF(J937&lt;=0.3,INDEX([1]价格表!$B$4:$I$31,M937,2),IF(AND(J937&gt;0.3,J937&lt;=1),INDEX([1]价格表!$B$4:$I$31,M937,3),IF(AND(J937&gt;1,J937&lt;=2.2),INDEX([1]价格表!$B$4:$I$31,M937,4),IF(AND(J937&gt;2.2,J937&lt;=3.3),INDEX([1]价格表!$B$4:$I$31,M937,5),IF(AND(J937&gt;3.3,J937&lt;=4),INDEX([1]价格表!$B$4:$I$31,M937,6),IF(AND(J937&gt;4,J937&lt;=5.5),INDEX([1]价格表!$B$4:$I$31,M937,7),IF(J937&gt;5.5,2.6+INDEX([1]价格表!$B$4:$I$31,M937,8)*L937)))))))</f>
        <v>2.15</v>
      </c>
      <c r="O937" s="3"/>
      <c r="P937" s="3"/>
      <c r="Q937" s="3">
        <f t="shared" si="29"/>
        <v>0</v>
      </c>
    </row>
    <row r="938" spans="1:17">
      <c r="A938" s="11">
        <v>4606852214041</v>
      </c>
      <c r="B938" s="1" t="s">
        <v>19</v>
      </c>
      <c r="C938" s="12">
        <v>20210203</v>
      </c>
      <c r="D938" s="12">
        <v>610538201209</v>
      </c>
      <c r="E938" s="12" t="s">
        <v>19</v>
      </c>
      <c r="F938" s="12">
        <v>20210213</v>
      </c>
      <c r="G938" s="12" t="s">
        <v>20</v>
      </c>
      <c r="H938" s="12" t="s">
        <v>24</v>
      </c>
      <c r="I938" s="12" t="s">
        <v>25</v>
      </c>
      <c r="J938" s="12">
        <v>1.2</v>
      </c>
      <c r="K938" s="12" t="s">
        <v>23</v>
      </c>
      <c r="L938">
        <f t="shared" si="28"/>
        <v>2</v>
      </c>
      <c r="M938">
        <f>MATCH(H:H,[1]价格表!$B$4:$B$35,0)</f>
        <v>1</v>
      </c>
      <c r="N938" s="4">
        <f>IF(J938&lt;=0.3,INDEX([1]价格表!$B$4:$I$31,M938,2),IF(AND(J938&gt;0.3,J938&lt;=1),INDEX([1]价格表!$B$4:$I$31,M938,3),IF(AND(J938&gt;1,J938&lt;=2.2),INDEX([1]价格表!$B$4:$I$31,M938,4),IF(AND(J938&gt;2.2,J938&lt;=3.3),INDEX([1]价格表!$B$4:$I$31,M938,5),IF(AND(J938&gt;3.3,J938&lt;=4),INDEX([1]价格表!$B$4:$I$31,M938,6),IF(AND(J938&gt;4,J938&lt;=5.5),INDEX([1]价格表!$B$4:$I$31,M938,7),IF(J938&gt;5.5,2.6+INDEX([1]价格表!$B$4:$I$31,M938,8)*L938)))))))</f>
        <v>2.15</v>
      </c>
      <c r="O938" s="3"/>
      <c r="P938" s="3"/>
      <c r="Q938" s="3">
        <f t="shared" si="29"/>
        <v>0</v>
      </c>
    </row>
    <row r="939" spans="1:17">
      <c r="A939" s="11">
        <v>4606852214212</v>
      </c>
      <c r="B939" s="1" t="s">
        <v>19</v>
      </c>
      <c r="C939" s="12">
        <v>20210203</v>
      </c>
      <c r="D939" s="12">
        <v>610538201209</v>
      </c>
      <c r="E939" s="12" t="s">
        <v>19</v>
      </c>
      <c r="F939" s="12">
        <v>20210213</v>
      </c>
      <c r="G939" s="12" t="s">
        <v>20</v>
      </c>
      <c r="H939" s="12" t="s">
        <v>24</v>
      </c>
      <c r="I939" s="12" t="s">
        <v>25</v>
      </c>
      <c r="J939" s="12">
        <v>1.2</v>
      </c>
      <c r="K939" s="12" t="s">
        <v>23</v>
      </c>
      <c r="L939">
        <f t="shared" si="28"/>
        <v>2</v>
      </c>
      <c r="M939">
        <f>MATCH(H:H,[1]价格表!$B$4:$B$35,0)</f>
        <v>1</v>
      </c>
      <c r="N939" s="4">
        <f>IF(J939&lt;=0.3,INDEX([1]价格表!$B$4:$I$31,M939,2),IF(AND(J939&gt;0.3,J939&lt;=1),INDEX([1]价格表!$B$4:$I$31,M939,3),IF(AND(J939&gt;1,J939&lt;=2.2),INDEX([1]价格表!$B$4:$I$31,M939,4),IF(AND(J939&gt;2.2,J939&lt;=3.3),INDEX([1]价格表!$B$4:$I$31,M939,5),IF(AND(J939&gt;3.3,J939&lt;=4),INDEX([1]价格表!$B$4:$I$31,M939,6),IF(AND(J939&gt;4,J939&lt;=5.5),INDEX([1]价格表!$B$4:$I$31,M939,7),IF(J939&gt;5.5,2.6+INDEX([1]价格表!$B$4:$I$31,M939,8)*L939)))))))</f>
        <v>2.15</v>
      </c>
      <c r="O939" s="3"/>
      <c r="P939" s="3"/>
      <c r="Q939" s="3">
        <f t="shared" si="29"/>
        <v>0</v>
      </c>
    </row>
    <row r="940" spans="1:17">
      <c r="A940" s="11">
        <v>4606852214305</v>
      </c>
      <c r="B940" s="1" t="s">
        <v>19</v>
      </c>
      <c r="C940" s="12">
        <v>20210203</v>
      </c>
      <c r="D940" s="12">
        <v>610538201209</v>
      </c>
      <c r="E940" s="12" t="s">
        <v>19</v>
      </c>
      <c r="F940" s="12">
        <v>20210213</v>
      </c>
      <c r="G940" s="12" t="s">
        <v>20</v>
      </c>
      <c r="H940" s="12" t="s">
        <v>24</v>
      </c>
      <c r="I940" s="12" t="s">
        <v>25</v>
      </c>
      <c r="J940" s="12">
        <v>2.3</v>
      </c>
      <c r="K940" s="12" t="s">
        <v>23</v>
      </c>
      <c r="L940">
        <f t="shared" si="28"/>
        <v>3</v>
      </c>
      <c r="M940">
        <f>MATCH(H:H,[1]价格表!$B$4:$B$35,0)</f>
        <v>1</v>
      </c>
      <c r="N940" s="4">
        <f>IF(J940&lt;=0.3,INDEX([1]价格表!$B$4:$I$31,M940,2),IF(AND(J940&gt;0.3,J940&lt;=1),INDEX([1]价格表!$B$4:$I$31,M940,3),IF(AND(J940&gt;1,J940&lt;=2.2),INDEX([1]价格表!$B$4:$I$31,M940,4),IF(AND(J940&gt;2.2,J940&lt;=3.3),INDEX([1]价格表!$B$4:$I$31,M940,5),IF(AND(J940&gt;3.3,J940&lt;=4),INDEX([1]价格表!$B$4:$I$31,M940,6),IF(AND(J940&gt;4,J940&lt;=5.5),INDEX([1]价格表!$B$4:$I$31,M940,7),IF(J940&gt;5.5,2.6+INDEX([1]价格表!$B$4:$I$31,M940,8)*L940)))))))</f>
        <v>2.5</v>
      </c>
      <c r="O940" s="5">
        <v>2.18</v>
      </c>
      <c r="P940" s="5">
        <v>2.15</v>
      </c>
      <c r="Q940" s="3">
        <f t="shared" si="29"/>
        <v>-0.35</v>
      </c>
    </row>
    <row r="941" spans="1:17">
      <c r="A941" s="11">
        <v>4606852233979</v>
      </c>
      <c r="B941" s="1" t="s">
        <v>19</v>
      </c>
      <c r="C941" s="12">
        <v>20210203</v>
      </c>
      <c r="D941" s="12">
        <v>610538201209</v>
      </c>
      <c r="E941" s="12" t="s">
        <v>19</v>
      </c>
      <c r="F941" s="12">
        <v>20210213</v>
      </c>
      <c r="G941" s="12" t="s">
        <v>20</v>
      </c>
      <c r="H941" s="12" t="s">
        <v>29</v>
      </c>
      <c r="I941" s="12" t="s">
        <v>123</v>
      </c>
      <c r="J941" s="12">
        <v>2.04</v>
      </c>
      <c r="K941" s="12" t="s">
        <v>23</v>
      </c>
      <c r="L941">
        <f t="shared" si="28"/>
        <v>3</v>
      </c>
      <c r="M941">
        <f>MATCH(H:H,[1]价格表!$B$4:$B$35,0)</f>
        <v>3</v>
      </c>
      <c r="N941" s="4">
        <f>IF(J941&lt;=0.3,INDEX([1]价格表!$B$4:$I$31,M941,2),IF(AND(J941&gt;0.3,J941&lt;=1),INDEX([1]价格表!$B$4:$I$31,M941,3),IF(AND(J941&gt;1,J941&lt;=2.2),INDEX([1]价格表!$B$4:$I$31,M941,4),IF(AND(J941&gt;2.2,J941&lt;=3.3),INDEX([1]价格表!$B$4:$I$31,M941,5),IF(AND(J941&gt;3.3,J941&lt;=4),INDEX([1]价格表!$B$4:$I$31,M941,6),IF(AND(J941&gt;4,J941&lt;=5.5),INDEX([1]价格表!$B$4:$I$31,M941,7),IF(J941&gt;5.5,2.6+INDEX([1]价格表!$B$4:$I$31,M941,8)*L941)))))))</f>
        <v>2.15</v>
      </c>
      <c r="O941" s="3"/>
      <c r="P941" s="3"/>
      <c r="Q941" s="3">
        <f t="shared" si="29"/>
        <v>0</v>
      </c>
    </row>
    <row r="942" spans="1:17">
      <c r="A942" s="11">
        <v>4606852234154</v>
      </c>
      <c r="B942" s="1" t="s">
        <v>19</v>
      </c>
      <c r="C942" s="12">
        <v>20210203</v>
      </c>
      <c r="D942" s="12">
        <v>610538201209</v>
      </c>
      <c r="E942" s="12" t="s">
        <v>19</v>
      </c>
      <c r="F942" s="12">
        <v>20210213</v>
      </c>
      <c r="G942" s="12" t="s">
        <v>20</v>
      </c>
      <c r="H942" s="12" t="s">
        <v>45</v>
      </c>
      <c r="I942" s="12" t="s">
        <v>237</v>
      </c>
      <c r="J942" s="12">
        <v>3.18</v>
      </c>
      <c r="K942" s="12" t="s">
        <v>23</v>
      </c>
      <c r="L942">
        <f t="shared" si="28"/>
        <v>4</v>
      </c>
      <c r="M942">
        <f>MATCH(H:H,[1]价格表!$B$4:$B$35,0)</f>
        <v>20</v>
      </c>
      <c r="N942" s="4">
        <f>IF(J942&lt;=0.3,INDEX([1]价格表!$B$4:$I$31,M942,2),IF(AND(J942&gt;0.3,J942&lt;=1),INDEX([1]价格表!$B$4:$I$31,M942,3),IF(AND(J942&gt;1,J942&lt;=2.2),INDEX([1]价格表!$B$4:$I$31,M942,4),IF(AND(J942&gt;2.2,J942&lt;=3.3),INDEX([1]价格表!$B$4:$I$31,M942,5),IF(AND(J942&gt;3.3,J942&lt;=4),INDEX([1]价格表!$B$4:$I$31,M942,6),IF(AND(J942&gt;4,J942&lt;=5.5),INDEX([1]价格表!$B$4:$I$31,M942,7),IF(J942&gt;5.5,2.6+INDEX([1]价格表!$B$4:$I$31,M942,8)*L942)))))))</f>
        <v>2.5</v>
      </c>
      <c r="O942" s="3"/>
      <c r="P942" s="3"/>
      <c r="Q942" s="3">
        <f t="shared" si="29"/>
        <v>0</v>
      </c>
    </row>
    <row r="943" spans="1:17">
      <c r="A943" s="11">
        <v>4606852235648</v>
      </c>
      <c r="B943" s="1" t="s">
        <v>19</v>
      </c>
      <c r="C943" s="12">
        <v>20210203</v>
      </c>
      <c r="D943" s="12">
        <v>610538201209</v>
      </c>
      <c r="E943" s="12" t="s">
        <v>19</v>
      </c>
      <c r="F943" s="12">
        <v>20210213</v>
      </c>
      <c r="G943" s="12" t="s">
        <v>20</v>
      </c>
      <c r="H943" s="12" t="s">
        <v>47</v>
      </c>
      <c r="I943" s="12" t="s">
        <v>95</v>
      </c>
      <c r="J943" s="12">
        <v>1.39</v>
      </c>
      <c r="K943" s="12" t="s">
        <v>23</v>
      </c>
      <c r="L943">
        <f t="shared" si="28"/>
        <v>2</v>
      </c>
      <c r="M943">
        <f>MATCH(H:H,[1]价格表!$B$4:$B$35,0)</f>
        <v>12</v>
      </c>
      <c r="N943" s="4">
        <f>IF(J943&lt;=0.3,INDEX([1]价格表!$B$4:$I$31,M943,2),IF(AND(J943&gt;0.3,J943&lt;=1),INDEX([1]价格表!$B$4:$I$31,M943,3),IF(AND(J943&gt;1,J943&lt;=2.2),INDEX([1]价格表!$B$4:$I$31,M943,4),IF(AND(J943&gt;2.2,J943&lt;=3.3),INDEX([1]价格表!$B$4:$I$31,M943,5),IF(AND(J943&gt;3.3,J943&lt;=4),INDEX([1]价格表!$B$4:$I$31,M943,6),IF(AND(J943&gt;4,J943&lt;=5.5),INDEX([1]价格表!$B$4:$I$31,M943,7),IF(J943&gt;5.5,2.6+INDEX([1]价格表!$B$4:$I$31,M943,8)*L943)))))))</f>
        <v>2.15</v>
      </c>
      <c r="O943" s="3"/>
      <c r="P943" s="3"/>
      <c r="Q943" s="3">
        <f t="shared" si="29"/>
        <v>0</v>
      </c>
    </row>
    <row r="944" spans="1:17">
      <c r="A944" s="11">
        <v>4606852235818</v>
      </c>
      <c r="B944" s="1" t="s">
        <v>19</v>
      </c>
      <c r="C944" s="12">
        <v>20210203</v>
      </c>
      <c r="D944" s="12">
        <v>610538201209</v>
      </c>
      <c r="E944" s="12" t="s">
        <v>19</v>
      </c>
      <c r="F944" s="12">
        <v>20210213</v>
      </c>
      <c r="G944" s="12" t="s">
        <v>20</v>
      </c>
      <c r="H944" s="12" t="s">
        <v>54</v>
      </c>
      <c r="I944" s="12" t="s">
        <v>68</v>
      </c>
      <c r="J944" s="12">
        <v>1.66</v>
      </c>
      <c r="K944" s="12" t="s">
        <v>23</v>
      </c>
      <c r="L944">
        <f t="shared" si="28"/>
        <v>2</v>
      </c>
      <c r="M944">
        <f>MATCH(H:H,[1]价格表!$B$4:$B$35,0)</f>
        <v>10</v>
      </c>
      <c r="N944" s="4">
        <f>IF(J944&lt;=0.3,INDEX([1]价格表!$B$4:$I$31,M944,2),IF(AND(J944&gt;0.3,J944&lt;=1),INDEX([1]价格表!$B$4:$I$31,M944,3),IF(AND(J944&gt;1,J944&lt;=2.2),INDEX([1]价格表!$B$4:$I$31,M944,4),IF(AND(J944&gt;2.2,J944&lt;=3.3),INDEX([1]价格表!$B$4:$I$31,M944,5),IF(AND(J944&gt;3.3,J944&lt;=4),INDEX([1]价格表!$B$4:$I$31,M944,6),IF(AND(J944&gt;4,J944&lt;=5.5),INDEX([1]价格表!$B$4:$I$31,M944,7),IF(J944&gt;5.5,2.6+INDEX([1]价格表!$B$4:$I$31,M944,8)*L944)))))))</f>
        <v>2.15</v>
      </c>
      <c r="O944" s="3"/>
      <c r="P944" s="3"/>
      <c r="Q944" s="3">
        <f t="shared" si="29"/>
        <v>0</v>
      </c>
    </row>
    <row r="945" spans="1:17">
      <c r="A945" s="11">
        <v>4606852239612</v>
      </c>
      <c r="B945" s="1" t="s">
        <v>19</v>
      </c>
      <c r="C945" s="12">
        <v>20210203</v>
      </c>
      <c r="D945" s="12">
        <v>610538201209</v>
      </c>
      <c r="E945" s="12" t="s">
        <v>19</v>
      </c>
      <c r="F945" s="12">
        <v>20210213</v>
      </c>
      <c r="G945" s="12" t="s">
        <v>20</v>
      </c>
      <c r="H945" s="12" t="s">
        <v>54</v>
      </c>
      <c r="I945" s="12" t="s">
        <v>66</v>
      </c>
      <c r="J945" s="12">
        <v>1.94</v>
      </c>
      <c r="K945" s="12" t="s">
        <v>23</v>
      </c>
      <c r="L945">
        <f t="shared" si="28"/>
        <v>2</v>
      </c>
      <c r="M945">
        <f>MATCH(H:H,[1]价格表!$B$4:$B$35,0)</f>
        <v>10</v>
      </c>
      <c r="N945" s="4">
        <f>IF(J945&lt;=0.3,INDEX([1]价格表!$B$4:$I$31,M945,2),IF(AND(J945&gt;0.3,J945&lt;=1),INDEX([1]价格表!$B$4:$I$31,M945,3),IF(AND(J945&gt;1,J945&lt;=2.2),INDEX([1]价格表!$B$4:$I$31,M945,4),IF(AND(J945&gt;2.2,J945&lt;=3.3),INDEX([1]价格表!$B$4:$I$31,M945,5),IF(AND(J945&gt;3.3,J945&lt;=4),INDEX([1]价格表!$B$4:$I$31,M945,6),IF(AND(J945&gt;4,J945&lt;=5.5),INDEX([1]价格表!$B$4:$I$31,M945,7),IF(J945&gt;5.5,2.6+INDEX([1]价格表!$B$4:$I$31,M945,8)*L945)))))))</f>
        <v>2.15</v>
      </c>
      <c r="O945" s="3"/>
      <c r="P945" s="3"/>
      <c r="Q945" s="3">
        <f t="shared" si="29"/>
        <v>0</v>
      </c>
    </row>
    <row r="946" spans="1:17">
      <c r="A946" s="11">
        <v>4606852239986</v>
      </c>
      <c r="B946" s="1" t="s">
        <v>19</v>
      </c>
      <c r="C946" s="12">
        <v>20210203</v>
      </c>
      <c r="D946" s="12">
        <v>610538201209</v>
      </c>
      <c r="E946" s="12" t="s">
        <v>19</v>
      </c>
      <c r="F946" s="12">
        <v>20210213</v>
      </c>
      <c r="G946" s="12" t="s">
        <v>20</v>
      </c>
      <c r="H946" s="12" t="s">
        <v>149</v>
      </c>
      <c r="I946" s="12" t="s">
        <v>152</v>
      </c>
      <c r="J946" s="12">
        <v>2</v>
      </c>
      <c r="K946" s="12" t="s">
        <v>23</v>
      </c>
      <c r="L946">
        <f t="shared" si="28"/>
        <v>2</v>
      </c>
      <c r="M946">
        <f>MATCH(H:H,[1]价格表!$B$4:$B$35,0)</f>
        <v>24</v>
      </c>
      <c r="N946" s="4">
        <f>IF(J946&lt;=0.3,INDEX([1]价格表!$B$4:$I$31,M946,2),IF(AND(J946&gt;0.3,J946&lt;=1),INDEX([1]价格表!$B$4:$I$31,M946,3),IF(AND(J946&gt;1,J946&lt;=2.2),INDEX([1]价格表!$B$4:$I$31,M946,4),IF(AND(J946&gt;2.2,J946&lt;=3.3),INDEX([1]价格表!$B$4:$I$31,M946,5),IF(AND(J946&gt;3.3,J946&lt;=4),INDEX([1]价格表!$B$4:$I$31,M946,6),IF(AND(J946&gt;4,J946&lt;=5.5),INDEX([1]价格表!$B$4:$I$31,M946,7),IF(J946&gt;5.5,2.6+INDEX([1]价格表!$B$4:$I$31,M946,8)*L946)))))))</f>
        <v>2.15</v>
      </c>
      <c r="O946" s="3"/>
      <c r="P946" s="3"/>
      <c r="Q946" s="3">
        <f t="shared" si="29"/>
        <v>0</v>
      </c>
    </row>
    <row r="947" spans="1:17">
      <c r="A947" s="11">
        <v>4606913254982</v>
      </c>
      <c r="B947" s="1" t="s">
        <v>19</v>
      </c>
      <c r="C947" s="12">
        <v>20210203</v>
      </c>
      <c r="D947" s="12">
        <v>610538201209</v>
      </c>
      <c r="E947" s="12" t="s">
        <v>19</v>
      </c>
      <c r="F947" s="12">
        <v>20210213</v>
      </c>
      <c r="G947" s="12" t="s">
        <v>20</v>
      </c>
      <c r="H947" s="12" t="s">
        <v>138</v>
      </c>
      <c r="I947" s="12" t="s">
        <v>238</v>
      </c>
      <c r="J947" s="12">
        <v>2.22</v>
      </c>
      <c r="K947" s="12" t="s">
        <v>23</v>
      </c>
      <c r="L947">
        <f t="shared" si="28"/>
        <v>3</v>
      </c>
      <c r="M947">
        <f>MATCH(H:H,[1]价格表!$B$4:$B$35,0)</f>
        <v>23</v>
      </c>
      <c r="N947" s="4">
        <f>IF(J947&lt;=0.3,INDEX([1]价格表!$B$4:$I$31,M947,2),IF(AND(J947&gt;0.3,J947&lt;=1),INDEX([1]价格表!$B$4:$I$31,M947,3),IF(AND(J947&gt;1,J947&lt;=2.2),INDEX([1]价格表!$B$4:$I$31,M947,4),IF(AND(J947&gt;2.2,J947&lt;=3.3),INDEX([1]价格表!$B$4:$I$31,M947,5),IF(AND(J947&gt;3.3,J947&lt;=4),INDEX([1]价格表!$B$4:$I$31,M947,6),IF(AND(J947&gt;4,J947&lt;=5.5),INDEX([1]价格表!$B$4:$I$31,M947,7),IF(J947&gt;5.5,2.6+INDEX([1]价格表!$B$4:$I$31,M947,8)*L947)))))))</f>
        <v>2.5</v>
      </c>
      <c r="O947" s="3"/>
      <c r="P947" s="3"/>
      <c r="Q947" s="3">
        <f t="shared" si="29"/>
        <v>0</v>
      </c>
    </row>
    <row r="948" spans="1:17">
      <c r="A948" s="11">
        <v>4606913255041</v>
      </c>
      <c r="B948" s="1" t="s">
        <v>19</v>
      </c>
      <c r="C948" s="12">
        <v>20210203</v>
      </c>
      <c r="D948" s="12">
        <v>610538201209</v>
      </c>
      <c r="E948" s="12" t="s">
        <v>19</v>
      </c>
      <c r="F948" s="12">
        <v>20210213</v>
      </c>
      <c r="G948" s="12" t="s">
        <v>20</v>
      </c>
      <c r="H948" s="12" t="s">
        <v>138</v>
      </c>
      <c r="I948" s="12" t="s">
        <v>239</v>
      </c>
      <c r="J948" s="12">
        <v>2.16</v>
      </c>
      <c r="K948" s="12" t="s">
        <v>23</v>
      </c>
      <c r="L948">
        <f t="shared" si="28"/>
        <v>3</v>
      </c>
      <c r="M948">
        <f>MATCH(H:H,[1]价格表!$B$4:$B$35,0)</f>
        <v>23</v>
      </c>
      <c r="N948" s="4">
        <f>IF(J948&lt;=0.3,INDEX([1]价格表!$B$4:$I$31,M948,2),IF(AND(J948&gt;0.3,J948&lt;=1),INDEX([1]价格表!$B$4:$I$31,M948,3),IF(AND(J948&gt;1,J948&lt;=2.2),INDEX([1]价格表!$B$4:$I$31,M948,4),IF(AND(J948&gt;2.2,J948&lt;=3.3),INDEX([1]价格表!$B$4:$I$31,M948,5),IF(AND(J948&gt;3.3,J948&lt;=4),INDEX([1]价格表!$B$4:$I$31,M948,6),IF(AND(J948&gt;4,J948&lt;=5.5),INDEX([1]价格表!$B$4:$I$31,M948,7),IF(J948&gt;5.5,2.6+INDEX([1]价格表!$B$4:$I$31,M948,8)*L948)))))))</f>
        <v>2.15</v>
      </c>
      <c r="O948" s="3"/>
      <c r="P948" s="3"/>
      <c r="Q948" s="3">
        <f t="shared" si="29"/>
        <v>0</v>
      </c>
    </row>
    <row r="949" spans="1:17">
      <c r="A949" s="11">
        <v>4606913258101</v>
      </c>
      <c r="B949" s="1" t="s">
        <v>19</v>
      </c>
      <c r="C949" s="12">
        <v>20210203</v>
      </c>
      <c r="D949" s="12">
        <v>610538201209</v>
      </c>
      <c r="E949" s="12" t="s">
        <v>19</v>
      </c>
      <c r="F949" s="12">
        <v>20210213</v>
      </c>
      <c r="G949" s="12" t="s">
        <v>20</v>
      </c>
      <c r="H949" s="12" t="s">
        <v>40</v>
      </c>
      <c r="I949" s="12" t="s">
        <v>236</v>
      </c>
      <c r="J949" s="12">
        <v>2.8</v>
      </c>
      <c r="K949" s="12" t="s">
        <v>23</v>
      </c>
      <c r="L949">
        <f t="shared" si="28"/>
        <v>3</v>
      </c>
      <c r="M949">
        <f>MATCH(H:H,[1]价格表!$B$4:$B$35,0)</f>
        <v>9</v>
      </c>
      <c r="N949" s="4">
        <f>IF(J949&lt;=0.3,INDEX([1]价格表!$B$4:$I$31,M949,2),IF(AND(J949&gt;0.3,J949&lt;=1),INDEX([1]价格表!$B$4:$I$31,M949,3),IF(AND(J949&gt;1,J949&lt;=2.2),INDEX([1]价格表!$B$4:$I$31,M949,4),IF(AND(J949&gt;2.2,J949&lt;=3.3),INDEX([1]价格表!$B$4:$I$31,M949,5),IF(AND(J949&gt;3.3,J949&lt;=4),INDEX([1]价格表!$B$4:$I$31,M949,6),IF(AND(J949&gt;4,J949&lt;=5.5),INDEX([1]价格表!$B$4:$I$31,M949,7),IF(J949&gt;5.5,2.6+INDEX([1]价格表!$B$4:$I$31,M949,8)*L949)))))))</f>
        <v>2.5</v>
      </c>
      <c r="O949" s="3"/>
      <c r="P949" s="3"/>
      <c r="Q949" s="3">
        <f t="shared" si="29"/>
        <v>0</v>
      </c>
    </row>
    <row r="950" spans="1:17">
      <c r="A950" s="11">
        <v>4606913261792</v>
      </c>
      <c r="B950" s="1" t="s">
        <v>19</v>
      </c>
      <c r="C950" s="12">
        <v>20210203</v>
      </c>
      <c r="D950" s="12">
        <v>610538201209</v>
      </c>
      <c r="E950" s="12" t="s">
        <v>19</v>
      </c>
      <c r="F950" s="12">
        <v>20210213</v>
      </c>
      <c r="G950" s="12" t="s">
        <v>20</v>
      </c>
      <c r="H950" s="12" t="s">
        <v>29</v>
      </c>
      <c r="I950" s="12" t="s">
        <v>42</v>
      </c>
      <c r="J950" s="12">
        <v>2.42</v>
      </c>
      <c r="K950" s="12" t="s">
        <v>23</v>
      </c>
      <c r="L950">
        <f t="shared" si="28"/>
        <v>3</v>
      </c>
      <c r="M950">
        <f>MATCH(H:H,[1]价格表!$B$4:$B$35,0)</f>
        <v>3</v>
      </c>
      <c r="N950" s="4">
        <f>IF(J950&lt;=0.3,INDEX([1]价格表!$B$4:$I$31,M950,2),IF(AND(J950&gt;0.3,J950&lt;=1),INDEX([1]价格表!$B$4:$I$31,M950,3),IF(AND(J950&gt;1,J950&lt;=2.2),INDEX([1]价格表!$B$4:$I$31,M950,4),IF(AND(J950&gt;2.2,J950&lt;=3.3),INDEX([1]价格表!$B$4:$I$31,M950,5),IF(AND(J950&gt;3.3,J950&lt;=4),INDEX([1]价格表!$B$4:$I$31,M950,6),IF(AND(J950&gt;4,J950&lt;=5.5),INDEX([1]价格表!$B$4:$I$31,M950,7),IF(J950&gt;5.5,2.6+INDEX([1]价格表!$B$4:$I$31,M950,8)*L950)))))))</f>
        <v>2.5</v>
      </c>
      <c r="O950" s="3"/>
      <c r="P950" s="3"/>
      <c r="Q950" s="3">
        <f t="shared" si="29"/>
        <v>0</v>
      </c>
    </row>
    <row r="951" spans="1:17">
      <c r="A951" s="11">
        <v>4606913909731</v>
      </c>
      <c r="B951" s="1" t="s">
        <v>19</v>
      </c>
      <c r="C951" s="12">
        <v>20210203</v>
      </c>
      <c r="D951" s="12">
        <v>610538201209</v>
      </c>
      <c r="E951" s="12" t="s">
        <v>19</v>
      </c>
      <c r="F951" s="12">
        <v>20210213</v>
      </c>
      <c r="G951" s="12" t="s">
        <v>20</v>
      </c>
      <c r="H951" s="12" t="s">
        <v>138</v>
      </c>
      <c r="I951" s="12" t="s">
        <v>240</v>
      </c>
      <c r="J951" s="12">
        <v>2.12</v>
      </c>
      <c r="K951" s="12" t="s">
        <v>23</v>
      </c>
      <c r="L951">
        <f t="shared" si="28"/>
        <v>3</v>
      </c>
      <c r="M951">
        <f>MATCH(H:H,[1]价格表!$B$4:$B$35,0)</f>
        <v>23</v>
      </c>
      <c r="N951" s="4">
        <f>IF(J951&lt;=0.3,INDEX([1]价格表!$B$4:$I$31,M951,2),IF(AND(J951&gt;0.3,J951&lt;=1),INDEX([1]价格表!$B$4:$I$31,M951,3),IF(AND(J951&gt;1,J951&lt;=2.2),INDEX([1]价格表!$B$4:$I$31,M951,4),IF(AND(J951&gt;2.2,J951&lt;=3.3),INDEX([1]价格表!$B$4:$I$31,M951,5),IF(AND(J951&gt;3.3,J951&lt;=4),INDEX([1]价格表!$B$4:$I$31,M951,6),IF(AND(J951&gt;4,J951&lt;=5.5),INDEX([1]价格表!$B$4:$I$31,M951,7),IF(J951&gt;5.5,2.6+INDEX([1]价格表!$B$4:$I$31,M951,8)*L951)))))))</f>
        <v>2.15</v>
      </c>
      <c r="O951" s="3"/>
      <c r="P951" s="3"/>
      <c r="Q951" s="3">
        <f t="shared" si="29"/>
        <v>0</v>
      </c>
    </row>
    <row r="952" spans="1:17">
      <c r="A952" s="11">
        <v>4606920168160</v>
      </c>
      <c r="B952" s="1" t="s">
        <v>19</v>
      </c>
      <c r="C952" s="12">
        <v>20210203</v>
      </c>
      <c r="D952" s="12">
        <v>610538201209</v>
      </c>
      <c r="E952" s="12" t="s">
        <v>19</v>
      </c>
      <c r="F952" s="12">
        <v>20210213</v>
      </c>
      <c r="G952" s="12" t="s">
        <v>20</v>
      </c>
      <c r="H952" s="12" t="s">
        <v>33</v>
      </c>
      <c r="I952" s="12" t="s">
        <v>241</v>
      </c>
      <c r="J952" s="12">
        <v>2.38</v>
      </c>
      <c r="K952" s="12" t="s">
        <v>23</v>
      </c>
      <c r="L952">
        <f t="shared" si="28"/>
        <v>3</v>
      </c>
      <c r="M952">
        <f>MATCH(H:H,[1]价格表!$B$4:$B$35,0)</f>
        <v>7</v>
      </c>
      <c r="N952" s="4">
        <f>IF(J952&lt;=0.3,INDEX([1]价格表!$B$4:$I$31,M952,2),IF(AND(J952&gt;0.3,J952&lt;=1),INDEX([1]价格表!$B$4:$I$31,M952,3),IF(AND(J952&gt;1,J952&lt;=2.2),INDEX([1]价格表!$B$4:$I$31,M952,4),IF(AND(J952&gt;2.2,J952&lt;=3.3),INDEX([1]价格表!$B$4:$I$31,M952,5),IF(AND(J952&gt;3.3,J952&lt;=4),INDEX([1]价格表!$B$4:$I$31,M952,6),IF(AND(J952&gt;4,J952&lt;=5.5),INDEX([1]价格表!$B$4:$I$31,M952,7),IF(J952&gt;5.5,2.6+INDEX([1]价格表!$B$4:$I$31,M952,8)*L952)))))))</f>
        <v>2.5</v>
      </c>
      <c r="O952" s="5">
        <v>2.1</v>
      </c>
      <c r="P952" s="5">
        <v>2.15</v>
      </c>
      <c r="Q952" s="3">
        <f t="shared" si="29"/>
        <v>-0.35</v>
      </c>
    </row>
    <row r="953" spans="1:17">
      <c r="A953" s="11">
        <v>4606920168302</v>
      </c>
      <c r="B953" s="1" t="s">
        <v>19</v>
      </c>
      <c r="C953" s="12">
        <v>20210203</v>
      </c>
      <c r="D953" s="12">
        <v>610538201209</v>
      </c>
      <c r="E953" s="12" t="s">
        <v>19</v>
      </c>
      <c r="F953" s="12">
        <v>20210213</v>
      </c>
      <c r="G953" s="12" t="s">
        <v>20</v>
      </c>
      <c r="H953" s="12" t="s">
        <v>21</v>
      </c>
      <c r="I953" s="12" t="s">
        <v>242</v>
      </c>
      <c r="J953" s="12">
        <v>0.22</v>
      </c>
      <c r="K953" s="12" t="s">
        <v>23</v>
      </c>
      <c r="L953">
        <f t="shared" si="28"/>
        <v>1</v>
      </c>
      <c r="M953">
        <f>MATCH(H:H,[1]价格表!$B$4:$B$35,0)</f>
        <v>15</v>
      </c>
      <c r="N953" s="4">
        <f>IF(J953&lt;=0.3,INDEX([1]价格表!$B$4:$I$31,M953,2),IF(AND(J953&gt;0.3,J953&lt;=1),INDEX([1]价格表!$B$4:$I$31,M953,3),IF(AND(J953&gt;1,J953&lt;=2.2),INDEX([1]价格表!$B$4:$I$31,M953,4),IF(AND(J953&gt;2.2,J953&lt;=3.3),INDEX([1]价格表!$B$4:$I$31,M953,5),IF(AND(J953&gt;3.3,J953&lt;=4),INDEX([1]价格表!$B$4:$I$31,M953,6),IF(AND(J953&gt;4,J953&lt;=5.5),INDEX([1]价格表!$B$4:$I$31,M953,7),IF(J953&gt;5.5,2.6+INDEX([1]价格表!$B$4:$I$31,M953,8)*L953)))))))</f>
        <v>1.65</v>
      </c>
      <c r="O953" s="3"/>
      <c r="P953" s="3"/>
      <c r="Q953" s="3">
        <f t="shared" si="29"/>
        <v>0</v>
      </c>
    </row>
    <row r="954" spans="1:17">
      <c r="A954" s="11">
        <v>4312253514081</v>
      </c>
      <c r="B954" s="1" t="s">
        <v>19</v>
      </c>
      <c r="C954" s="12">
        <v>20210203</v>
      </c>
      <c r="D954" s="12">
        <v>610538201209</v>
      </c>
      <c r="E954" s="12" t="s">
        <v>19</v>
      </c>
      <c r="F954" s="12">
        <v>20210213</v>
      </c>
      <c r="G954" s="12" t="s">
        <v>20</v>
      </c>
      <c r="H954" s="12" t="s">
        <v>132</v>
      </c>
      <c r="I954" s="12" t="s">
        <v>167</v>
      </c>
      <c r="J954" s="12">
        <v>3.52</v>
      </c>
      <c r="K954" s="12" t="s">
        <v>23</v>
      </c>
      <c r="L954">
        <f t="shared" si="28"/>
        <v>4</v>
      </c>
      <c r="M954">
        <f>MATCH(H:H,[1]价格表!$B$4:$B$35,0)</f>
        <v>19</v>
      </c>
      <c r="N954" s="4">
        <f>IF(J954&lt;=0.3,INDEX([1]价格表!$B$4:$I$31,M954,2),IF(AND(J954&gt;0.3,J954&lt;=1),INDEX([1]价格表!$B$4:$I$31,M954,3),IF(AND(J954&gt;1,J954&lt;=2.2),INDEX([1]价格表!$B$4:$I$31,M954,4),IF(AND(J954&gt;2.2,J954&lt;=3.3),INDEX([1]价格表!$B$4:$I$31,M954,5),IF(AND(J954&gt;3.3,J954&lt;=4),INDEX([1]价格表!$B$4:$I$31,M954,6),IF(AND(J954&gt;4,J954&lt;=5.5),INDEX([1]价格表!$B$4:$I$31,M954,7),IF(J954&gt;5.5,2.6+INDEX([1]价格表!$B$4:$I$31,M954,8)*L954)))))))</f>
        <v>3.7</v>
      </c>
      <c r="O954" s="3"/>
      <c r="P954" s="3"/>
      <c r="Q954" s="3">
        <f t="shared" si="29"/>
        <v>0</v>
      </c>
    </row>
    <row r="955" spans="1:17">
      <c r="A955" s="11">
        <v>4312257808772</v>
      </c>
      <c r="B955" s="1" t="s">
        <v>19</v>
      </c>
      <c r="C955" s="12">
        <v>20210203</v>
      </c>
      <c r="D955" s="12">
        <v>610538201209</v>
      </c>
      <c r="E955" s="12" t="s">
        <v>19</v>
      </c>
      <c r="F955" s="12">
        <v>20210213</v>
      </c>
      <c r="G955" s="12" t="s">
        <v>20</v>
      </c>
      <c r="H955" s="12" t="s">
        <v>29</v>
      </c>
      <c r="I955" s="12" t="s">
        <v>123</v>
      </c>
      <c r="J955" s="12">
        <v>4.94</v>
      </c>
      <c r="K955" s="12" t="s">
        <v>23</v>
      </c>
      <c r="L955">
        <f t="shared" si="28"/>
        <v>5</v>
      </c>
      <c r="M955">
        <f>MATCH(H:H,[1]价格表!$B$4:$B$35,0)</f>
        <v>3</v>
      </c>
      <c r="N955" s="4">
        <f>IF(J955&lt;=0.3,INDEX([1]价格表!$B$4:$I$31,M955,2),IF(AND(J955&gt;0.3,J955&lt;=1),INDEX([1]价格表!$B$4:$I$31,M955,3),IF(AND(J955&gt;1,J955&lt;=2.2),INDEX([1]价格表!$B$4:$I$31,M955,4),IF(AND(J955&gt;2.2,J955&lt;=3.3),INDEX([1]价格表!$B$4:$I$31,M955,5),IF(AND(J955&gt;3.3,J955&lt;=4),INDEX([1]价格表!$B$4:$I$31,M955,6),IF(AND(J955&gt;4,J955&lt;=5.5),INDEX([1]价格表!$B$4:$I$31,M955,7),IF(J955&gt;5.5,2.6+INDEX([1]价格表!$B$4:$I$31,M955,8)*L955)))))))</f>
        <v>3.8</v>
      </c>
      <c r="O955" s="3"/>
      <c r="P955" s="3"/>
      <c r="Q955" s="3">
        <f t="shared" si="29"/>
        <v>0</v>
      </c>
    </row>
    <row r="956" spans="1:17">
      <c r="A956" s="11">
        <v>4312257808776</v>
      </c>
      <c r="B956" s="1" t="s">
        <v>19</v>
      </c>
      <c r="C956" s="12">
        <v>20210203</v>
      </c>
      <c r="D956" s="12">
        <v>610538201209</v>
      </c>
      <c r="E956" s="12" t="s">
        <v>19</v>
      </c>
      <c r="F956" s="12">
        <v>20210213</v>
      </c>
      <c r="G956" s="12" t="s">
        <v>20</v>
      </c>
      <c r="H956" s="12" t="s">
        <v>45</v>
      </c>
      <c r="I956" s="12" t="s">
        <v>84</v>
      </c>
      <c r="J956" s="12">
        <v>4.94</v>
      </c>
      <c r="K956" s="12" t="s">
        <v>23</v>
      </c>
      <c r="L956">
        <f t="shared" si="28"/>
        <v>5</v>
      </c>
      <c r="M956">
        <f>MATCH(H:H,[1]价格表!$B$4:$B$35,0)</f>
        <v>20</v>
      </c>
      <c r="N956" s="4">
        <f>IF(J956&lt;=0.3,INDEX([1]价格表!$B$4:$I$31,M956,2),IF(AND(J956&gt;0.3,J956&lt;=1),INDEX([1]价格表!$B$4:$I$31,M956,3),IF(AND(J956&gt;1,J956&lt;=2.2),INDEX([1]价格表!$B$4:$I$31,M956,4),IF(AND(J956&gt;2.2,J956&lt;=3.3),INDEX([1]价格表!$B$4:$I$31,M956,5),IF(AND(J956&gt;3.3,J956&lt;=4),INDEX([1]价格表!$B$4:$I$31,M956,6),IF(AND(J956&gt;4,J956&lt;=5.5),INDEX([1]价格表!$B$4:$I$31,M956,7),IF(J956&gt;5.5,2.6+INDEX([1]价格表!$B$4:$I$31,M956,8)*L956)))))))</f>
        <v>3.8</v>
      </c>
      <c r="O956" s="3"/>
      <c r="P956" s="3"/>
      <c r="Q956" s="3">
        <f t="shared" si="29"/>
        <v>0</v>
      </c>
    </row>
    <row r="957" spans="1:17">
      <c r="A957" s="11">
        <v>4312263718040</v>
      </c>
      <c r="B957" s="1" t="s">
        <v>19</v>
      </c>
      <c r="C957" s="12">
        <v>20210203</v>
      </c>
      <c r="D957" s="12">
        <v>610538201209</v>
      </c>
      <c r="E957" s="12" t="s">
        <v>19</v>
      </c>
      <c r="F957" s="12">
        <v>20210213</v>
      </c>
      <c r="G957" s="12" t="s">
        <v>20</v>
      </c>
      <c r="H957" s="12" t="s">
        <v>72</v>
      </c>
      <c r="I957" s="12" t="s">
        <v>73</v>
      </c>
      <c r="J957" s="12">
        <v>3.6</v>
      </c>
      <c r="K957" s="12" t="s">
        <v>23</v>
      </c>
      <c r="L957">
        <f t="shared" si="28"/>
        <v>4</v>
      </c>
      <c r="M957">
        <f>MATCH(H:H,[1]价格表!$B$4:$B$35,0)</f>
        <v>2</v>
      </c>
      <c r="N957" s="4">
        <f>IF(J957&lt;=0.3,INDEX([1]价格表!$B$4:$I$31,M957,2),IF(AND(J957&gt;0.3,J957&lt;=1),INDEX([1]价格表!$B$4:$I$31,M957,3),IF(AND(J957&gt;1,J957&lt;=2.2),INDEX([1]价格表!$B$4:$I$31,M957,4),IF(AND(J957&gt;2.2,J957&lt;=3.3),INDEX([1]价格表!$B$4:$I$31,M957,5),IF(AND(J957&gt;3.3,J957&lt;=4),INDEX([1]价格表!$B$4:$I$31,M957,6),IF(AND(J957&gt;4,J957&lt;=5.5),INDEX([1]价格表!$B$4:$I$31,M957,7),IF(J957&gt;5.5,2.6+INDEX([1]价格表!$B$4:$I$31,M957,8)*L957)))))))</f>
        <v>3.7</v>
      </c>
      <c r="O957" s="3"/>
      <c r="P957" s="3"/>
      <c r="Q957" s="3">
        <f t="shared" si="29"/>
        <v>0</v>
      </c>
    </row>
    <row r="958" spans="1:17">
      <c r="A958" s="11">
        <v>4312263718041</v>
      </c>
      <c r="B958" s="1" t="s">
        <v>19</v>
      </c>
      <c r="C958" s="12">
        <v>20210203</v>
      </c>
      <c r="D958" s="12">
        <v>610538201209</v>
      </c>
      <c r="E958" s="12" t="s">
        <v>19</v>
      </c>
      <c r="F958" s="12">
        <v>20210213</v>
      </c>
      <c r="G958" s="12" t="s">
        <v>20</v>
      </c>
      <c r="H958" s="12" t="s">
        <v>54</v>
      </c>
      <c r="I958" s="12" t="s">
        <v>55</v>
      </c>
      <c r="J958" s="12">
        <v>3.52</v>
      </c>
      <c r="K958" s="12" t="s">
        <v>23</v>
      </c>
      <c r="L958">
        <f t="shared" si="28"/>
        <v>4</v>
      </c>
      <c r="M958">
        <f>MATCH(H:H,[1]价格表!$B$4:$B$35,0)</f>
        <v>10</v>
      </c>
      <c r="N958" s="4">
        <f>IF(J958&lt;=0.3,INDEX([1]价格表!$B$4:$I$31,M958,2),IF(AND(J958&gt;0.3,J958&lt;=1),INDEX([1]价格表!$B$4:$I$31,M958,3),IF(AND(J958&gt;1,J958&lt;=2.2),INDEX([1]价格表!$B$4:$I$31,M958,4),IF(AND(J958&gt;2.2,J958&lt;=3.3),INDEX([1]价格表!$B$4:$I$31,M958,5),IF(AND(J958&gt;3.3,J958&lt;=4),INDEX([1]价格表!$B$4:$I$31,M958,6),IF(AND(J958&gt;4,J958&lt;=5.5),INDEX([1]价格表!$B$4:$I$31,M958,7),IF(J958&gt;5.5,2.6+INDEX([1]价格表!$B$4:$I$31,M958,8)*L958)))))))</f>
        <v>3.7</v>
      </c>
      <c r="O958" s="3"/>
      <c r="P958" s="3"/>
      <c r="Q958" s="3">
        <f t="shared" si="29"/>
        <v>0</v>
      </c>
    </row>
    <row r="959" spans="1:17">
      <c r="A959" s="11">
        <v>4606852212685</v>
      </c>
      <c r="B959" s="1" t="s">
        <v>19</v>
      </c>
      <c r="C959" s="12">
        <v>20210203</v>
      </c>
      <c r="D959" s="12">
        <v>610538201209</v>
      </c>
      <c r="E959" s="12" t="s">
        <v>19</v>
      </c>
      <c r="F959" s="12">
        <v>20210213</v>
      </c>
      <c r="G959" s="12" t="s">
        <v>20</v>
      </c>
      <c r="H959" s="12" t="s">
        <v>24</v>
      </c>
      <c r="I959" s="12" t="s">
        <v>56</v>
      </c>
      <c r="J959" s="12">
        <v>4.46</v>
      </c>
      <c r="K959" s="12" t="s">
        <v>23</v>
      </c>
      <c r="L959">
        <f t="shared" si="28"/>
        <v>5</v>
      </c>
      <c r="M959">
        <f>MATCH(H:H,[1]价格表!$B$4:$B$35,0)</f>
        <v>1</v>
      </c>
      <c r="N959" s="4">
        <f>IF(J959&lt;=0.3,INDEX([1]价格表!$B$4:$I$31,M959,2),IF(AND(J959&gt;0.3,J959&lt;=1),INDEX([1]价格表!$B$4:$I$31,M959,3),IF(AND(J959&gt;1,J959&lt;=2.2),INDEX([1]价格表!$B$4:$I$31,M959,4),IF(AND(J959&gt;2.2,J959&lt;=3.3),INDEX([1]价格表!$B$4:$I$31,M959,5),IF(AND(J959&gt;3.3,J959&lt;=4),INDEX([1]价格表!$B$4:$I$31,M959,6),IF(AND(J959&gt;4,J959&lt;=5.5),INDEX([1]价格表!$B$4:$I$31,M959,7),IF(J959&gt;5.5,2.6+INDEX([1]价格表!$B$4:$I$31,M959,8)*L959)))))))</f>
        <v>3.8</v>
      </c>
      <c r="O959" s="3"/>
      <c r="P959" s="3"/>
      <c r="Q959" s="3">
        <f t="shared" si="29"/>
        <v>0</v>
      </c>
    </row>
    <row r="960" spans="1:17">
      <c r="A960" s="11">
        <v>4606852233887</v>
      </c>
      <c r="B960" s="1" t="s">
        <v>19</v>
      </c>
      <c r="C960" s="12">
        <v>20210203</v>
      </c>
      <c r="D960" s="12">
        <v>610538201209</v>
      </c>
      <c r="E960" s="12" t="s">
        <v>19</v>
      </c>
      <c r="F960" s="12">
        <v>20210213</v>
      </c>
      <c r="G960" s="12" t="s">
        <v>20</v>
      </c>
      <c r="H960" s="12" t="s">
        <v>29</v>
      </c>
      <c r="I960" s="12" t="s">
        <v>122</v>
      </c>
      <c r="J960" s="12">
        <v>4.16</v>
      </c>
      <c r="K960" s="12" t="s">
        <v>23</v>
      </c>
      <c r="L960">
        <f t="shared" si="28"/>
        <v>5</v>
      </c>
      <c r="M960">
        <f>MATCH(H:H,[1]价格表!$B$4:$B$35,0)</f>
        <v>3</v>
      </c>
      <c r="N960" s="4">
        <f>IF(J960&lt;=0.3,INDEX([1]价格表!$B$4:$I$31,M960,2),IF(AND(J960&gt;0.3,J960&lt;=1),INDEX([1]价格表!$B$4:$I$31,M960,3),IF(AND(J960&gt;1,J960&lt;=2.2),INDEX([1]价格表!$B$4:$I$31,M960,4),IF(AND(J960&gt;2.2,J960&lt;=3.3),INDEX([1]价格表!$B$4:$I$31,M960,5),IF(AND(J960&gt;3.3,J960&lt;=4),INDEX([1]价格表!$B$4:$I$31,M960,6),IF(AND(J960&gt;4,J960&lt;=5.5),INDEX([1]价格表!$B$4:$I$31,M960,7),IF(J960&gt;5.5,2.6+INDEX([1]价格表!$B$4:$I$31,M960,8)*L960)))))))</f>
        <v>3.8</v>
      </c>
      <c r="O960" s="3"/>
      <c r="P960" s="3"/>
      <c r="Q960" s="3">
        <f t="shared" si="29"/>
        <v>0</v>
      </c>
    </row>
    <row r="961" spans="1:17">
      <c r="A961" s="11">
        <v>4606852233951</v>
      </c>
      <c r="B961" s="1" t="s">
        <v>19</v>
      </c>
      <c r="C961" s="12">
        <v>20210203</v>
      </c>
      <c r="D961" s="12">
        <v>610538201209</v>
      </c>
      <c r="E961" s="12" t="s">
        <v>19</v>
      </c>
      <c r="F961" s="12">
        <v>20210213</v>
      </c>
      <c r="G961" s="12" t="s">
        <v>20</v>
      </c>
      <c r="H961" s="12" t="s">
        <v>38</v>
      </c>
      <c r="I961" s="12" t="s">
        <v>39</v>
      </c>
      <c r="J961" s="12">
        <v>4.16</v>
      </c>
      <c r="K961" s="12" t="s">
        <v>23</v>
      </c>
      <c r="L961">
        <f t="shared" si="28"/>
        <v>5</v>
      </c>
      <c r="M961">
        <f>MATCH(H:H,[1]价格表!$B$4:$B$35,0)</f>
        <v>5</v>
      </c>
      <c r="N961" s="4">
        <f>IF(J961&lt;=0.3,INDEX([1]价格表!$B$4:$I$31,M961,2),IF(AND(J961&gt;0.3,J961&lt;=1),INDEX([1]价格表!$B$4:$I$31,M961,3),IF(AND(J961&gt;1,J961&lt;=2.2),INDEX([1]价格表!$B$4:$I$31,M961,4),IF(AND(J961&gt;2.2,J961&lt;=3.3),INDEX([1]价格表!$B$4:$I$31,M961,5),IF(AND(J961&gt;3.3,J961&lt;=4),INDEX([1]价格表!$B$4:$I$31,M961,6),IF(AND(J961&gt;4,J961&lt;=5.5),INDEX([1]价格表!$B$4:$I$31,M961,7),IF(J961&gt;5.5,2.6+INDEX([1]价格表!$B$4:$I$31,M961,8)*L961)))))))</f>
        <v>3.8</v>
      </c>
      <c r="O961" s="3"/>
      <c r="P961" s="3"/>
      <c r="Q961" s="3">
        <f t="shared" si="29"/>
        <v>0</v>
      </c>
    </row>
    <row r="962" spans="1:17">
      <c r="A962" s="11">
        <v>4606852234268</v>
      </c>
      <c r="B962" s="1" t="s">
        <v>19</v>
      </c>
      <c r="C962" s="12">
        <v>20210203</v>
      </c>
      <c r="D962" s="12">
        <v>610538201209</v>
      </c>
      <c r="E962" s="12" t="s">
        <v>19</v>
      </c>
      <c r="F962" s="12">
        <v>20210213</v>
      </c>
      <c r="G962" s="12" t="s">
        <v>20</v>
      </c>
      <c r="H962" s="12" t="s">
        <v>21</v>
      </c>
      <c r="I962" s="12" t="s">
        <v>71</v>
      </c>
      <c r="J962" s="12">
        <v>3.66</v>
      </c>
      <c r="K962" s="12" t="s">
        <v>23</v>
      </c>
      <c r="L962">
        <f t="shared" si="28"/>
        <v>4</v>
      </c>
      <c r="M962">
        <f>MATCH(H:H,[1]价格表!$B$4:$B$35,0)</f>
        <v>15</v>
      </c>
      <c r="N962" s="4">
        <f>IF(J962&lt;=0.3,INDEX([1]价格表!$B$4:$I$31,M962,2),IF(AND(J962&gt;0.3,J962&lt;=1),INDEX([1]价格表!$B$4:$I$31,M962,3),IF(AND(J962&gt;1,J962&lt;=2.2),INDEX([1]价格表!$B$4:$I$31,M962,4),IF(AND(J962&gt;2.2,J962&lt;=3.3),INDEX([1]价格表!$B$4:$I$31,M962,5),IF(AND(J962&gt;3.3,J962&lt;=4),INDEX([1]价格表!$B$4:$I$31,M962,6),IF(AND(J962&gt;4,J962&lt;=5.5),INDEX([1]价格表!$B$4:$I$31,M962,7),IF(J962&gt;5.5,2.6+INDEX([1]价格表!$B$4:$I$31,M962,8)*L962)))))))</f>
        <v>3.7</v>
      </c>
      <c r="O962" s="3"/>
      <c r="P962" s="3"/>
      <c r="Q962" s="3">
        <f t="shared" si="29"/>
        <v>0</v>
      </c>
    </row>
    <row r="963" spans="1:17">
      <c r="A963" s="11">
        <v>4606852235843</v>
      </c>
      <c r="B963" s="1" t="s">
        <v>19</v>
      </c>
      <c r="C963" s="12">
        <v>20210203</v>
      </c>
      <c r="D963" s="12">
        <v>610538201209</v>
      </c>
      <c r="E963" s="12" t="s">
        <v>19</v>
      </c>
      <c r="F963" s="12">
        <v>20210213</v>
      </c>
      <c r="G963" s="12" t="s">
        <v>20</v>
      </c>
      <c r="H963" s="12" t="s">
        <v>24</v>
      </c>
      <c r="I963" s="12" t="s">
        <v>25</v>
      </c>
      <c r="J963" s="12">
        <v>3.44</v>
      </c>
      <c r="K963" s="12" t="s">
        <v>23</v>
      </c>
      <c r="L963">
        <f t="shared" si="28"/>
        <v>4</v>
      </c>
      <c r="M963">
        <f>MATCH(H:H,[1]价格表!$B$4:$B$35,0)</f>
        <v>1</v>
      </c>
      <c r="N963" s="4">
        <f>IF(J963&lt;=0.3,INDEX([1]价格表!$B$4:$I$31,M963,2),IF(AND(J963&gt;0.3,J963&lt;=1),INDEX([1]价格表!$B$4:$I$31,M963,3),IF(AND(J963&gt;1,J963&lt;=2.2),INDEX([1]价格表!$B$4:$I$31,M963,4),IF(AND(J963&gt;2.2,J963&lt;=3.3),INDEX([1]价格表!$B$4:$I$31,M963,5),IF(AND(J963&gt;3.3,J963&lt;=4),INDEX([1]价格表!$B$4:$I$31,M963,6),IF(AND(J963&gt;4,J963&lt;=5.5),INDEX([1]价格表!$B$4:$I$31,M963,7),IF(J963&gt;5.5,2.6+INDEX([1]价格表!$B$4:$I$31,M963,8)*L963)))))))</f>
        <v>3.7</v>
      </c>
      <c r="O963" s="3"/>
      <c r="P963" s="3"/>
      <c r="Q963" s="3">
        <f t="shared" si="29"/>
        <v>0</v>
      </c>
    </row>
    <row r="964" spans="1:17">
      <c r="A964" s="11">
        <v>4606852239593</v>
      </c>
      <c r="B964" s="1" t="s">
        <v>19</v>
      </c>
      <c r="C964" s="12">
        <v>20210203</v>
      </c>
      <c r="D964" s="12">
        <v>610538201209</v>
      </c>
      <c r="E964" s="12" t="s">
        <v>19</v>
      </c>
      <c r="F964" s="12">
        <v>20210213</v>
      </c>
      <c r="G964" s="12" t="s">
        <v>20</v>
      </c>
      <c r="H964" s="12" t="s">
        <v>149</v>
      </c>
      <c r="I964" s="12" t="s">
        <v>243</v>
      </c>
      <c r="J964" s="12">
        <v>4.1</v>
      </c>
      <c r="K964" s="12" t="s">
        <v>23</v>
      </c>
      <c r="L964">
        <f t="shared" ref="L964:L1027" si="30">ROUNDUP(J964,0)</f>
        <v>5</v>
      </c>
      <c r="M964">
        <f>MATCH(H:H,[1]价格表!$B$4:$B$35,0)</f>
        <v>24</v>
      </c>
      <c r="N964" s="4">
        <f>IF(J964&lt;=0.3,INDEX([1]价格表!$B$4:$I$31,M964,2),IF(AND(J964&gt;0.3,J964&lt;=1),INDEX([1]价格表!$B$4:$I$31,M964,3),IF(AND(J964&gt;1,J964&lt;=2.2),INDEX([1]价格表!$B$4:$I$31,M964,4),IF(AND(J964&gt;2.2,J964&lt;=3.3),INDEX([1]价格表!$B$4:$I$31,M964,5),IF(AND(J964&gt;3.3,J964&lt;=4),INDEX([1]价格表!$B$4:$I$31,M964,6),IF(AND(J964&gt;4,J964&lt;=5.5),INDEX([1]价格表!$B$4:$I$31,M964,7),IF(J964&gt;5.5,2.6+INDEX([1]价格表!$B$4:$I$31,M964,8)*L964)))))))</f>
        <v>3.8</v>
      </c>
      <c r="O964" s="3"/>
      <c r="P964" s="3"/>
      <c r="Q964" s="3">
        <f t="shared" ref="Q964:Q1027" si="31">IF(P964&gt;0,P964-N964,0)</f>
        <v>0</v>
      </c>
    </row>
    <row r="965" spans="1:17">
      <c r="A965" s="11">
        <v>4606913255639</v>
      </c>
      <c r="B965" s="1" t="s">
        <v>19</v>
      </c>
      <c r="C965" s="12">
        <v>20210203</v>
      </c>
      <c r="D965" s="12">
        <v>610538201209</v>
      </c>
      <c r="E965" s="12" t="s">
        <v>19</v>
      </c>
      <c r="F965" s="12">
        <v>20210213</v>
      </c>
      <c r="G965" s="12" t="s">
        <v>20</v>
      </c>
      <c r="H965" s="12" t="s">
        <v>43</v>
      </c>
      <c r="I965" s="12" t="s">
        <v>44</v>
      </c>
      <c r="J965" s="12">
        <v>3.61</v>
      </c>
      <c r="K965" s="12" t="s">
        <v>23</v>
      </c>
      <c r="L965">
        <f t="shared" si="30"/>
        <v>4</v>
      </c>
      <c r="M965">
        <f>MATCH(H:H,[1]价格表!$B$4:$B$35,0)</f>
        <v>4</v>
      </c>
      <c r="N965" s="4">
        <f>IF(J965&lt;=0.3,INDEX([1]价格表!$B$4:$I$31,M965,2),IF(AND(J965&gt;0.3,J965&lt;=1),INDEX([1]价格表!$B$4:$I$31,M965,3),IF(AND(J965&gt;1,J965&lt;=2.2),INDEX([1]价格表!$B$4:$I$31,M965,4),IF(AND(J965&gt;2.2,J965&lt;=3.3),INDEX([1]价格表!$B$4:$I$31,M965,5),IF(AND(J965&gt;3.3,J965&lt;=4),INDEX([1]价格表!$B$4:$I$31,M965,6),IF(AND(J965&gt;4,J965&lt;=5.5),INDEX([1]价格表!$B$4:$I$31,M965,7),IF(J965&gt;5.5,2.6+INDEX([1]价格表!$B$4:$I$31,M965,8)*L965)))))))</f>
        <v>3.7</v>
      </c>
      <c r="O965" s="3"/>
      <c r="P965" s="3"/>
      <c r="Q965" s="3">
        <f t="shared" si="31"/>
        <v>0</v>
      </c>
    </row>
    <row r="966" spans="1:17">
      <c r="A966" s="11">
        <v>4606913255836</v>
      </c>
      <c r="B966" s="1" t="s">
        <v>19</v>
      </c>
      <c r="C966" s="12">
        <v>20210203</v>
      </c>
      <c r="D966" s="12">
        <v>610538201209</v>
      </c>
      <c r="E966" s="12" t="s">
        <v>19</v>
      </c>
      <c r="F966" s="12">
        <v>20210213</v>
      </c>
      <c r="G966" s="12" t="s">
        <v>20</v>
      </c>
      <c r="H966" s="12" t="s">
        <v>29</v>
      </c>
      <c r="I966" s="12" t="s">
        <v>127</v>
      </c>
      <c r="J966" s="12">
        <v>3.54</v>
      </c>
      <c r="K966" s="12" t="s">
        <v>156</v>
      </c>
      <c r="L966">
        <f t="shared" si="30"/>
        <v>4</v>
      </c>
      <c r="M966">
        <f>MATCH(H:H,[1]价格表!$B$4:$B$35,0)</f>
        <v>3</v>
      </c>
      <c r="N966" s="4">
        <f>IF(J966&lt;=0.3,INDEX([1]价格表!$B$4:$I$31,M966,2),IF(AND(J966&gt;0.3,J966&lt;=1),INDEX([1]价格表!$B$4:$I$31,M966,3),IF(AND(J966&gt;1,J966&lt;=2.2),INDEX([1]价格表!$B$4:$I$31,M966,4),IF(AND(J966&gt;2.2,J966&lt;=3.3),INDEX([1]价格表!$B$4:$I$31,M966,5),IF(AND(J966&gt;3.3,J966&lt;=4),INDEX([1]价格表!$B$4:$I$31,M966,6),IF(AND(J966&gt;4,J966&lt;=5.5),INDEX([1]价格表!$B$4:$I$31,M966,7),IF(J966&gt;5.5,2.6+INDEX([1]价格表!$B$4:$I$31,M966,8)*L966)))))))</f>
        <v>3.7</v>
      </c>
      <c r="O966" s="3"/>
      <c r="P966" s="3"/>
      <c r="Q966" s="3">
        <f t="shared" si="31"/>
        <v>0</v>
      </c>
    </row>
    <row r="967" spans="1:17">
      <c r="A967" s="11">
        <v>4606913258139</v>
      </c>
      <c r="B967" s="1" t="s">
        <v>19</v>
      </c>
      <c r="C967" s="12">
        <v>20210203</v>
      </c>
      <c r="D967" s="12">
        <v>610538201209</v>
      </c>
      <c r="E967" s="12" t="s">
        <v>19</v>
      </c>
      <c r="F967" s="12">
        <v>20210213</v>
      </c>
      <c r="G967" s="12" t="s">
        <v>20</v>
      </c>
      <c r="H967" s="12" t="s">
        <v>52</v>
      </c>
      <c r="I967" s="12" t="s">
        <v>62</v>
      </c>
      <c r="J967" s="12">
        <v>5.46</v>
      </c>
      <c r="K967" s="12" t="s">
        <v>23</v>
      </c>
      <c r="L967">
        <f t="shared" si="30"/>
        <v>6</v>
      </c>
      <c r="M967">
        <f>MATCH(H:H,[1]价格表!$B$4:$B$35,0)</f>
        <v>21</v>
      </c>
      <c r="N967" s="4">
        <f>IF(J967&lt;=0.3,INDEX([1]价格表!$B$4:$I$31,M967,2),IF(AND(J967&gt;0.3,J967&lt;=1),INDEX([1]价格表!$B$4:$I$31,M967,3),IF(AND(J967&gt;1,J967&lt;=2.2),INDEX([1]价格表!$B$4:$I$31,M967,4),IF(AND(J967&gt;2.2,J967&lt;=3.3),INDEX([1]价格表!$B$4:$I$31,M967,5),IF(AND(J967&gt;3.3,J967&lt;=4),INDEX([1]价格表!$B$4:$I$31,M967,6),IF(AND(J967&gt;4,J967&lt;=5.5),INDEX([1]价格表!$B$4:$I$31,M967,7),IF(J967&gt;5.5,2.6+INDEX([1]价格表!$B$4:$I$31,M967,8)*L967)))))))</f>
        <v>3.8</v>
      </c>
      <c r="O967" s="3"/>
      <c r="P967" s="3"/>
      <c r="Q967" s="3">
        <f t="shared" si="31"/>
        <v>0</v>
      </c>
    </row>
    <row r="968" spans="1:17">
      <c r="A968" s="11">
        <v>4606920168967</v>
      </c>
      <c r="B968" s="1" t="s">
        <v>19</v>
      </c>
      <c r="C968" s="12">
        <v>20210203</v>
      </c>
      <c r="D968" s="12">
        <v>610538201209</v>
      </c>
      <c r="E968" s="12" t="s">
        <v>19</v>
      </c>
      <c r="F968" s="12">
        <v>20210213</v>
      </c>
      <c r="G968" s="12" t="s">
        <v>20</v>
      </c>
      <c r="H968" s="12" t="s">
        <v>157</v>
      </c>
      <c r="I968" s="12" t="s">
        <v>244</v>
      </c>
      <c r="J968" s="12">
        <v>3.48</v>
      </c>
      <c r="K968" s="12" t="s">
        <v>23</v>
      </c>
      <c r="L968">
        <f t="shared" si="30"/>
        <v>4</v>
      </c>
      <c r="M968">
        <f>MATCH(H:H,[1]价格表!$B$4:$B$35,0)</f>
        <v>26</v>
      </c>
      <c r="N968" s="4">
        <f>IF(J968&lt;=0.3,INDEX([1]价格表!$B$4:$I$31,M968,2),IF(AND(J968&gt;0.3,J968&lt;=1),INDEX([1]价格表!$B$4:$I$31,M968,3),IF(AND(J968&gt;1,J968&lt;=2.2),INDEX([1]价格表!$B$4:$I$31,M968,4),IF(AND(J968&gt;2.2,J968&lt;=3.3),INDEX([1]价格表!$B$4:$I$31,M968,5),IF(AND(J968&gt;3.3,J968&lt;=4),INDEX([1]价格表!$B$4:$I$31,M968,6),IF(AND(J968&gt;4,J968&lt;=5.5),INDEX([1]价格表!$B$4:$I$31,M968,7),IF(J968&gt;5.5,2.6+INDEX([1]价格表!$B$4:$I$31,M968,8)*L968)))))))</f>
        <v>3.7</v>
      </c>
      <c r="O968" s="3"/>
      <c r="P968" s="3"/>
      <c r="Q968" s="3">
        <f t="shared" si="31"/>
        <v>0</v>
      </c>
    </row>
    <row r="969" spans="1:17">
      <c r="A969" s="11">
        <v>4606852235889</v>
      </c>
      <c r="B969" s="1" t="s">
        <v>19</v>
      </c>
      <c r="C969" s="12">
        <v>20210203</v>
      </c>
      <c r="D969" s="12">
        <v>610538201209</v>
      </c>
      <c r="E969" s="12" t="s">
        <v>19</v>
      </c>
      <c r="F969" s="12">
        <v>20210213</v>
      </c>
      <c r="G969" s="12" t="s">
        <v>20</v>
      </c>
      <c r="H969" s="12" t="s">
        <v>24</v>
      </c>
      <c r="I969" s="12" t="s">
        <v>25</v>
      </c>
      <c r="J969" s="12">
        <v>5.56</v>
      </c>
      <c r="K969" s="12" t="s">
        <v>23</v>
      </c>
      <c r="L969">
        <f t="shared" si="30"/>
        <v>6</v>
      </c>
      <c r="M969">
        <f>MATCH(H:H,[1]价格表!$B$4:$B$35,0)</f>
        <v>1</v>
      </c>
      <c r="N969" s="4">
        <f>IF(J969&lt;=0.3,INDEX([1]价格表!$B$4:$I$31,M969,2),IF(AND(J969&gt;0.3,J969&lt;=1),INDEX([1]价格表!$B$4:$I$31,M969,3),IF(AND(J969&gt;1,J969&lt;=2.2),INDEX([1]价格表!$B$4:$I$31,M969,4),IF(AND(J969&gt;2.2,J969&lt;=3.3),INDEX([1]价格表!$B$4:$I$31,M969,5),IF(AND(J969&gt;3.3,J969&lt;=4),INDEX([1]价格表!$B$4:$I$31,M969,6),IF(AND(J969&gt;4,J969&lt;=5.5),INDEX([1]价格表!$B$4:$I$31,M969,7),IF(J969&gt;5.5,2.6+INDEX([1]价格表!$B$4:$I$31,M969,8)*L969)))))))</f>
        <v>6.2</v>
      </c>
      <c r="O969" s="5">
        <v>4.66</v>
      </c>
      <c r="P969" s="5">
        <v>3.8</v>
      </c>
      <c r="Q969" s="3">
        <f t="shared" si="31"/>
        <v>-2.4</v>
      </c>
    </row>
    <row r="970" spans="1:17">
      <c r="A970" s="11">
        <v>4606852233910</v>
      </c>
      <c r="B970" s="1" t="s">
        <v>19</v>
      </c>
      <c r="C970" s="12">
        <v>20210203</v>
      </c>
      <c r="D970" s="12">
        <v>610538201209</v>
      </c>
      <c r="E970" s="12" t="s">
        <v>19</v>
      </c>
      <c r="F970" s="12">
        <v>20210213</v>
      </c>
      <c r="G970" s="12" t="s">
        <v>20</v>
      </c>
      <c r="H970" s="12" t="s">
        <v>24</v>
      </c>
      <c r="I970" s="12" t="s">
        <v>25</v>
      </c>
      <c r="J970" s="12">
        <v>5.65</v>
      </c>
      <c r="K970" s="12" t="s">
        <v>23</v>
      </c>
      <c r="L970">
        <f t="shared" si="30"/>
        <v>6</v>
      </c>
      <c r="M970">
        <f>MATCH(H:H,[1]价格表!$B$4:$B$35,0)</f>
        <v>1</v>
      </c>
      <c r="N970" s="4">
        <f>IF(J970&lt;=0.3,INDEX([1]价格表!$B$4:$I$31,M970,2),IF(AND(J970&gt;0.3,J970&lt;=1),INDEX([1]价格表!$B$4:$I$31,M970,3),IF(AND(J970&gt;1,J970&lt;=2.2),INDEX([1]价格表!$B$4:$I$31,M970,4),IF(AND(J970&gt;2.2,J970&lt;=3.3),INDEX([1]价格表!$B$4:$I$31,M970,5),IF(AND(J970&gt;3.3,J970&lt;=4),INDEX([1]价格表!$B$4:$I$31,M970,6),IF(AND(J970&gt;4,J970&lt;=5.5),INDEX([1]价格表!$B$4:$I$31,M970,7),IF(J970&gt;5.5,2.6+INDEX([1]价格表!$B$4:$I$31,M970,8)*L970)))))))</f>
        <v>6.2</v>
      </c>
      <c r="O970" s="3"/>
      <c r="P970" s="3"/>
      <c r="Q970" s="3">
        <f t="shared" si="31"/>
        <v>0</v>
      </c>
    </row>
    <row r="971" spans="1:17">
      <c r="A971" s="11">
        <v>4606915425888</v>
      </c>
      <c r="B971" s="1" t="s">
        <v>19</v>
      </c>
      <c r="C971" s="12">
        <v>20210203</v>
      </c>
      <c r="D971" s="12">
        <v>610538201209</v>
      </c>
      <c r="E971" s="12" t="s">
        <v>19</v>
      </c>
      <c r="F971" s="12">
        <v>20210213</v>
      </c>
      <c r="G971" s="12" t="s">
        <v>20</v>
      </c>
      <c r="H971" s="12" t="s">
        <v>24</v>
      </c>
      <c r="I971" s="12" t="s">
        <v>25</v>
      </c>
      <c r="J971" s="12">
        <v>9</v>
      </c>
      <c r="K971" s="12" t="s">
        <v>23</v>
      </c>
      <c r="L971">
        <f t="shared" si="30"/>
        <v>9</v>
      </c>
      <c r="M971">
        <f>MATCH(H:H,[1]价格表!$B$4:$B$35,0)</f>
        <v>1</v>
      </c>
      <c r="N971" s="4">
        <f>IF(J971&lt;=0.3,INDEX([1]价格表!$B$4:$I$31,M971,2),IF(AND(J971&gt;0.3,J971&lt;=1),INDEX([1]价格表!$B$4:$I$31,M971,3),IF(AND(J971&gt;1,J971&lt;=2.2),INDEX([1]价格表!$B$4:$I$31,M971,4),IF(AND(J971&gt;2.2,J971&lt;=3.3),INDEX([1]价格表!$B$4:$I$31,M971,5),IF(AND(J971&gt;3.3,J971&lt;=4),INDEX([1]价格表!$B$4:$I$31,M971,6),IF(AND(J971&gt;4,J971&lt;=5.5),INDEX([1]价格表!$B$4:$I$31,M971,7),IF(J971&gt;5.5,2.6+INDEX([1]价格表!$B$4:$I$31,M971,8)*L971)))))))</f>
        <v>8</v>
      </c>
      <c r="O971" s="3"/>
      <c r="P971" s="3"/>
      <c r="Q971" s="3">
        <f t="shared" si="31"/>
        <v>0</v>
      </c>
    </row>
    <row r="972" spans="1:17">
      <c r="A972" s="11">
        <v>4606915426859</v>
      </c>
      <c r="B972" s="1" t="s">
        <v>19</v>
      </c>
      <c r="C972" s="12">
        <v>20210203</v>
      </c>
      <c r="D972" s="12">
        <v>610538201209</v>
      </c>
      <c r="E972" s="12" t="s">
        <v>19</v>
      </c>
      <c r="F972" s="12">
        <v>20210213</v>
      </c>
      <c r="G972" s="12" t="s">
        <v>20</v>
      </c>
      <c r="H972" s="12" t="s">
        <v>24</v>
      </c>
      <c r="I972" s="12" t="s">
        <v>25</v>
      </c>
      <c r="J972" s="12">
        <v>9.48</v>
      </c>
      <c r="K972" s="12" t="s">
        <v>23</v>
      </c>
      <c r="L972">
        <f t="shared" si="30"/>
        <v>10</v>
      </c>
      <c r="M972">
        <f>MATCH(H:H,[1]价格表!$B$4:$B$35,0)</f>
        <v>1</v>
      </c>
      <c r="N972" s="4">
        <f>IF(J972&lt;=0.3,INDEX([1]价格表!$B$4:$I$31,M972,2),IF(AND(J972&gt;0.3,J972&lt;=1),INDEX([1]价格表!$B$4:$I$31,M972,3),IF(AND(J972&gt;1,J972&lt;=2.2),INDEX([1]价格表!$B$4:$I$31,M972,4),IF(AND(J972&gt;2.2,J972&lt;=3.3),INDEX([1]价格表!$B$4:$I$31,M972,5),IF(AND(J972&gt;3.3,J972&lt;=4),INDEX([1]价格表!$B$4:$I$31,M972,6),IF(AND(J972&gt;4,J972&lt;=5.5),INDEX([1]价格表!$B$4:$I$31,M972,7),IF(J972&gt;5.5,2.6+INDEX([1]价格表!$B$4:$I$31,M972,8)*L972)))))))</f>
        <v>8.6</v>
      </c>
      <c r="O972" s="3"/>
      <c r="P972" s="3"/>
      <c r="Q972" s="3">
        <f t="shared" si="31"/>
        <v>0</v>
      </c>
    </row>
    <row r="973" spans="1:17">
      <c r="A973" s="11">
        <v>4312253514088</v>
      </c>
      <c r="B973" s="1" t="s">
        <v>19</v>
      </c>
      <c r="C973" s="12">
        <v>20210203</v>
      </c>
      <c r="D973" s="12">
        <v>610538201209</v>
      </c>
      <c r="E973" s="12" t="s">
        <v>19</v>
      </c>
      <c r="F973" s="12">
        <v>20210213</v>
      </c>
      <c r="G973" s="12" t="s">
        <v>20</v>
      </c>
      <c r="H973" s="12" t="s">
        <v>24</v>
      </c>
      <c r="I973" s="12" t="s">
        <v>206</v>
      </c>
      <c r="J973" s="12">
        <v>13.82</v>
      </c>
      <c r="K973" s="12" t="s">
        <v>23</v>
      </c>
      <c r="L973">
        <f t="shared" si="30"/>
        <v>14</v>
      </c>
      <c r="M973">
        <f>MATCH(H:H,[1]价格表!$B$4:$B$35,0)</f>
        <v>1</v>
      </c>
      <c r="N973" s="4">
        <f>IF(J973&lt;=0.3,INDEX([1]价格表!$B$4:$I$31,M973,2),IF(AND(J973&gt;0.3,J973&lt;=1),INDEX([1]价格表!$B$4:$I$31,M973,3),IF(AND(J973&gt;1,J973&lt;=2.2),INDEX([1]价格表!$B$4:$I$31,M973,4),IF(AND(J973&gt;2.2,J973&lt;=3.3),INDEX([1]价格表!$B$4:$I$31,M973,5),IF(AND(J973&gt;3.3,J973&lt;=4),INDEX([1]价格表!$B$4:$I$31,M973,6),IF(AND(J973&gt;4,J973&lt;=5.5),INDEX([1]价格表!$B$4:$I$31,M973,7),IF(J973&gt;5.5,2.6+INDEX([1]价格表!$B$4:$I$31,M973,8)*L973)))))))</f>
        <v>11</v>
      </c>
      <c r="O973" s="3"/>
      <c r="P973" s="3"/>
      <c r="Q973" s="3">
        <f t="shared" si="31"/>
        <v>0</v>
      </c>
    </row>
    <row r="974" spans="1:17">
      <c r="A974" s="11">
        <v>4606852215380</v>
      </c>
      <c r="B974" s="1" t="s">
        <v>19</v>
      </c>
      <c r="C974" s="12">
        <v>20210203</v>
      </c>
      <c r="D974" s="12">
        <v>610538201209</v>
      </c>
      <c r="E974" s="12" t="s">
        <v>19</v>
      </c>
      <c r="F974" s="12">
        <v>20210213</v>
      </c>
      <c r="G974" s="12" t="s">
        <v>20</v>
      </c>
      <c r="H974" s="12" t="s">
        <v>24</v>
      </c>
      <c r="I974" s="12" t="s">
        <v>105</v>
      </c>
      <c r="J974" s="12">
        <v>13.82</v>
      </c>
      <c r="K974" s="12" t="s">
        <v>23</v>
      </c>
      <c r="L974">
        <f t="shared" si="30"/>
        <v>14</v>
      </c>
      <c r="M974">
        <f>MATCH(H:H,[1]价格表!$B$4:$B$35,0)</f>
        <v>1</v>
      </c>
      <c r="N974" s="4">
        <f>IF(J974&lt;=0.3,INDEX([1]价格表!$B$4:$I$31,M974,2),IF(AND(J974&gt;0.3,J974&lt;=1),INDEX([1]价格表!$B$4:$I$31,M974,3),IF(AND(J974&gt;1,J974&lt;=2.2),INDEX([1]价格表!$B$4:$I$31,M974,4),IF(AND(J974&gt;2.2,J974&lt;=3.3),INDEX([1]价格表!$B$4:$I$31,M974,5),IF(AND(J974&gt;3.3,J974&lt;=4),INDEX([1]价格表!$B$4:$I$31,M974,6),IF(AND(J974&gt;4,J974&lt;=5.5),INDEX([1]价格表!$B$4:$I$31,M974,7),IF(J974&gt;5.5,2.6+INDEX([1]价格表!$B$4:$I$31,M974,8)*L974)))))))</f>
        <v>11</v>
      </c>
      <c r="O974" s="3"/>
      <c r="P974" s="3"/>
      <c r="Q974" s="3">
        <f t="shared" si="31"/>
        <v>0</v>
      </c>
    </row>
    <row r="975" spans="1:17">
      <c r="A975" s="11">
        <v>4312253537213</v>
      </c>
      <c r="B975" s="1" t="s">
        <v>19</v>
      </c>
      <c r="C975" s="12">
        <v>20210203</v>
      </c>
      <c r="D975" s="12">
        <v>610538201209</v>
      </c>
      <c r="E975" s="12" t="s">
        <v>19</v>
      </c>
      <c r="F975" s="12">
        <v>20210213</v>
      </c>
      <c r="G975" s="12" t="s">
        <v>20</v>
      </c>
      <c r="H975" s="12" t="s">
        <v>24</v>
      </c>
      <c r="I975" s="12" t="s">
        <v>206</v>
      </c>
      <c r="J975" s="12">
        <v>13.84</v>
      </c>
      <c r="K975" s="12" t="s">
        <v>23</v>
      </c>
      <c r="L975">
        <f t="shared" si="30"/>
        <v>14</v>
      </c>
      <c r="M975">
        <f>MATCH(H:H,[1]价格表!$B$4:$B$35,0)</f>
        <v>1</v>
      </c>
      <c r="N975" s="4">
        <f>IF(J975&lt;=0.3,INDEX([1]价格表!$B$4:$I$31,M975,2),IF(AND(J975&gt;0.3,J975&lt;=1),INDEX([1]价格表!$B$4:$I$31,M975,3),IF(AND(J975&gt;1,J975&lt;=2.2),INDEX([1]价格表!$B$4:$I$31,M975,4),IF(AND(J975&gt;2.2,J975&lt;=3.3),INDEX([1]价格表!$B$4:$I$31,M975,5),IF(AND(J975&gt;3.3,J975&lt;=4),INDEX([1]价格表!$B$4:$I$31,M975,6),IF(AND(J975&gt;4,J975&lt;=5.5),INDEX([1]价格表!$B$4:$I$31,M975,7),IF(J975&gt;5.5,2.6+INDEX([1]价格表!$B$4:$I$31,M975,8)*L975)))))))</f>
        <v>11</v>
      </c>
      <c r="O975" s="3"/>
      <c r="P975" s="3"/>
      <c r="Q975" s="3">
        <f t="shared" si="31"/>
        <v>0</v>
      </c>
    </row>
    <row r="976" spans="1:17">
      <c r="A976" s="11">
        <v>4606852214965</v>
      </c>
      <c r="B976" s="1" t="s">
        <v>19</v>
      </c>
      <c r="C976" s="12">
        <v>20210203</v>
      </c>
      <c r="D976" s="12">
        <v>610538201209</v>
      </c>
      <c r="E976" s="12" t="s">
        <v>19</v>
      </c>
      <c r="F976" s="12">
        <v>20210213</v>
      </c>
      <c r="G976" s="12" t="s">
        <v>20</v>
      </c>
      <c r="H976" s="12" t="s">
        <v>24</v>
      </c>
      <c r="I976" s="12" t="s">
        <v>56</v>
      </c>
      <c r="J976" s="12">
        <v>18.04</v>
      </c>
      <c r="K976" s="12" t="s">
        <v>23</v>
      </c>
      <c r="L976">
        <f t="shared" si="30"/>
        <v>19</v>
      </c>
      <c r="M976">
        <f>MATCH(H:H,[1]价格表!$B$4:$B$35,0)</f>
        <v>1</v>
      </c>
      <c r="N976" s="4">
        <f>IF(J976&lt;=0.3,INDEX([1]价格表!$B$4:$I$31,M976,2),IF(AND(J976&gt;0.3,J976&lt;=1),INDEX([1]价格表!$B$4:$I$31,M976,3),IF(AND(J976&gt;1,J976&lt;=2.2),INDEX([1]价格表!$B$4:$I$31,M976,4),IF(AND(J976&gt;2.2,J976&lt;=3.3),INDEX([1]价格表!$B$4:$I$31,M976,5),IF(AND(J976&gt;3.3,J976&lt;=4),INDEX([1]价格表!$B$4:$I$31,M976,6),IF(AND(J976&gt;4,J976&lt;=5.5),INDEX([1]价格表!$B$4:$I$31,M976,7),IF(J976&gt;5.5,2.6+INDEX([1]价格表!$B$4:$I$31,M976,8)*L976)))))))</f>
        <v>14</v>
      </c>
      <c r="O976" s="3"/>
      <c r="P976" s="3"/>
      <c r="Q976" s="3">
        <f t="shared" si="31"/>
        <v>0</v>
      </c>
    </row>
    <row r="977" spans="1:17">
      <c r="A977" s="11">
        <v>4606852233434</v>
      </c>
      <c r="B977" s="1" t="s">
        <v>19</v>
      </c>
      <c r="C977" s="12">
        <v>20210203</v>
      </c>
      <c r="D977" s="12">
        <v>610538201209</v>
      </c>
      <c r="E977" s="12" t="s">
        <v>19</v>
      </c>
      <c r="F977" s="12">
        <v>20210213</v>
      </c>
      <c r="G977" s="12" t="s">
        <v>20</v>
      </c>
      <c r="H977" s="12" t="s">
        <v>29</v>
      </c>
      <c r="I977" s="12" t="s">
        <v>231</v>
      </c>
      <c r="J977" s="12">
        <v>5.52</v>
      </c>
      <c r="K977" s="12" t="s">
        <v>23</v>
      </c>
      <c r="L977">
        <f t="shared" si="30"/>
        <v>6</v>
      </c>
      <c r="M977">
        <f>MATCH(H:H,[1]价格表!$B$4:$B$35,0)</f>
        <v>3</v>
      </c>
      <c r="N977" s="4">
        <f>IF(J977&lt;=0.3,INDEX([1]价格表!$B$4:$I$31,M977,2),IF(AND(J977&gt;0.3,J977&lt;=1),INDEX([1]价格表!$B$4:$I$31,M977,3),IF(AND(J977&gt;1,J977&lt;=2.2),INDEX([1]价格表!$B$4:$I$31,M977,4),IF(AND(J977&gt;2.2,J977&lt;=3.3),INDEX([1]价格表!$B$4:$I$31,M977,5),IF(AND(J977&gt;3.3,J977&lt;=4),INDEX([1]价格表!$B$4:$I$31,M977,6),IF(AND(J977&gt;4,J977&lt;=5.5),INDEX([1]价格表!$B$4:$I$31,M977,7),IF(J977&gt;5.5,2.6+INDEX([1]价格表!$B$4:$I$31,M977,8)*L977)))))))</f>
        <v>8.3</v>
      </c>
      <c r="O977" s="3"/>
      <c r="P977" s="3"/>
      <c r="Q977" s="3">
        <f t="shared" si="31"/>
        <v>0</v>
      </c>
    </row>
    <row r="978" spans="1:17">
      <c r="A978" s="11">
        <v>4606852233621</v>
      </c>
      <c r="B978" s="1" t="s">
        <v>19</v>
      </c>
      <c r="C978" s="12">
        <v>20210203</v>
      </c>
      <c r="D978" s="12">
        <v>610538201209</v>
      </c>
      <c r="E978" s="12" t="s">
        <v>19</v>
      </c>
      <c r="F978" s="12">
        <v>20210213</v>
      </c>
      <c r="G978" s="12" t="s">
        <v>20</v>
      </c>
      <c r="H978" s="12" t="s">
        <v>33</v>
      </c>
      <c r="I978" s="12" t="s">
        <v>241</v>
      </c>
      <c r="J978" s="12">
        <v>5.52</v>
      </c>
      <c r="K978" s="12" t="s">
        <v>23</v>
      </c>
      <c r="L978">
        <f t="shared" si="30"/>
        <v>6</v>
      </c>
      <c r="M978">
        <f>MATCH(H:H,[1]价格表!$B$4:$B$35,0)</f>
        <v>7</v>
      </c>
      <c r="N978" s="4">
        <f>IF(J978&lt;=0.3,INDEX([1]价格表!$B$4:$I$31,M978,2),IF(AND(J978&gt;0.3,J978&lt;=1),INDEX([1]价格表!$B$4:$I$31,M978,3),IF(AND(J978&gt;1,J978&lt;=2.2),INDEX([1]价格表!$B$4:$I$31,M978,4),IF(AND(J978&gt;2.2,J978&lt;=3.3),INDEX([1]价格表!$B$4:$I$31,M978,5),IF(AND(J978&gt;3.3,J978&lt;=4),INDEX([1]价格表!$B$4:$I$31,M978,6),IF(AND(J978&gt;4,J978&lt;=5.5),INDEX([1]价格表!$B$4:$I$31,M978,7),IF(J978&gt;5.5,2.6+INDEX([1]价格表!$B$4:$I$31,M978,8)*L978)))))))</f>
        <v>8.3</v>
      </c>
      <c r="O978" s="3"/>
      <c r="P978" s="3"/>
      <c r="Q978" s="3">
        <f t="shared" si="31"/>
        <v>0</v>
      </c>
    </row>
    <row r="979" spans="1:17">
      <c r="A979" s="11">
        <v>4606852234292</v>
      </c>
      <c r="B979" s="1" t="s">
        <v>19</v>
      </c>
      <c r="C979" s="12">
        <v>20210203</v>
      </c>
      <c r="D979" s="12">
        <v>610538201209</v>
      </c>
      <c r="E979" s="12" t="s">
        <v>19</v>
      </c>
      <c r="F979" s="12">
        <v>20210213</v>
      </c>
      <c r="G979" s="12" t="s">
        <v>20</v>
      </c>
      <c r="H979" s="12" t="s">
        <v>40</v>
      </c>
      <c r="I979" s="12" t="s">
        <v>118</v>
      </c>
      <c r="J979" s="12">
        <v>5.62</v>
      </c>
      <c r="K979" s="12" t="s">
        <v>23</v>
      </c>
      <c r="L979">
        <f t="shared" si="30"/>
        <v>6</v>
      </c>
      <c r="M979">
        <f>MATCH(H:H,[1]价格表!$B$4:$B$35,0)</f>
        <v>9</v>
      </c>
      <c r="N979" s="4">
        <f>IF(J979&lt;=0.3,INDEX([1]价格表!$B$4:$I$31,M979,2),IF(AND(J979&gt;0.3,J979&lt;=1),INDEX([1]价格表!$B$4:$I$31,M979,3),IF(AND(J979&gt;1,J979&lt;=2.2),INDEX([1]价格表!$B$4:$I$31,M979,4),IF(AND(J979&gt;2.2,J979&lt;=3.3),INDEX([1]价格表!$B$4:$I$31,M979,5),IF(AND(J979&gt;3.3,J979&lt;=4),INDEX([1]价格表!$B$4:$I$31,M979,6),IF(AND(J979&gt;4,J979&lt;=5.5),INDEX([1]价格表!$B$4:$I$31,M979,7),IF(J979&gt;5.5,2.6+INDEX([1]价格表!$B$4:$I$31,M979,8)*L979)))))))</f>
        <v>8.3</v>
      </c>
      <c r="O979" s="3"/>
      <c r="P979" s="3"/>
      <c r="Q979" s="3">
        <f t="shared" si="31"/>
        <v>0</v>
      </c>
    </row>
    <row r="980" spans="1:17">
      <c r="A980" s="11">
        <v>4606852233197</v>
      </c>
      <c r="B980" s="1" t="s">
        <v>19</v>
      </c>
      <c r="C980" s="12">
        <v>20210203</v>
      </c>
      <c r="D980" s="12">
        <v>610538201209</v>
      </c>
      <c r="E980" s="12" t="s">
        <v>19</v>
      </c>
      <c r="F980" s="12">
        <v>20210213</v>
      </c>
      <c r="G980" s="12" t="s">
        <v>20</v>
      </c>
      <c r="H980" s="12" t="s">
        <v>35</v>
      </c>
      <c r="I980" s="12" t="s">
        <v>198</v>
      </c>
      <c r="J980" s="12">
        <v>5.64</v>
      </c>
      <c r="K980" s="12" t="s">
        <v>23</v>
      </c>
      <c r="L980">
        <f t="shared" si="30"/>
        <v>6</v>
      </c>
      <c r="M980">
        <f>MATCH(H:H,[1]价格表!$B$4:$B$35,0)</f>
        <v>11</v>
      </c>
      <c r="N980" s="4">
        <f>IF(J980&lt;=0.3,INDEX([1]价格表!$B$4:$I$31,M980,2),IF(AND(J980&gt;0.3,J980&lt;=1),INDEX([1]价格表!$B$4:$I$31,M980,3),IF(AND(J980&gt;1,J980&lt;=2.2),INDEX([1]价格表!$B$4:$I$31,M980,4),IF(AND(J980&gt;2.2,J980&lt;=3.3),INDEX([1]价格表!$B$4:$I$31,M980,5),IF(AND(J980&gt;3.3,J980&lt;=4),INDEX([1]价格表!$B$4:$I$31,M980,6),IF(AND(J980&gt;4,J980&lt;=5.5),INDEX([1]价格表!$B$4:$I$31,M980,7),IF(J980&gt;5.5,2.6+INDEX([1]价格表!$B$4:$I$31,M980,8)*L980)))))))</f>
        <v>8.3</v>
      </c>
      <c r="O980" s="3"/>
      <c r="P980" s="3"/>
      <c r="Q980" s="3">
        <f t="shared" si="31"/>
        <v>0</v>
      </c>
    </row>
    <row r="981" spans="1:17">
      <c r="A981" s="11">
        <v>4606852238133</v>
      </c>
      <c r="B981" s="1" t="s">
        <v>19</v>
      </c>
      <c r="C981" s="12">
        <v>20210203</v>
      </c>
      <c r="D981" s="12">
        <v>610538201209</v>
      </c>
      <c r="E981" s="12" t="s">
        <v>19</v>
      </c>
      <c r="F981" s="12">
        <v>20210213</v>
      </c>
      <c r="G981" s="12" t="s">
        <v>20</v>
      </c>
      <c r="H981" s="12" t="s">
        <v>21</v>
      </c>
      <c r="I981" s="12" t="s">
        <v>37</v>
      </c>
      <c r="J981" s="12">
        <v>5.63</v>
      </c>
      <c r="K981" s="12" t="s">
        <v>23</v>
      </c>
      <c r="L981">
        <f t="shared" si="30"/>
        <v>6</v>
      </c>
      <c r="M981">
        <f>MATCH(H:H,[1]价格表!$B$4:$B$35,0)</f>
        <v>15</v>
      </c>
      <c r="N981" s="4">
        <f>IF(J981&lt;=0.3,INDEX([1]价格表!$B$4:$I$31,M981,2),IF(AND(J981&gt;0.3,J981&lt;=1),INDEX([1]价格表!$B$4:$I$31,M981,3),IF(AND(J981&gt;1,J981&lt;=2.2),INDEX([1]价格表!$B$4:$I$31,M981,4),IF(AND(J981&gt;2.2,J981&lt;=3.3),INDEX([1]价格表!$B$4:$I$31,M981,5),IF(AND(J981&gt;3.3,J981&lt;=4),INDEX([1]价格表!$B$4:$I$31,M981,6),IF(AND(J981&gt;4,J981&lt;=5.5),INDEX([1]价格表!$B$4:$I$31,M981,7),IF(J981&gt;5.5,2.6+INDEX([1]价格表!$B$4:$I$31,M981,8)*L981)))))))</f>
        <v>8.3</v>
      </c>
      <c r="O981" s="3"/>
      <c r="P981" s="3"/>
      <c r="Q981" s="3">
        <f t="shared" si="31"/>
        <v>0</v>
      </c>
    </row>
    <row r="982" spans="1:17">
      <c r="A982" s="11">
        <v>4606852238114</v>
      </c>
      <c r="B982" s="1" t="s">
        <v>19</v>
      </c>
      <c r="C982" s="12">
        <v>20210203</v>
      </c>
      <c r="D982" s="12">
        <v>610538201209</v>
      </c>
      <c r="E982" s="12" t="s">
        <v>19</v>
      </c>
      <c r="F982" s="12">
        <v>20210213</v>
      </c>
      <c r="G982" s="12" t="s">
        <v>20</v>
      </c>
      <c r="H982" s="12" t="s">
        <v>40</v>
      </c>
      <c r="I982" s="12" t="s">
        <v>103</v>
      </c>
      <c r="J982" s="12">
        <v>5.7</v>
      </c>
      <c r="K982" s="12" t="s">
        <v>23</v>
      </c>
      <c r="L982">
        <f t="shared" si="30"/>
        <v>6</v>
      </c>
      <c r="M982">
        <f>MATCH(H:H,[1]价格表!$B$4:$B$35,0)</f>
        <v>9</v>
      </c>
      <c r="N982" s="4">
        <f>IF(J982&lt;=0.3,INDEX([1]价格表!$B$4:$I$31,M982,2),IF(AND(J982&gt;0.3,J982&lt;=1),INDEX([1]价格表!$B$4:$I$31,M982,3),IF(AND(J982&gt;1,J982&lt;=2.2),INDEX([1]价格表!$B$4:$I$31,M982,4),IF(AND(J982&gt;2.2,J982&lt;=3.3),INDEX([1]价格表!$B$4:$I$31,M982,5),IF(AND(J982&gt;3.3,J982&lt;=4),INDEX([1]价格表!$B$4:$I$31,M982,6),IF(AND(J982&gt;4,J982&lt;=5.5),INDEX([1]价格表!$B$4:$I$31,M982,7),IF(J982&gt;5.5,2.6+INDEX([1]价格表!$B$4:$I$31,M982,8)*L982)))))))</f>
        <v>8.3</v>
      </c>
      <c r="O982" s="3"/>
      <c r="P982" s="3"/>
      <c r="Q982" s="3">
        <f t="shared" si="31"/>
        <v>0</v>
      </c>
    </row>
    <row r="983" spans="1:17">
      <c r="A983" s="11">
        <v>4606852233498</v>
      </c>
      <c r="B983" s="1" t="s">
        <v>19</v>
      </c>
      <c r="C983" s="12">
        <v>20210203</v>
      </c>
      <c r="D983" s="12">
        <v>610538201209</v>
      </c>
      <c r="E983" s="12" t="s">
        <v>19</v>
      </c>
      <c r="F983" s="12">
        <v>20210213</v>
      </c>
      <c r="G983" s="12" t="s">
        <v>20</v>
      </c>
      <c r="H983" s="12" t="s">
        <v>54</v>
      </c>
      <c r="I983" s="12" t="s">
        <v>67</v>
      </c>
      <c r="J983" s="12">
        <v>5.82</v>
      </c>
      <c r="K983" s="12" t="s">
        <v>23</v>
      </c>
      <c r="L983">
        <f t="shared" si="30"/>
        <v>6</v>
      </c>
      <c r="M983">
        <f>MATCH(H:H,[1]价格表!$B$4:$B$35,0)</f>
        <v>10</v>
      </c>
      <c r="N983" s="4">
        <f>IF(J983&lt;=0.3,INDEX([1]价格表!$B$4:$I$31,M983,2),IF(AND(J983&gt;0.3,J983&lt;=1),INDEX([1]价格表!$B$4:$I$31,M983,3),IF(AND(J983&gt;1,J983&lt;=2.2),INDEX([1]价格表!$B$4:$I$31,M983,4),IF(AND(J983&gt;2.2,J983&lt;=3.3),INDEX([1]价格表!$B$4:$I$31,M983,5),IF(AND(J983&gt;3.3,J983&lt;=4),INDEX([1]价格表!$B$4:$I$31,M983,6),IF(AND(J983&gt;4,J983&lt;=5.5),INDEX([1]价格表!$B$4:$I$31,M983,7),IF(J983&gt;5.5,2.6+INDEX([1]价格表!$B$4:$I$31,M983,8)*L983)))))))</f>
        <v>8.3</v>
      </c>
      <c r="O983" s="3"/>
      <c r="P983" s="3"/>
      <c r="Q983" s="3">
        <f t="shared" si="31"/>
        <v>0</v>
      </c>
    </row>
    <row r="984" spans="1:17">
      <c r="A984" s="11">
        <v>4606913906579</v>
      </c>
      <c r="B984" s="1" t="s">
        <v>19</v>
      </c>
      <c r="C984" s="12">
        <v>20210203</v>
      </c>
      <c r="D984" s="12">
        <v>610538201209</v>
      </c>
      <c r="E984" s="12" t="s">
        <v>19</v>
      </c>
      <c r="F984" s="12">
        <v>20210213</v>
      </c>
      <c r="G984" s="12" t="s">
        <v>20</v>
      </c>
      <c r="H984" s="12" t="s">
        <v>27</v>
      </c>
      <c r="I984" s="12" t="s">
        <v>245</v>
      </c>
      <c r="J984" s="12">
        <v>5.84</v>
      </c>
      <c r="K984" s="12" t="s">
        <v>23</v>
      </c>
      <c r="L984">
        <f t="shared" si="30"/>
        <v>6</v>
      </c>
      <c r="M984">
        <f>MATCH(H:H,[1]价格表!$B$4:$B$35,0)</f>
        <v>14</v>
      </c>
      <c r="N984" s="4">
        <f>IF(J984&lt;=0.3,INDEX([1]价格表!$B$4:$I$31,M984,2),IF(AND(J984&gt;0.3,J984&lt;=1),INDEX([1]价格表!$B$4:$I$31,M984,3),IF(AND(J984&gt;1,J984&lt;=2.2),INDEX([1]价格表!$B$4:$I$31,M984,4),IF(AND(J984&gt;2.2,J984&lt;=3.3),INDEX([1]价格表!$B$4:$I$31,M984,5),IF(AND(J984&gt;3.3,J984&lt;=4),INDEX([1]价格表!$B$4:$I$31,M984,6),IF(AND(J984&gt;4,J984&lt;=5.5),INDEX([1]价格表!$B$4:$I$31,M984,7),IF(J984&gt;5.5,2.6+INDEX([1]价格表!$B$4:$I$31,M984,8)*L984)))))))</f>
        <v>8.3</v>
      </c>
      <c r="O984" s="3"/>
      <c r="P984" s="3"/>
      <c r="Q984" s="3">
        <f t="shared" si="31"/>
        <v>0</v>
      </c>
    </row>
    <row r="985" spans="1:17">
      <c r="A985" s="11">
        <v>4606852233207</v>
      </c>
      <c r="B985" s="1" t="s">
        <v>19</v>
      </c>
      <c r="C985" s="12">
        <v>20210203</v>
      </c>
      <c r="D985" s="12">
        <v>610538201209</v>
      </c>
      <c r="E985" s="12" t="s">
        <v>19</v>
      </c>
      <c r="F985" s="12">
        <v>20210213</v>
      </c>
      <c r="G985" s="12" t="s">
        <v>20</v>
      </c>
      <c r="H985" s="12" t="s">
        <v>21</v>
      </c>
      <c r="I985" s="12" t="s">
        <v>229</v>
      </c>
      <c r="J985" s="12">
        <v>5.89</v>
      </c>
      <c r="K985" s="12" t="s">
        <v>23</v>
      </c>
      <c r="L985">
        <f t="shared" si="30"/>
        <v>6</v>
      </c>
      <c r="M985">
        <f>MATCH(H:H,[1]价格表!$B$4:$B$35,0)</f>
        <v>15</v>
      </c>
      <c r="N985" s="4">
        <f>IF(J985&lt;=0.3,INDEX([1]价格表!$B$4:$I$31,M985,2),IF(AND(J985&gt;0.3,J985&lt;=1),INDEX([1]价格表!$B$4:$I$31,M985,3),IF(AND(J985&gt;1,J985&lt;=2.2),INDEX([1]价格表!$B$4:$I$31,M985,4),IF(AND(J985&gt;2.2,J985&lt;=3.3),INDEX([1]价格表!$B$4:$I$31,M985,5),IF(AND(J985&gt;3.3,J985&lt;=4),INDEX([1]价格表!$B$4:$I$31,M985,6),IF(AND(J985&gt;4,J985&lt;=5.5),INDEX([1]价格表!$B$4:$I$31,M985,7),IF(J985&gt;5.5,2.6+INDEX([1]价格表!$B$4:$I$31,M985,8)*L985)))))))</f>
        <v>8.3</v>
      </c>
      <c r="O985" s="3"/>
      <c r="P985" s="3"/>
      <c r="Q985" s="3">
        <f t="shared" si="31"/>
        <v>0</v>
      </c>
    </row>
    <row r="986" spans="1:17">
      <c r="A986" s="11">
        <v>4606852233472</v>
      </c>
      <c r="B986" s="1" t="s">
        <v>19</v>
      </c>
      <c r="C986" s="12">
        <v>20210203</v>
      </c>
      <c r="D986" s="12">
        <v>610538201209</v>
      </c>
      <c r="E986" s="12" t="s">
        <v>19</v>
      </c>
      <c r="F986" s="12">
        <v>20210213</v>
      </c>
      <c r="G986" s="12" t="s">
        <v>20</v>
      </c>
      <c r="H986" s="12" t="s">
        <v>54</v>
      </c>
      <c r="I986" s="12" t="s">
        <v>99</v>
      </c>
      <c r="J986" s="12">
        <v>6</v>
      </c>
      <c r="K986" s="12" t="s">
        <v>23</v>
      </c>
      <c r="L986">
        <f t="shared" si="30"/>
        <v>6</v>
      </c>
      <c r="M986">
        <f>MATCH(H:H,[1]价格表!$B$4:$B$35,0)</f>
        <v>10</v>
      </c>
      <c r="N986" s="4">
        <f>IF(J986&lt;=0.3,INDEX([1]价格表!$B$4:$I$31,M986,2),IF(AND(J986&gt;0.3,J986&lt;=1),INDEX([1]价格表!$B$4:$I$31,M986,3),IF(AND(J986&gt;1,J986&lt;=2.2),INDEX([1]价格表!$B$4:$I$31,M986,4),IF(AND(J986&gt;2.2,J986&lt;=3.3),INDEX([1]价格表!$B$4:$I$31,M986,5),IF(AND(J986&gt;3.3,J986&lt;=4),INDEX([1]价格表!$B$4:$I$31,M986,6),IF(AND(J986&gt;4,J986&lt;=5.5),INDEX([1]价格表!$B$4:$I$31,M986,7),IF(J986&gt;5.5,2.6+INDEX([1]价格表!$B$4:$I$31,M986,8)*L986)))))))</f>
        <v>8.3</v>
      </c>
      <c r="O986" s="3"/>
      <c r="P986" s="3"/>
      <c r="Q986" s="3">
        <f t="shared" si="31"/>
        <v>0</v>
      </c>
    </row>
    <row r="987" spans="1:17">
      <c r="A987" s="11">
        <v>4606852233357</v>
      </c>
      <c r="B987" s="1" t="s">
        <v>19</v>
      </c>
      <c r="C987" s="12">
        <v>20210203</v>
      </c>
      <c r="D987" s="12">
        <v>610538201209</v>
      </c>
      <c r="E987" s="12" t="s">
        <v>19</v>
      </c>
      <c r="F987" s="12">
        <v>20210213</v>
      </c>
      <c r="G987" s="12" t="s">
        <v>20</v>
      </c>
      <c r="H987" s="12" t="s">
        <v>29</v>
      </c>
      <c r="I987" s="12" t="s">
        <v>145</v>
      </c>
      <c r="J987" s="12">
        <v>6.02</v>
      </c>
      <c r="K987" s="12" t="s">
        <v>23</v>
      </c>
      <c r="L987">
        <f t="shared" si="30"/>
        <v>7</v>
      </c>
      <c r="M987">
        <f>MATCH(H:H,[1]价格表!$B$4:$B$35,0)</f>
        <v>3</v>
      </c>
      <c r="N987" s="4">
        <f>IF(J987&lt;=0.3,INDEX([1]价格表!$B$4:$I$31,M987,2),IF(AND(J987&gt;0.3,J987&lt;=1),INDEX([1]价格表!$B$4:$I$31,M987,3),IF(AND(J987&gt;1,J987&lt;=2.2),INDEX([1]价格表!$B$4:$I$31,M987,4),IF(AND(J987&gt;2.2,J987&lt;=3.3),INDEX([1]价格表!$B$4:$I$31,M987,5),IF(AND(J987&gt;3.3,J987&lt;=4),INDEX([1]价格表!$B$4:$I$31,M987,6),IF(AND(J987&gt;4,J987&lt;=5.5),INDEX([1]价格表!$B$4:$I$31,M987,7),IF(J987&gt;5.5,2.6+INDEX([1]价格表!$B$4:$I$31,M987,8)*L987)))))))</f>
        <v>9.25</v>
      </c>
      <c r="O987" s="3"/>
      <c r="P987" s="3"/>
      <c r="Q987" s="3">
        <f t="shared" si="31"/>
        <v>0</v>
      </c>
    </row>
    <row r="988" spans="1:17">
      <c r="A988" s="11">
        <v>4606852233081</v>
      </c>
      <c r="B988" s="1" t="s">
        <v>19</v>
      </c>
      <c r="C988" s="12">
        <v>20210203</v>
      </c>
      <c r="D988" s="12">
        <v>610538201209</v>
      </c>
      <c r="E988" s="12" t="s">
        <v>19</v>
      </c>
      <c r="F988" s="12">
        <v>20210213</v>
      </c>
      <c r="G988" s="12" t="s">
        <v>20</v>
      </c>
      <c r="H988" s="12" t="s">
        <v>129</v>
      </c>
      <c r="I988" s="12" t="s">
        <v>130</v>
      </c>
      <c r="J988" s="12">
        <v>6.05</v>
      </c>
      <c r="K988" s="12" t="s">
        <v>23</v>
      </c>
      <c r="L988">
        <f t="shared" si="30"/>
        <v>7</v>
      </c>
      <c r="M988">
        <f>MATCH(H:H,[1]价格表!$B$4:$B$35,0)</f>
        <v>18</v>
      </c>
      <c r="N988" s="4">
        <f>IF(J988&lt;=0.3,INDEX([1]价格表!$B$4:$I$31,M988,2),IF(AND(J988&gt;0.3,J988&lt;=1),INDEX([1]价格表!$B$4:$I$31,M988,3),IF(AND(J988&gt;1,J988&lt;=2.2),INDEX([1]价格表!$B$4:$I$31,M988,4),IF(AND(J988&gt;2.2,J988&lt;=3.3),INDEX([1]价格表!$B$4:$I$31,M988,5),IF(AND(J988&gt;3.3,J988&lt;=4),INDEX([1]价格表!$B$4:$I$31,M988,6),IF(AND(J988&gt;4,J988&lt;=5.5),INDEX([1]价格表!$B$4:$I$31,M988,7),IF(J988&gt;5.5,2.6+INDEX([1]价格表!$B$4:$I$31,M988,8)*L988)))))))</f>
        <v>9.25</v>
      </c>
      <c r="O988" s="3"/>
      <c r="P988" s="3"/>
      <c r="Q988" s="3">
        <f t="shared" si="31"/>
        <v>0</v>
      </c>
    </row>
    <row r="989" spans="1:17">
      <c r="A989" s="11">
        <v>4606915387321</v>
      </c>
      <c r="B989" s="1" t="s">
        <v>19</v>
      </c>
      <c r="C989" s="12">
        <v>20210203</v>
      </c>
      <c r="D989" s="12">
        <v>610538201209</v>
      </c>
      <c r="E989" s="12" t="s">
        <v>19</v>
      </c>
      <c r="F989" s="12">
        <v>20210213</v>
      </c>
      <c r="G989" s="12" t="s">
        <v>20</v>
      </c>
      <c r="H989" s="12" t="s">
        <v>33</v>
      </c>
      <c r="I989" s="12" t="s">
        <v>246</v>
      </c>
      <c r="J989" s="12">
        <v>6.24</v>
      </c>
      <c r="K989" s="12" t="s">
        <v>23</v>
      </c>
      <c r="L989">
        <f t="shared" si="30"/>
        <v>7</v>
      </c>
      <c r="M989">
        <f>MATCH(H:H,[1]价格表!$B$4:$B$35,0)</f>
        <v>7</v>
      </c>
      <c r="N989" s="4">
        <f>IF(J989&lt;=0.3,INDEX([1]价格表!$B$4:$I$31,M989,2),IF(AND(J989&gt;0.3,J989&lt;=1),INDEX([1]价格表!$B$4:$I$31,M989,3),IF(AND(J989&gt;1,J989&lt;=2.2),INDEX([1]价格表!$B$4:$I$31,M989,4),IF(AND(J989&gt;2.2,J989&lt;=3.3),INDEX([1]价格表!$B$4:$I$31,M989,5),IF(AND(J989&gt;3.3,J989&lt;=4),INDEX([1]价格表!$B$4:$I$31,M989,6),IF(AND(J989&gt;4,J989&lt;=5.5),INDEX([1]价格表!$B$4:$I$31,M989,7),IF(J989&gt;5.5,2.6+INDEX([1]价格表!$B$4:$I$31,M989,8)*L989)))))))</f>
        <v>9.25</v>
      </c>
      <c r="O989" s="3"/>
      <c r="P989" s="3"/>
      <c r="Q989" s="3">
        <f t="shared" si="31"/>
        <v>0</v>
      </c>
    </row>
    <row r="990" spans="1:17">
      <c r="A990" s="11">
        <v>4606915387034</v>
      </c>
      <c r="B990" s="1" t="s">
        <v>19</v>
      </c>
      <c r="C990" s="12">
        <v>20210203</v>
      </c>
      <c r="D990" s="12">
        <v>610538201209</v>
      </c>
      <c r="E990" s="12" t="s">
        <v>19</v>
      </c>
      <c r="F990" s="12">
        <v>20210213</v>
      </c>
      <c r="G990" s="12" t="s">
        <v>20</v>
      </c>
      <c r="H990" s="12" t="s">
        <v>33</v>
      </c>
      <c r="I990" s="12" t="s">
        <v>246</v>
      </c>
      <c r="J990" s="12">
        <v>6.28</v>
      </c>
      <c r="K990" s="12" t="s">
        <v>23</v>
      </c>
      <c r="L990">
        <f t="shared" si="30"/>
        <v>7</v>
      </c>
      <c r="M990">
        <f>MATCH(H:H,[1]价格表!$B$4:$B$35,0)</f>
        <v>7</v>
      </c>
      <c r="N990" s="4">
        <f>IF(J990&lt;=0.3,INDEX([1]价格表!$B$4:$I$31,M990,2),IF(AND(J990&gt;0.3,J990&lt;=1),INDEX([1]价格表!$B$4:$I$31,M990,3),IF(AND(J990&gt;1,J990&lt;=2.2),INDEX([1]价格表!$B$4:$I$31,M990,4),IF(AND(J990&gt;2.2,J990&lt;=3.3),INDEX([1]价格表!$B$4:$I$31,M990,5),IF(AND(J990&gt;3.3,J990&lt;=4),INDEX([1]价格表!$B$4:$I$31,M990,6),IF(AND(J990&gt;4,J990&lt;=5.5),INDEX([1]价格表!$B$4:$I$31,M990,7),IF(J990&gt;5.5,2.6+INDEX([1]价格表!$B$4:$I$31,M990,8)*L990)))))))</f>
        <v>9.25</v>
      </c>
      <c r="O990" s="3"/>
      <c r="P990" s="3"/>
      <c r="Q990" s="3">
        <f t="shared" si="31"/>
        <v>0</v>
      </c>
    </row>
    <row r="991" spans="1:17">
      <c r="A991" s="11">
        <v>4606915387387</v>
      </c>
      <c r="B991" s="1" t="s">
        <v>19</v>
      </c>
      <c r="C991" s="12">
        <v>20210203</v>
      </c>
      <c r="D991" s="12">
        <v>610538201209</v>
      </c>
      <c r="E991" s="12" t="s">
        <v>19</v>
      </c>
      <c r="F991" s="12">
        <v>20210213</v>
      </c>
      <c r="G991" s="12" t="s">
        <v>20</v>
      </c>
      <c r="H991" s="12" t="s">
        <v>33</v>
      </c>
      <c r="I991" s="12" t="s">
        <v>246</v>
      </c>
      <c r="J991" s="12">
        <v>6.28</v>
      </c>
      <c r="K991" s="12" t="s">
        <v>23</v>
      </c>
      <c r="L991">
        <f t="shared" si="30"/>
        <v>7</v>
      </c>
      <c r="M991">
        <f>MATCH(H:H,[1]价格表!$B$4:$B$35,0)</f>
        <v>7</v>
      </c>
      <c r="N991" s="4">
        <f>IF(J991&lt;=0.3,INDEX([1]价格表!$B$4:$I$31,M991,2),IF(AND(J991&gt;0.3,J991&lt;=1),INDEX([1]价格表!$B$4:$I$31,M991,3),IF(AND(J991&gt;1,J991&lt;=2.2),INDEX([1]价格表!$B$4:$I$31,M991,4),IF(AND(J991&gt;2.2,J991&lt;=3.3),INDEX([1]价格表!$B$4:$I$31,M991,5),IF(AND(J991&gt;3.3,J991&lt;=4),INDEX([1]价格表!$B$4:$I$31,M991,6),IF(AND(J991&gt;4,J991&lt;=5.5),INDEX([1]价格表!$B$4:$I$31,M991,7),IF(J991&gt;5.5,2.6+INDEX([1]价格表!$B$4:$I$31,M991,8)*L991)))))))</f>
        <v>9.25</v>
      </c>
      <c r="O991" s="3"/>
      <c r="P991" s="3"/>
      <c r="Q991" s="3">
        <f t="shared" si="31"/>
        <v>0</v>
      </c>
    </row>
    <row r="992" spans="1:17">
      <c r="A992" s="11">
        <v>4606915387019</v>
      </c>
      <c r="B992" s="1" t="s">
        <v>19</v>
      </c>
      <c r="C992" s="12">
        <v>20210203</v>
      </c>
      <c r="D992" s="12">
        <v>610538201209</v>
      </c>
      <c r="E992" s="12" t="s">
        <v>19</v>
      </c>
      <c r="F992" s="12">
        <v>20210213</v>
      </c>
      <c r="G992" s="12" t="s">
        <v>20</v>
      </c>
      <c r="H992" s="12" t="s">
        <v>33</v>
      </c>
      <c r="I992" s="12" t="s">
        <v>246</v>
      </c>
      <c r="J992" s="12">
        <v>6.3</v>
      </c>
      <c r="K992" s="12" t="s">
        <v>23</v>
      </c>
      <c r="L992">
        <f t="shared" si="30"/>
        <v>7</v>
      </c>
      <c r="M992">
        <f>MATCH(H:H,[1]价格表!$B$4:$B$35,0)</f>
        <v>7</v>
      </c>
      <c r="N992" s="4">
        <f>IF(J992&lt;=0.3,INDEX([1]价格表!$B$4:$I$31,M992,2),IF(AND(J992&gt;0.3,J992&lt;=1),INDEX([1]价格表!$B$4:$I$31,M992,3),IF(AND(J992&gt;1,J992&lt;=2.2),INDEX([1]价格表!$B$4:$I$31,M992,4),IF(AND(J992&gt;2.2,J992&lt;=3.3),INDEX([1]价格表!$B$4:$I$31,M992,5),IF(AND(J992&gt;3.3,J992&lt;=4),INDEX([1]价格表!$B$4:$I$31,M992,6),IF(AND(J992&gt;4,J992&lt;=5.5),INDEX([1]价格表!$B$4:$I$31,M992,7),IF(J992&gt;5.5,2.6+INDEX([1]价格表!$B$4:$I$31,M992,8)*L992)))))))</f>
        <v>9.25</v>
      </c>
      <c r="O992" s="3"/>
      <c r="P992" s="3"/>
      <c r="Q992" s="3">
        <f t="shared" si="31"/>
        <v>0</v>
      </c>
    </row>
    <row r="993" spans="1:17">
      <c r="A993" s="11">
        <v>4606915387051</v>
      </c>
      <c r="B993" s="1" t="s">
        <v>19</v>
      </c>
      <c r="C993" s="12">
        <v>20210203</v>
      </c>
      <c r="D993" s="12">
        <v>610538201209</v>
      </c>
      <c r="E993" s="12" t="s">
        <v>19</v>
      </c>
      <c r="F993" s="12">
        <v>20210213</v>
      </c>
      <c r="G993" s="12" t="s">
        <v>20</v>
      </c>
      <c r="H993" s="12" t="s">
        <v>33</v>
      </c>
      <c r="I993" s="12" t="s">
        <v>246</v>
      </c>
      <c r="J993" s="12">
        <v>6.3</v>
      </c>
      <c r="K993" s="12" t="s">
        <v>23</v>
      </c>
      <c r="L993">
        <f t="shared" si="30"/>
        <v>7</v>
      </c>
      <c r="M993">
        <f>MATCH(H:H,[1]价格表!$B$4:$B$35,0)</f>
        <v>7</v>
      </c>
      <c r="N993" s="4">
        <f>IF(J993&lt;=0.3,INDEX([1]价格表!$B$4:$I$31,M993,2),IF(AND(J993&gt;0.3,J993&lt;=1),INDEX([1]价格表!$B$4:$I$31,M993,3),IF(AND(J993&gt;1,J993&lt;=2.2),INDEX([1]价格表!$B$4:$I$31,M993,4),IF(AND(J993&gt;2.2,J993&lt;=3.3),INDEX([1]价格表!$B$4:$I$31,M993,5),IF(AND(J993&gt;3.3,J993&lt;=4),INDEX([1]价格表!$B$4:$I$31,M993,6),IF(AND(J993&gt;4,J993&lt;=5.5),INDEX([1]价格表!$B$4:$I$31,M993,7),IF(J993&gt;5.5,2.6+INDEX([1]价格表!$B$4:$I$31,M993,8)*L993)))))))</f>
        <v>9.25</v>
      </c>
      <c r="O993" s="3"/>
      <c r="P993" s="3"/>
      <c r="Q993" s="3">
        <f t="shared" si="31"/>
        <v>0</v>
      </c>
    </row>
    <row r="994" spans="1:17">
      <c r="A994" s="11">
        <v>4606915387434</v>
      </c>
      <c r="B994" s="1" t="s">
        <v>19</v>
      </c>
      <c r="C994" s="12">
        <v>20210203</v>
      </c>
      <c r="D994" s="12">
        <v>610538201209</v>
      </c>
      <c r="E994" s="12" t="s">
        <v>19</v>
      </c>
      <c r="F994" s="12">
        <v>20210213</v>
      </c>
      <c r="G994" s="12" t="s">
        <v>20</v>
      </c>
      <c r="H994" s="12" t="s">
        <v>29</v>
      </c>
      <c r="I994" s="12" t="s">
        <v>122</v>
      </c>
      <c r="J994" s="12">
        <v>6.3</v>
      </c>
      <c r="K994" s="12" t="s">
        <v>23</v>
      </c>
      <c r="L994">
        <f t="shared" si="30"/>
        <v>7</v>
      </c>
      <c r="M994">
        <f>MATCH(H:H,[1]价格表!$B$4:$B$35,0)</f>
        <v>3</v>
      </c>
      <c r="N994" s="4">
        <f>IF(J994&lt;=0.3,INDEX([1]价格表!$B$4:$I$31,M994,2),IF(AND(J994&gt;0.3,J994&lt;=1),INDEX([1]价格表!$B$4:$I$31,M994,3),IF(AND(J994&gt;1,J994&lt;=2.2),INDEX([1]价格表!$B$4:$I$31,M994,4),IF(AND(J994&gt;2.2,J994&lt;=3.3),INDEX([1]价格表!$B$4:$I$31,M994,5),IF(AND(J994&gt;3.3,J994&lt;=4),INDEX([1]价格表!$B$4:$I$31,M994,6),IF(AND(J994&gt;4,J994&lt;=5.5),INDEX([1]价格表!$B$4:$I$31,M994,7),IF(J994&gt;5.5,2.6+INDEX([1]价格表!$B$4:$I$31,M994,8)*L994)))))))</f>
        <v>9.25</v>
      </c>
      <c r="O994" s="3"/>
      <c r="P994" s="3"/>
      <c r="Q994" s="3">
        <f t="shared" si="31"/>
        <v>0</v>
      </c>
    </row>
    <row r="995" spans="1:17">
      <c r="A995" s="11">
        <v>4606915388636</v>
      </c>
      <c r="B995" s="1" t="s">
        <v>19</v>
      </c>
      <c r="C995" s="12">
        <v>20210203</v>
      </c>
      <c r="D995" s="12">
        <v>610538201209</v>
      </c>
      <c r="E995" s="12" t="s">
        <v>19</v>
      </c>
      <c r="F995" s="12">
        <v>20210213</v>
      </c>
      <c r="G995" s="12" t="s">
        <v>20</v>
      </c>
      <c r="H995" s="12" t="s">
        <v>119</v>
      </c>
      <c r="I995" s="12" t="s">
        <v>120</v>
      </c>
      <c r="J995" s="12">
        <v>6.31</v>
      </c>
      <c r="K995" s="12" t="s">
        <v>23</v>
      </c>
      <c r="L995">
        <f t="shared" si="30"/>
        <v>7</v>
      </c>
      <c r="M995">
        <f>MATCH(H:H,[1]价格表!$B$4:$B$35,0)</f>
        <v>6</v>
      </c>
      <c r="N995" s="4">
        <f>IF(J995&lt;=0.3,INDEX([1]价格表!$B$4:$I$31,M995,2),IF(AND(J995&gt;0.3,J995&lt;=1),INDEX([1]价格表!$B$4:$I$31,M995,3),IF(AND(J995&gt;1,J995&lt;=2.2),INDEX([1]价格表!$B$4:$I$31,M995,4),IF(AND(J995&gt;2.2,J995&lt;=3.3),INDEX([1]价格表!$B$4:$I$31,M995,5),IF(AND(J995&gt;3.3,J995&lt;=4),INDEX([1]价格表!$B$4:$I$31,M995,6),IF(AND(J995&gt;4,J995&lt;=5.5),INDEX([1]价格表!$B$4:$I$31,M995,7),IF(J995&gt;5.5,2.6+INDEX([1]价格表!$B$4:$I$31,M995,8)*L995)))))))</f>
        <v>9.25</v>
      </c>
      <c r="O995" s="3"/>
      <c r="P995" s="3"/>
      <c r="Q995" s="3">
        <f t="shared" si="31"/>
        <v>0</v>
      </c>
    </row>
    <row r="996" spans="1:17">
      <c r="A996" s="11">
        <v>4606915387122</v>
      </c>
      <c r="B996" s="1" t="s">
        <v>19</v>
      </c>
      <c r="C996" s="12">
        <v>20210203</v>
      </c>
      <c r="D996" s="12">
        <v>610538201209</v>
      </c>
      <c r="E996" s="12" t="s">
        <v>19</v>
      </c>
      <c r="F996" s="12">
        <v>20210213</v>
      </c>
      <c r="G996" s="12" t="s">
        <v>20</v>
      </c>
      <c r="H996" s="12" t="s">
        <v>43</v>
      </c>
      <c r="I996" s="12" t="s">
        <v>185</v>
      </c>
      <c r="J996" s="12">
        <v>6.34</v>
      </c>
      <c r="K996" s="12" t="s">
        <v>23</v>
      </c>
      <c r="L996">
        <f t="shared" si="30"/>
        <v>7</v>
      </c>
      <c r="M996">
        <f>MATCH(H:H,[1]价格表!$B$4:$B$35,0)</f>
        <v>4</v>
      </c>
      <c r="N996" s="4">
        <f>IF(J996&lt;=0.3,INDEX([1]价格表!$B$4:$I$31,M996,2),IF(AND(J996&gt;0.3,J996&lt;=1),INDEX([1]价格表!$B$4:$I$31,M996,3),IF(AND(J996&gt;1,J996&lt;=2.2),INDEX([1]价格表!$B$4:$I$31,M996,4),IF(AND(J996&gt;2.2,J996&lt;=3.3),INDEX([1]价格表!$B$4:$I$31,M996,5),IF(AND(J996&gt;3.3,J996&lt;=4),INDEX([1]价格表!$B$4:$I$31,M996,6),IF(AND(J996&gt;4,J996&lt;=5.5),INDEX([1]价格表!$B$4:$I$31,M996,7),IF(J996&gt;5.5,2.6+INDEX([1]价格表!$B$4:$I$31,M996,8)*L996)))))))</f>
        <v>9.25</v>
      </c>
      <c r="O996" s="3"/>
      <c r="P996" s="3"/>
      <c r="Q996" s="3">
        <f t="shared" si="31"/>
        <v>0</v>
      </c>
    </row>
    <row r="997" spans="1:17">
      <c r="A997" s="11">
        <v>4606915386987</v>
      </c>
      <c r="B997" s="1" t="s">
        <v>19</v>
      </c>
      <c r="C997" s="12">
        <v>20210203</v>
      </c>
      <c r="D997" s="12">
        <v>610538201209</v>
      </c>
      <c r="E997" s="12" t="s">
        <v>19</v>
      </c>
      <c r="F997" s="12">
        <v>20210213</v>
      </c>
      <c r="G997" s="12" t="s">
        <v>20</v>
      </c>
      <c r="H997" s="12" t="s">
        <v>33</v>
      </c>
      <c r="I997" s="12" t="s">
        <v>246</v>
      </c>
      <c r="J997" s="12">
        <v>6.44</v>
      </c>
      <c r="K997" s="12" t="s">
        <v>23</v>
      </c>
      <c r="L997">
        <f t="shared" si="30"/>
        <v>7</v>
      </c>
      <c r="M997">
        <f>MATCH(H:H,[1]价格表!$B$4:$B$35,0)</f>
        <v>7</v>
      </c>
      <c r="N997" s="4">
        <f>IF(J997&lt;=0.3,INDEX([1]价格表!$B$4:$I$31,M997,2),IF(AND(J997&gt;0.3,J997&lt;=1),INDEX([1]价格表!$B$4:$I$31,M997,3),IF(AND(J997&gt;1,J997&lt;=2.2),INDEX([1]价格表!$B$4:$I$31,M997,4),IF(AND(J997&gt;2.2,J997&lt;=3.3),INDEX([1]价格表!$B$4:$I$31,M997,5),IF(AND(J997&gt;3.3,J997&lt;=4),INDEX([1]价格表!$B$4:$I$31,M997,6),IF(AND(J997&gt;4,J997&lt;=5.5),INDEX([1]价格表!$B$4:$I$31,M997,7),IF(J997&gt;5.5,2.6+INDEX([1]价格表!$B$4:$I$31,M997,8)*L997)))))))</f>
        <v>9.25</v>
      </c>
      <c r="O997" s="3"/>
      <c r="P997" s="3"/>
      <c r="Q997" s="3">
        <f t="shared" si="31"/>
        <v>0</v>
      </c>
    </row>
    <row r="998" spans="1:17">
      <c r="A998" s="11">
        <v>4312253514080</v>
      </c>
      <c r="B998" s="1" t="s">
        <v>19</v>
      </c>
      <c r="C998" s="12">
        <v>20210203</v>
      </c>
      <c r="D998" s="12">
        <v>610538201209</v>
      </c>
      <c r="E998" s="12" t="s">
        <v>19</v>
      </c>
      <c r="F998" s="12">
        <v>20210213</v>
      </c>
      <c r="G998" s="12" t="s">
        <v>20</v>
      </c>
      <c r="H998" s="12" t="s">
        <v>33</v>
      </c>
      <c r="I998" s="12" t="s">
        <v>247</v>
      </c>
      <c r="J998" s="12">
        <v>6.92</v>
      </c>
      <c r="K998" s="12" t="s">
        <v>23</v>
      </c>
      <c r="L998">
        <f t="shared" si="30"/>
        <v>7</v>
      </c>
      <c r="M998">
        <f>MATCH(H:H,[1]价格表!$B$4:$B$35,0)</f>
        <v>7</v>
      </c>
      <c r="N998" s="4">
        <f>IF(J998&lt;=0.3,INDEX([1]价格表!$B$4:$I$31,M998,2),IF(AND(J998&gt;0.3,J998&lt;=1),INDEX([1]价格表!$B$4:$I$31,M998,3),IF(AND(J998&gt;1,J998&lt;=2.2),INDEX([1]价格表!$B$4:$I$31,M998,4),IF(AND(J998&gt;2.2,J998&lt;=3.3),INDEX([1]价格表!$B$4:$I$31,M998,5),IF(AND(J998&gt;3.3,J998&lt;=4),INDEX([1]价格表!$B$4:$I$31,M998,6),IF(AND(J998&gt;4,J998&lt;=5.5),INDEX([1]价格表!$B$4:$I$31,M998,7),IF(J998&gt;5.5,2.6+INDEX([1]价格表!$B$4:$I$31,M998,8)*L998)))))))</f>
        <v>9.25</v>
      </c>
      <c r="O998" s="3"/>
      <c r="P998" s="3"/>
      <c r="Q998" s="3">
        <f t="shared" si="31"/>
        <v>0</v>
      </c>
    </row>
    <row r="999" spans="1:17">
      <c r="A999" s="11">
        <v>4312257808777</v>
      </c>
      <c r="B999" s="1" t="s">
        <v>19</v>
      </c>
      <c r="C999" s="12">
        <v>20210203</v>
      </c>
      <c r="D999" s="12">
        <v>610538201209</v>
      </c>
      <c r="E999" s="12" t="s">
        <v>19</v>
      </c>
      <c r="F999" s="12">
        <v>20210213</v>
      </c>
      <c r="G999" s="12" t="s">
        <v>20</v>
      </c>
      <c r="H999" s="12" t="s">
        <v>40</v>
      </c>
      <c r="I999" s="12" t="s">
        <v>41</v>
      </c>
      <c r="J999" s="12">
        <v>6.95</v>
      </c>
      <c r="K999" s="12" t="s">
        <v>23</v>
      </c>
      <c r="L999">
        <f t="shared" si="30"/>
        <v>7</v>
      </c>
      <c r="M999">
        <f>MATCH(H:H,[1]价格表!$B$4:$B$35,0)</f>
        <v>9</v>
      </c>
      <c r="N999" s="4">
        <f>IF(J999&lt;=0.3,INDEX([1]价格表!$B$4:$I$31,M999,2),IF(AND(J999&gt;0.3,J999&lt;=1),INDEX([1]价格表!$B$4:$I$31,M999,3),IF(AND(J999&gt;1,J999&lt;=2.2),INDEX([1]价格表!$B$4:$I$31,M999,4),IF(AND(J999&gt;2.2,J999&lt;=3.3),INDEX([1]价格表!$B$4:$I$31,M999,5),IF(AND(J999&gt;3.3,J999&lt;=4),INDEX([1]价格表!$B$4:$I$31,M999,6),IF(AND(J999&gt;4,J999&lt;=5.5),INDEX([1]价格表!$B$4:$I$31,M999,7),IF(J999&gt;5.5,2.6+INDEX([1]价格表!$B$4:$I$31,M999,8)*L999)))))))</f>
        <v>9.25</v>
      </c>
      <c r="O999" s="3"/>
      <c r="P999" s="3"/>
      <c r="Q999" s="3">
        <f t="shared" si="31"/>
        <v>0</v>
      </c>
    </row>
    <row r="1000" spans="1:17">
      <c r="A1000" s="11">
        <v>4606852234568</v>
      </c>
      <c r="B1000" s="1" t="s">
        <v>19</v>
      </c>
      <c r="C1000" s="12">
        <v>20210203</v>
      </c>
      <c r="D1000" s="12">
        <v>610538201209</v>
      </c>
      <c r="E1000" s="12" t="s">
        <v>19</v>
      </c>
      <c r="F1000" s="12">
        <v>20210213</v>
      </c>
      <c r="G1000" s="12" t="s">
        <v>20</v>
      </c>
      <c r="H1000" s="12" t="s">
        <v>29</v>
      </c>
      <c r="I1000" s="12" t="s">
        <v>49</v>
      </c>
      <c r="J1000" s="12">
        <v>7.77</v>
      </c>
      <c r="K1000" s="12" t="s">
        <v>23</v>
      </c>
      <c r="L1000">
        <f t="shared" si="30"/>
        <v>8</v>
      </c>
      <c r="M1000">
        <f>MATCH(H:H,[1]价格表!$B$4:$B$35,0)</f>
        <v>3</v>
      </c>
      <c r="N1000" s="4">
        <f>IF(J1000&lt;=0.3,INDEX([1]价格表!$B$4:$I$31,M1000,2),IF(AND(J1000&gt;0.3,J1000&lt;=1),INDEX([1]价格表!$B$4:$I$31,M1000,3),IF(AND(J1000&gt;1,J1000&lt;=2.2),INDEX([1]价格表!$B$4:$I$31,M1000,4),IF(AND(J1000&gt;2.2,J1000&lt;=3.3),INDEX([1]价格表!$B$4:$I$31,M1000,5),IF(AND(J1000&gt;3.3,J1000&lt;=4),INDEX([1]价格表!$B$4:$I$31,M1000,6),IF(AND(J1000&gt;4,J1000&lt;=5.5),INDEX([1]价格表!$B$4:$I$31,M1000,7),IF(J1000&gt;5.5,2.6+INDEX([1]价格表!$B$4:$I$31,M1000,8)*L1000)))))))</f>
        <v>10.2</v>
      </c>
      <c r="O1000" s="3"/>
      <c r="P1000" s="3"/>
      <c r="Q1000" s="3">
        <f t="shared" si="31"/>
        <v>0</v>
      </c>
    </row>
    <row r="1001" spans="1:17">
      <c r="A1001" s="11">
        <v>4606915388596</v>
      </c>
      <c r="B1001" s="1" t="s">
        <v>19</v>
      </c>
      <c r="C1001" s="12">
        <v>20210203</v>
      </c>
      <c r="D1001" s="12">
        <v>610538201209</v>
      </c>
      <c r="E1001" s="12" t="s">
        <v>19</v>
      </c>
      <c r="F1001" s="12">
        <v>20210213</v>
      </c>
      <c r="G1001" s="12" t="s">
        <v>20</v>
      </c>
      <c r="H1001" s="12" t="s">
        <v>29</v>
      </c>
      <c r="I1001" s="12" t="s">
        <v>123</v>
      </c>
      <c r="J1001" s="12">
        <v>8.37</v>
      </c>
      <c r="K1001" s="12" t="s">
        <v>23</v>
      </c>
      <c r="L1001">
        <f t="shared" si="30"/>
        <v>9</v>
      </c>
      <c r="M1001">
        <f>MATCH(H:H,[1]价格表!$B$4:$B$35,0)</f>
        <v>3</v>
      </c>
      <c r="N1001" s="4">
        <f>IF(J1001&lt;=0.3,INDEX([1]价格表!$B$4:$I$31,M1001,2),IF(AND(J1001&gt;0.3,J1001&lt;=1),INDEX([1]价格表!$B$4:$I$31,M1001,3),IF(AND(J1001&gt;1,J1001&lt;=2.2),INDEX([1]价格表!$B$4:$I$31,M1001,4),IF(AND(J1001&gt;2.2,J1001&lt;=3.3),INDEX([1]价格表!$B$4:$I$31,M1001,5),IF(AND(J1001&gt;3.3,J1001&lt;=4),INDEX([1]价格表!$B$4:$I$31,M1001,6),IF(AND(J1001&gt;4,J1001&lt;=5.5),INDEX([1]价格表!$B$4:$I$31,M1001,7),IF(J1001&gt;5.5,2.6+INDEX([1]价格表!$B$4:$I$31,M1001,8)*L1001)))))))</f>
        <v>11.15</v>
      </c>
      <c r="O1001" s="5">
        <v>6.3</v>
      </c>
      <c r="P1001" s="5">
        <v>9.25</v>
      </c>
      <c r="Q1001" s="3">
        <f t="shared" si="31"/>
        <v>-1.9</v>
      </c>
    </row>
    <row r="1002" spans="1:17">
      <c r="A1002" s="11">
        <v>4606852232913</v>
      </c>
      <c r="B1002" s="1" t="s">
        <v>19</v>
      </c>
      <c r="C1002" s="12">
        <v>20210203</v>
      </c>
      <c r="D1002" s="12">
        <v>610538201209</v>
      </c>
      <c r="E1002" s="12" t="s">
        <v>19</v>
      </c>
      <c r="F1002" s="12">
        <v>20210213</v>
      </c>
      <c r="G1002" s="12" t="s">
        <v>20</v>
      </c>
      <c r="H1002" s="12" t="s">
        <v>29</v>
      </c>
      <c r="I1002" s="12" t="s">
        <v>174</v>
      </c>
      <c r="J1002" s="12">
        <v>8.64</v>
      </c>
      <c r="K1002" s="12" t="s">
        <v>23</v>
      </c>
      <c r="L1002">
        <f t="shared" si="30"/>
        <v>9</v>
      </c>
      <c r="M1002">
        <f>MATCH(H:H,[1]价格表!$B$4:$B$35,0)</f>
        <v>3</v>
      </c>
      <c r="N1002" s="4">
        <f>IF(J1002&lt;=0.3,INDEX([1]价格表!$B$4:$I$31,M1002,2),IF(AND(J1002&gt;0.3,J1002&lt;=1),INDEX([1]价格表!$B$4:$I$31,M1002,3),IF(AND(J1002&gt;1,J1002&lt;=2.2),INDEX([1]价格表!$B$4:$I$31,M1002,4),IF(AND(J1002&gt;2.2,J1002&lt;=3.3),INDEX([1]价格表!$B$4:$I$31,M1002,5),IF(AND(J1002&gt;3.3,J1002&lt;=4),INDEX([1]价格表!$B$4:$I$31,M1002,6),IF(AND(J1002&gt;4,J1002&lt;=5.5),INDEX([1]价格表!$B$4:$I$31,M1002,7),IF(J1002&gt;5.5,2.6+INDEX([1]价格表!$B$4:$I$31,M1002,8)*L1002)))))))</f>
        <v>11.15</v>
      </c>
      <c r="O1002" s="5">
        <v>6.09</v>
      </c>
      <c r="P1002" s="5">
        <v>9.25</v>
      </c>
      <c r="Q1002" s="3">
        <f t="shared" si="31"/>
        <v>-1.9</v>
      </c>
    </row>
    <row r="1003" spans="1:17">
      <c r="A1003" s="11">
        <v>4606913255331</v>
      </c>
      <c r="B1003" s="1" t="s">
        <v>19</v>
      </c>
      <c r="C1003" s="12">
        <v>20210203</v>
      </c>
      <c r="D1003" s="12">
        <v>610538201209</v>
      </c>
      <c r="E1003" s="12" t="s">
        <v>19</v>
      </c>
      <c r="F1003" s="12">
        <v>20210213</v>
      </c>
      <c r="G1003" s="12" t="s">
        <v>20</v>
      </c>
      <c r="H1003" s="12" t="s">
        <v>29</v>
      </c>
      <c r="I1003" s="12" t="s">
        <v>145</v>
      </c>
      <c r="J1003" s="12">
        <v>10.81</v>
      </c>
      <c r="K1003" s="12" t="s">
        <v>23</v>
      </c>
      <c r="L1003">
        <f t="shared" si="30"/>
        <v>11</v>
      </c>
      <c r="M1003">
        <f>MATCH(H:H,[1]价格表!$B$4:$B$35,0)</f>
        <v>3</v>
      </c>
      <c r="N1003" s="4">
        <f>IF(J1003&lt;=0.3,INDEX([1]价格表!$B$4:$I$31,M1003,2),IF(AND(J1003&gt;0.3,J1003&lt;=1),INDEX([1]价格表!$B$4:$I$31,M1003,3),IF(AND(J1003&gt;1,J1003&lt;=2.2),INDEX([1]价格表!$B$4:$I$31,M1003,4),IF(AND(J1003&gt;2.2,J1003&lt;=3.3),INDEX([1]价格表!$B$4:$I$31,M1003,5),IF(AND(J1003&gt;3.3,J1003&lt;=4),INDEX([1]价格表!$B$4:$I$31,M1003,6),IF(AND(J1003&gt;4,J1003&lt;=5.5),INDEX([1]价格表!$B$4:$I$31,M1003,7),IF(J1003&gt;5.5,2.6+INDEX([1]价格表!$B$4:$I$31,M1003,8)*L1003)))))))</f>
        <v>13.05</v>
      </c>
      <c r="O1003" s="3"/>
      <c r="P1003" s="3"/>
      <c r="Q1003" s="3">
        <f t="shared" si="31"/>
        <v>0</v>
      </c>
    </row>
    <row r="1004" spans="1:17">
      <c r="A1004" s="11">
        <v>4606913258177</v>
      </c>
      <c r="B1004" s="1" t="s">
        <v>19</v>
      </c>
      <c r="C1004" s="12">
        <v>20210203</v>
      </c>
      <c r="D1004" s="12">
        <v>610538201209</v>
      </c>
      <c r="E1004" s="12" t="s">
        <v>19</v>
      </c>
      <c r="F1004" s="12">
        <v>20210213</v>
      </c>
      <c r="G1004" s="12" t="s">
        <v>20</v>
      </c>
      <c r="H1004" s="12" t="s">
        <v>161</v>
      </c>
      <c r="I1004" s="12" t="s">
        <v>162</v>
      </c>
      <c r="J1004" s="12">
        <v>10.83</v>
      </c>
      <c r="K1004" s="12" t="s">
        <v>23</v>
      </c>
      <c r="L1004">
        <f t="shared" si="30"/>
        <v>11</v>
      </c>
      <c r="M1004">
        <f>MATCH(H:H,[1]价格表!$B$4:$B$35,0)</f>
        <v>13</v>
      </c>
      <c r="N1004" s="4">
        <f>IF(J1004&lt;=0.3,INDEX([1]价格表!$B$4:$I$31,M1004,2),IF(AND(J1004&gt;0.3,J1004&lt;=1),INDEX([1]价格表!$B$4:$I$31,M1004,3),IF(AND(J1004&gt;1,J1004&lt;=2.2),INDEX([1]价格表!$B$4:$I$31,M1004,4),IF(AND(J1004&gt;2.2,J1004&lt;=3.3),INDEX([1]价格表!$B$4:$I$31,M1004,5),IF(AND(J1004&gt;3.3,J1004&lt;=4),INDEX([1]价格表!$B$4:$I$31,M1004,6),IF(AND(J1004&gt;4,J1004&lt;=5.5),INDEX([1]价格表!$B$4:$I$31,M1004,7),IF(J1004&gt;5.5,2.6+INDEX([1]价格表!$B$4:$I$31,M1004,8)*L1004)))))))</f>
        <v>13.05</v>
      </c>
      <c r="O1004" s="3"/>
      <c r="P1004" s="3"/>
      <c r="Q1004" s="3">
        <f t="shared" si="31"/>
        <v>0</v>
      </c>
    </row>
    <row r="1005" spans="1:17">
      <c r="A1005" s="11">
        <v>4606913256344</v>
      </c>
      <c r="B1005" s="1" t="s">
        <v>19</v>
      </c>
      <c r="C1005" s="12">
        <v>20210203</v>
      </c>
      <c r="D1005" s="12">
        <v>610538201209</v>
      </c>
      <c r="E1005" s="12" t="s">
        <v>19</v>
      </c>
      <c r="F1005" s="12">
        <v>20210213</v>
      </c>
      <c r="G1005" s="12" t="s">
        <v>20</v>
      </c>
      <c r="H1005" s="12" t="s">
        <v>35</v>
      </c>
      <c r="I1005" s="12" t="s">
        <v>198</v>
      </c>
      <c r="J1005" s="12">
        <v>10.88</v>
      </c>
      <c r="K1005" s="12" t="s">
        <v>23</v>
      </c>
      <c r="L1005">
        <f t="shared" si="30"/>
        <v>11</v>
      </c>
      <c r="M1005">
        <f>MATCH(H:H,[1]价格表!$B$4:$B$35,0)</f>
        <v>11</v>
      </c>
      <c r="N1005" s="4">
        <f>IF(J1005&lt;=0.3,INDEX([1]价格表!$B$4:$I$31,M1005,2),IF(AND(J1005&gt;0.3,J1005&lt;=1),INDEX([1]价格表!$B$4:$I$31,M1005,3),IF(AND(J1005&gt;1,J1005&lt;=2.2),INDEX([1]价格表!$B$4:$I$31,M1005,4),IF(AND(J1005&gt;2.2,J1005&lt;=3.3),INDEX([1]价格表!$B$4:$I$31,M1005,5),IF(AND(J1005&gt;3.3,J1005&lt;=4),INDEX([1]价格表!$B$4:$I$31,M1005,6),IF(AND(J1005&gt;4,J1005&lt;=5.5),INDEX([1]价格表!$B$4:$I$31,M1005,7),IF(J1005&gt;5.5,2.6+INDEX([1]价格表!$B$4:$I$31,M1005,8)*L1005)))))))</f>
        <v>13.05</v>
      </c>
      <c r="O1005" s="3"/>
      <c r="P1005" s="3"/>
      <c r="Q1005" s="3">
        <f t="shared" si="31"/>
        <v>0</v>
      </c>
    </row>
    <row r="1006" spans="1:17">
      <c r="A1006" s="11">
        <v>4606920168185</v>
      </c>
      <c r="B1006" s="1" t="s">
        <v>19</v>
      </c>
      <c r="C1006" s="12">
        <v>20210203</v>
      </c>
      <c r="D1006" s="12">
        <v>610538201209</v>
      </c>
      <c r="E1006" s="12" t="s">
        <v>19</v>
      </c>
      <c r="F1006" s="12">
        <v>20210213</v>
      </c>
      <c r="G1006" s="12" t="s">
        <v>20</v>
      </c>
      <c r="H1006" s="12" t="s">
        <v>21</v>
      </c>
      <c r="I1006" s="12" t="s">
        <v>76</v>
      </c>
      <c r="J1006" s="12">
        <v>11.02</v>
      </c>
      <c r="K1006" s="12" t="s">
        <v>23</v>
      </c>
      <c r="L1006">
        <f t="shared" si="30"/>
        <v>12</v>
      </c>
      <c r="M1006">
        <f>MATCH(H:H,[1]价格表!$B$4:$B$35,0)</f>
        <v>15</v>
      </c>
      <c r="N1006" s="4">
        <f>IF(J1006&lt;=0.3,INDEX([1]价格表!$B$4:$I$31,M1006,2),IF(AND(J1006&gt;0.3,J1006&lt;=1),INDEX([1]价格表!$B$4:$I$31,M1006,3),IF(AND(J1006&gt;1,J1006&lt;=2.2),INDEX([1]价格表!$B$4:$I$31,M1006,4),IF(AND(J1006&gt;2.2,J1006&lt;=3.3),INDEX([1]价格表!$B$4:$I$31,M1006,5),IF(AND(J1006&gt;3.3,J1006&lt;=4),INDEX([1]价格表!$B$4:$I$31,M1006,6),IF(AND(J1006&gt;4,J1006&lt;=5.5),INDEX([1]价格表!$B$4:$I$31,M1006,7),IF(J1006&gt;5.5,2.6+INDEX([1]价格表!$B$4:$I$31,M1006,8)*L1006)))))))</f>
        <v>14</v>
      </c>
      <c r="O1006" s="3"/>
      <c r="P1006" s="3"/>
      <c r="Q1006" s="3">
        <f t="shared" si="31"/>
        <v>0</v>
      </c>
    </row>
    <row r="1007" spans="1:17">
      <c r="A1007" s="11">
        <v>4606913903915</v>
      </c>
      <c r="B1007" s="1" t="s">
        <v>19</v>
      </c>
      <c r="C1007" s="12">
        <v>20210203</v>
      </c>
      <c r="D1007" s="12">
        <v>610538201209</v>
      </c>
      <c r="E1007" s="12" t="s">
        <v>19</v>
      </c>
      <c r="F1007" s="12">
        <v>20210213</v>
      </c>
      <c r="G1007" s="12" t="s">
        <v>20</v>
      </c>
      <c r="H1007" s="12" t="s">
        <v>216</v>
      </c>
      <c r="I1007" s="12" t="s">
        <v>248</v>
      </c>
      <c r="J1007" s="12">
        <v>5.54</v>
      </c>
      <c r="K1007" s="12" t="s">
        <v>23</v>
      </c>
      <c r="L1007">
        <f t="shared" si="30"/>
        <v>6</v>
      </c>
      <c r="M1007">
        <f>MATCH(H:H,[1]价格表!$B$4:$B$35,0)</f>
        <v>27</v>
      </c>
      <c r="N1007" s="4">
        <f>IF(J1007&lt;=0.3,INDEX([1]价格表!$B$4:$I$31,M1007,2),IF(AND(J1007&gt;0.3,J1007&lt;=1),INDEX([1]价格表!$B$4:$I$31,M1007,3),IF(AND(J1007&gt;1,J1007&lt;=2.2),INDEX([1]价格表!$B$4:$I$31,M1007,4),IF(AND(J1007&gt;2.2,J1007&lt;=3.3),INDEX([1]价格表!$B$4:$I$31,M1007,5),IF(AND(J1007&gt;3.3,J1007&lt;=4),INDEX([1]价格表!$B$4:$I$31,M1007,6),IF(AND(J1007&gt;4,J1007&lt;=5.5),INDEX([1]价格表!$B$4:$I$31,M1007,7),IF(J1007&gt;5.5,2.6+INDEX([1]价格表!$B$4:$I$31,M1007,8)*L1007)))))))</f>
        <v>17</v>
      </c>
      <c r="O1007" s="3"/>
      <c r="P1007" s="3"/>
      <c r="Q1007" s="3">
        <f t="shared" si="31"/>
        <v>0</v>
      </c>
    </row>
    <row r="1008" spans="1:17">
      <c r="A1008" s="11">
        <v>4606852233387</v>
      </c>
      <c r="B1008" s="1" t="s">
        <v>19</v>
      </c>
      <c r="C1008" s="12">
        <v>20210203</v>
      </c>
      <c r="D1008" s="12">
        <v>610538201209</v>
      </c>
      <c r="E1008" s="12" t="s">
        <v>19</v>
      </c>
      <c r="F1008" s="12">
        <v>20210213</v>
      </c>
      <c r="G1008" s="12" t="s">
        <v>20</v>
      </c>
      <c r="H1008" s="12" t="s">
        <v>216</v>
      </c>
      <c r="I1008" s="12" t="s">
        <v>249</v>
      </c>
      <c r="J1008" s="12">
        <v>5.56</v>
      </c>
      <c r="K1008" s="12" t="s">
        <v>23</v>
      </c>
      <c r="L1008">
        <f t="shared" si="30"/>
        <v>6</v>
      </c>
      <c r="M1008">
        <f>MATCH(H:H,[1]价格表!$B$4:$B$35,0)</f>
        <v>27</v>
      </c>
      <c r="N1008" s="4">
        <f>IF(J1008&lt;=0.3,INDEX([1]价格表!$B$4:$I$31,M1008,2),IF(AND(J1008&gt;0.3,J1008&lt;=1),INDEX([1]价格表!$B$4:$I$31,M1008,3),IF(AND(J1008&gt;1,J1008&lt;=2.2),INDEX([1]价格表!$B$4:$I$31,M1008,4),IF(AND(J1008&gt;2.2,J1008&lt;=3.3),INDEX([1]价格表!$B$4:$I$31,M1008,5),IF(AND(J1008&gt;3.3,J1008&lt;=4),INDEX([1]价格表!$B$4:$I$31,M1008,6),IF(AND(J1008&gt;4,J1008&lt;=5.5),INDEX([1]价格表!$B$4:$I$31,M1008,7),IF(J1008&gt;5.5,2.6+INDEX([1]价格表!$B$4:$I$31,M1008,8)*L1008)))))))</f>
        <v>17</v>
      </c>
      <c r="O1008" s="3"/>
      <c r="P1008" s="3"/>
      <c r="Q1008" s="3">
        <f t="shared" si="31"/>
        <v>0</v>
      </c>
    </row>
    <row r="1009" spans="1:17">
      <c r="A1009" s="11">
        <v>4606852233006</v>
      </c>
      <c r="B1009" s="1" t="s">
        <v>19</v>
      </c>
      <c r="C1009" s="12">
        <v>20210203</v>
      </c>
      <c r="D1009" s="12">
        <v>610538201209</v>
      </c>
      <c r="E1009" s="12" t="s">
        <v>19</v>
      </c>
      <c r="F1009" s="12">
        <v>20210213</v>
      </c>
      <c r="G1009" s="12" t="s">
        <v>20</v>
      </c>
      <c r="H1009" s="12" t="s">
        <v>138</v>
      </c>
      <c r="I1009" s="12" t="s">
        <v>139</v>
      </c>
      <c r="J1009" s="12">
        <v>5.82</v>
      </c>
      <c r="K1009" s="12" t="s">
        <v>23</v>
      </c>
      <c r="L1009">
        <f t="shared" si="30"/>
        <v>6</v>
      </c>
      <c r="M1009">
        <f>MATCH(H:H,[1]价格表!$B$4:$B$35,0)</f>
        <v>23</v>
      </c>
      <c r="N1009" s="4">
        <f>IF(J1009&lt;=0.3,INDEX([1]价格表!$B$4:$I$31,M1009,2),IF(AND(J1009&gt;0.3,J1009&lt;=1),INDEX([1]价格表!$B$4:$I$31,M1009,3),IF(AND(J1009&gt;1,J1009&lt;=2.2),INDEX([1]价格表!$B$4:$I$31,M1009,4),IF(AND(J1009&gt;2.2,J1009&lt;=3.3),INDEX([1]价格表!$B$4:$I$31,M1009,5),IF(AND(J1009&gt;3.3,J1009&lt;=4),INDEX([1]价格表!$B$4:$I$31,M1009,6),IF(AND(J1009&gt;4,J1009&lt;=5.5),INDEX([1]价格表!$B$4:$I$31,M1009,7),IF(J1009&gt;5.5,2.6+INDEX([1]价格表!$B$4:$I$31,M1009,8)*L1009)))))))</f>
        <v>17</v>
      </c>
      <c r="O1009" s="3"/>
      <c r="P1009" s="3"/>
      <c r="Q1009" s="3">
        <f t="shared" si="31"/>
        <v>0</v>
      </c>
    </row>
    <row r="1010" spans="1:17">
      <c r="A1010" s="11">
        <v>4606852233852</v>
      </c>
      <c r="B1010" s="1" t="s">
        <v>19</v>
      </c>
      <c r="C1010" s="12">
        <v>20210203</v>
      </c>
      <c r="D1010" s="12">
        <v>610538201209</v>
      </c>
      <c r="E1010" s="12" t="s">
        <v>19</v>
      </c>
      <c r="F1010" s="12">
        <v>20210213</v>
      </c>
      <c r="G1010" s="12" t="s">
        <v>20</v>
      </c>
      <c r="H1010" s="12" t="s">
        <v>132</v>
      </c>
      <c r="I1010" s="12" t="s">
        <v>172</v>
      </c>
      <c r="J1010" s="12">
        <v>5.84</v>
      </c>
      <c r="K1010" s="12" t="s">
        <v>23</v>
      </c>
      <c r="L1010">
        <f t="shared" si="30"/>
        <v>6</v>
      </c>
      <c r="M1010">
        <f>MATCH(H:H,[1]价格表!$B$4:$B$35,0)</f>
        <v>19</v>
      </c>
      <c r="N1010" s="4">
        <f>IF(J1010&lt;=0.3,INDEX([1]价格表!$B$4:$I$31,M1010,2),IF(AND(J1010&gt;0.3,J1010&lt;=1),INDEX([1]价格表!$B$4:$I$31,M1010,3),IF(AND(J1010&gt;1,J1010&lt;=2.2),INDEX([1]价格表!$B$4:$I$31,M1010,4),IF(AND(J1010&gt;2.2,J1010&lt;=3.3),INDEX([1]价格表!$B$4:$I$31,M1010,5),IF(AND(J1010&gt;3.3,J1010&lt;=4),INDEX([1]价格表!$B$4:$I$31,M1010,6),IF(AND(J1010&gt;4,J1010&lt;=5.5),INDEX([1]价格表!$B$4:$I$31,M1010,7),IF(J1010&gt;5.5,2.6+INDEX([1]价格表!$B$4:$I$31,M1010,8)*L1010)))))))</f>
        <v>8.3</v>
      </c>
      <c r="O1010" s="3"/>
      <c r="P1010" s="3"/>
      <c r="Q1010" s="3">
        <f t="shared" si="31"/>
        <v>0</v>
      </c>
    </row>
    <row r="1011" spans="1:17">
      <c r="A1011" s="11">
        <v>4606852233050</v>
      </c>
      <c r="B1011" s="1" t="s">
        <v>19</v>
      </c>
      <c r="C1011" s="12">
        <v>20210203</v>
      </c>
      <c r="D1011" s="12">
        <v>610538201209</v>
      </c>
      <c r="E1011" s="12" t="s">
        <v>19</v>
      </c>
      <c r="F1011" s="12">
        <v>20210213</v>
      </c>
      <c r="G1011" s="12" t="s">
        <v>20</v>
      </c>
      <c r="H1011" s="12" t="s">
        <v>216</v>
      </c>
      <c r="I1011" s="12" t="s">
        <v>217</v>
      </c>
      <c r="J1011" s="12">
        <v>5.94</v>
      </c>
      <c r="K1011" s="12" t="s">
        <v>23</v>
      </c>
      <c r="L1011">
        <f t="shared" si="30"/>
        <v>6</v>
      </c>
      <c r="M1011">
        <f>MATCH(H:H,[1]价格表!$B$4:$B$35,0)</f>
        <v>27</v>
      </c>
      <c r="N1011" s="4">
        <f>IF(J1011&lt;=0.3,INDEX([1]价格表!$B$4:$I$31,M1011,2),IF(AND(J1011&gt;0.3,J1011&lt;=1),INDEX([1]价格表!$B$4:$I$31,M1011,3),IF(AND(J1011&gt;1,J1011&lt;=2.2),INDEX([1]价格表!$B$4:$I$31,M1011,4),IF(AND(J1011&gt;2.2,J1011&lt;=3.3),INDEX([1]价格表!$B$4:$I$31,M1011,5),IF(AND(J1011&gt;3.3,J1011&lt;=4),INDEX([1]价格表!$B$4:$I$31,M1011,6),IF(AND(J1011&gt;4,J1011&lt;=5.5),INDEX([1]价格表!$B$4:$I$31,M1011,7),IF(J1011&gt;5.5,2.6+INDEX([1]价格表!$B$4:$I$31,M1011,8)*L1011)))))))</f>
        <v>17</v>
      </c>
      <c r="O1011" s="3"/>
      <c r="P1011" s="3"/>
      <c r="Q1011" s="3">
        <f t="shared" si="31"/>
        <v>0</v>
      </c>
    </row>
    <row r="1012" spans="1:17">
      <c r="A1012" s="11">
        <v>4606913255217</v>
      </c>
      <c r="B1012" s="1" t="s">
        <v>19</v>
      </c>
      <c r="C1012" s="12">
        <v>20210203</v>
      </c>
      <c r="D1012" s="12">
        <v>610538201209</v>
      </c>
      <c r="E1012" s="12" t="s">
        <v>19</v>
      </c>
      <c r="F1012" s="12">
        <v>20210213</v>
      </c>
      <c r="G1012" s="12" t="s">
        <v>20</v>
      </c>
      <c r="H1012" s="12" t="s">
        <v>161</v>
      </c>
      <c r="I1012" s="12" t="s">
        <v>162</v>
      </c>
      <c r="J1012" s="12">
        <v>11.9</v>
      </c>
      <c r="K1012" s="12" t="s">
        <v>23</v>
      </c>
      <c r="L1012">
        <f t="shared" si="30"/>
        <v>12</v>
      </c>
      <c r="M1012">
        <f>MATCH(H:H,[1]价格表!$B$4:$B$35,0)</f>
        <v>13</v>
      </c>
      <c r="N1012" s="4">
        <f>IF(J1012&lt;=0.3,INDEX([1]价格表!$B$4:$I$31,M1012,2),IF(AND(J1012&gt;0.3,J1012&lt;=1),INDEX([1]价格表!$B$4:$I$31,M1012,3),IF(AND(J1012&gt;1,J1012&lt;=2.2),INDEX([1]价格表!$B$4:$I$31,M1012,4),IF(AND(J1012&gt;2.2,J1012&lt;=3.3),INDEX([1]价格表!$B$4:$I$31,M1012,5),IF(AND(J1012&gt;3.3,J1012&lt;=4),INDEX([1]价格表!$B$4:$I$31,M1012,6),IF(AND(J1012&gt;4,J1012&lt;=5.5),INDEX([1]价格表!$B$4:$I$31,M1012,7),IF(J1012&gt;5.5,2.6+INDEX([1]价格表!$B$4:$I$31,M1012,8)*L1012)))))))</f>
        <v>14</v>
      </c>
      <c r="O1012" s="3"/>
      <c r="P1012" s="3"/>
      <c r="Q1012" s="3">
        <f t="shared" si="31"/>
        <v>0</v>
      </c>
    </row>
    <row r="1013" spans="1:17">
      <c r="A1013" s="11">
        <v>4312253537214</v>
      </c>
      <c r="B1013" s="1" t="s">
        <v>19</v>
      </c>
      <c r="C1013" s="12">
        <v>20210203</v>
      </c>
      <c r="D1013" s="12">
        <v>610538201209</v>
      </c>
      <c r="E1013" s="12" t="s">
        <v>19</v>
      </c>
      <c r="F1013" s="12">
        <v>20210213</v>
      </c>
      <c r="G1013" s="12" t="s">
        <v>20</v>
      </c>
      <c r="H1013" s="12" t="s">
        <v>43</v>
      </c>
      <c r="I1013" s="12" t="s">
        <v>44</v>
      </c>
      <c r="J1013" s="12">
        <v>13.82</v>
      </c>
      <c r="K1013" s="12" t="s">
        <v>23</v>
      </c>
      <c r="L1013">
        <f t="shared" si="30"/>
        <v>14</v>
      </c>
      <c r="M1013">
        <f>MATCH(H:H,[1]价格表!$B$4:$B$35,0)</f>
        <v>4</v>
      </c>
      <c r="N1013" s="4">
        <f>IF(J1013&lt;=0.3,INDEX([1]价格表!$B$4:$I$31,M1013,2),IF(AND(J1013&gt;0.3,J1013&lt;=1),INDEX([1]价格表!$B$4:$I$31,M1013,3),IF(AND(J1013&gt;1,J1013&lt;=2.2),INDEX([1]价格表!$B$4:$I$31,M1013,4),IF(AND(J1013&gt;2.2,J1013&lt;=3.3),INDEX([1]价格表!$B$4:$I$31,M1013,5),IF(AND(J1013&gt;3.3,J1013&lt;=4),INDEX([1]价格表!$B$4:$I$31,M1013,6),IF(AND(J1013&gt;4,J1013&lt;=5.5),INDEX([1]价格表!$B$4:$I$31,M1013,7),IF(J1013&gt;5.5,2.6+INDEX([1]价格表!$B$4:$I$31,M1013,8)*L1013)))))))</f>
        <v>15.9</v>
      </c>
      <c r="O1013" s="3"/>
      <c r="P1013" s="3"/>
      <c r="Q1013" s="3">
        <f t="shared" si="31"/>
        <v>0</v>
      </c>
    </row>
    <row r="1014" spans="1:17">
      <c r="A1014" s="11">
        <v>4606852215123</v>
      </c>
      <c r="B1014" s="1" t="s">
        <v>19</v>
      </c>
      <c r="C1014" s="12">
        <v>20210203</v>
      </c>
      <c r="D1014" s="12">
        <v>610538201209</v>
      </c>
      <c r="E1014" s="12" t="s">
        <v>19</v>
      </c>
      <c r="F1014" s="12">
        <v>20210213</v>
      </c>
      <c r="G1014" s="12" t="s">
        <v>20</v>
      </c>
      <c r="H1014" s="12" t="s">
        <v>29</v>
      </c>
      <c r="I1014" s="12" t="s">
        <v>127</v>
      </c>
      <c r="J1014" s="12">
        <v>13.82</v>
      </c>
      <c r="K1014" s="12" t="s">
        <v>23</v>
      </c>
      <c r="L1014">
        <f t="shared" si="30"/>
        <v>14</v>
      </c>
      <c r="M1014">
        <f>MATCH(H:H,[1]价格表!$B$4:$B$35,0)</f>
        <v>3</v>
      </c>
      <c r="N1014" s="4">
        <f>IF(J1014&lt;=0.3,INDEX([1]价格表!$B$4:$I$31,M1014,2),IF(AND(J1014&gt;0.3,J1014&lt;=1),INDEX([1]价格表!$B$4:$I$31,M1014,3),IF(AND(J1014&gt;1,J1014&lt;=2.2),INDEX([1]价格表!$B$4:$I$31,M1014,4),IF(AND(J1014&gt;2.2,J1014&lt;=3.3),INDEX([1]价格表!$B$4:$I$31,M1014,5),IF(AND(J1014&gt;3.3,J1014&lt;=4),INDEX([1]价格表!$B$4:$I$31,M1014,6),IF(AND(J1014&gt;4,J1014&lt;=5.5),INDEX([1]价格表!$B$4:$I$31,M1014,7),IF(J1014&gt;5.5,2.6+INDEX([1]价格表!$B$4:$I$31,M1014,8)*L1014)))))))</f>
        <v>15.9</v>
      </c>
      <c r="O1014" s="3"/>
      <c r="P1014" s="3"/>
      <c r="Q1014" s="3">
        <f t="shared" si="31"/>
        <v>0</v>
      </c>
    </row>
    <row r="1015" spans="1:17">
      <c r="A1015" s="11">
        <v>4606852215892</v>
      </c>
      <c r="B1015" s="1" t="s">
        <v>19</v>
      </c>
      <c r="C1015" s="12">
        <v>20210203</v>
      </c>
      <c r="D1015" s="12">
        <v>610538201209</v>
      </c>
      <c r="E1015" s="12" t="s">
        <v>19</v>
      </c>
      <c r="F1015" s="12">
        <v>20210213</v>
      </c>
      <c r="G1015" s="12" t="s">
        <v>20</v>
      </c>
      <c r="H1015" s="12" t="s">
        <v>40</v>
      </c>
      <c r="I1015" s="12" t="s">
        <v>250</v>
      </c>
      <c r="J1015" s="12">
        <v>13.82</v>
      </c>
      <c r="K1015" s="12" t="s">
        <v>23</v>
      </c>
      <c r="L1015">
        <f t="shared" si="30"/>
        <v>14</v>
      </c>
      <c r="M1015">
        <f>MATCH(H:H,[1]价格表!$B$4:$B$35,0)</f>
        <v>9</v>
      </c>
      <c r="N1015" s="4">
        <f>IF(J1015&lt;=0.3,INDEX([1]价格表!$B$4:$I$31,M1015,2),IF(AND(J1015&gt;0.3,J1015&lt;=1),INDEX([1]价格表!$B$4:$I$31,M1015,3),IF(AND(J1015&gt;1,J1015&lt;=2.2),INDEX([1]价格表!$B$4:$I$31,M1015,4),IF(AND(J1015&gt;2.2,J1015&lt;=3.3),INDEX([1]价格表!$B$4:$I$31,M1015,5),IF(AND(J1015&gt;3.3,J1015&lt;=4),INDEX([1]价格表!$B$4:$I$31,M1015,6),IF(AND(J1015&gt;4,J1015&lt;=5.5),INDEX([1]价格表!$B$4:$I$31,M1015,7),IF(J1015&gt;5.5,2.6+INDEX([1]价格表!$B$4:$I$31,M1015,8)*L1015)))))))</f>
        <v>15.9</v>
      </c>
      <c r="O1015" s="3"/>
      <c r="P1015" s="3"/>
      <c r="Q1015" s="3">
        <f t="shared" si="31"/>
        <v>0</v>
      </c>
    </row>
    <row r="1016" spans="1:17">
      <c r="A1016" s="11">
        <v>4606852215904</v>
      </c>
      <c r="B1016" s="1" t="s">
        <v>19</v>
      </c>
      <c r="C1016" s="12">
        <v>20210203</v>
      </c>
      <c r="D1016" s="12">
        <v>610538201209</v>
      </c>
      <c r="E1016" s="12" t="s">
        <v>19</v>
      </c>
      <c r="F1016" s="12">
        <v>20210213</v>
      </c>
      <c r="G1016" s="12" t="s">
        <v>20</v>
      </c>
      <c r="H1016" s="12" t="s">
        <v>119</v>
      </c>
      <c r="I1016" s="12" t="s">
        <v>120</v>
      </c>
      <c r="J1016" s="12">
        <v>13.82</v>
      </c>
      <c r="K1016" s="12" t="s">
        <v>23</v>
      </c>
      <c r="L1016">
        <f t="shared" si="30"/>
        <v>14</v>
      </c>
      <c r="M1016">
        <f>MATCH(H:H,[1]价格表!$B$4:$B$35,0)</f>
        <v>6</v>
      </c>
      <c r="N1016" s="4">
        <f>IF(J1016&lt;=0.3,INDEX([1]价格表!$B$4:$I$31,M1016,2),IF(AND(J1016&gt;0.3,J1016&lt;=1),INDEX([1]价格表!$B$4:$I$31,M1016,3),IF(AND(J1016&gt;1,J1016&lt;=2.2),INDEX([1]价格表!$B$4:$I$31,M1016,4),IF(AND(J1016&gt;2.2,J1016&lt;=3.3),INDEX([1]价格表!$B$4:$I$31,M1016,5),IF(AND(J1016&gt;3.3,J1016&lt;=4),INDEX([1]价格表!$B$4:$I$31,M1016,6),IF(AND(J1016&gt;4,J1016&lt;=5.5),INDEX([1]价格表!$B$4:$I$31,M1016,7),IF(J1016&gt;5.5,2.6+INDEX([1]价格表!$B$4:$I$31,M1016,8)*L1016)))))))</f>
        <v>15.9</v>
      </c>
      <c r="O1016" s="3"/>
      <c r="P1016" s="3"/>
      <c r="Q1016" s="3">
        <f t="shared" si="31"/>
        <v>0</v>
      </c>
    </row>
    <row r="1017" spans="1:17">
      <c r="A1017" s="11">
        <v>4606852215309</v>
      </c>
      <c r="B1017" s="1" t="s">
        <v>19</v>
      </c>
      <c r="C1017" s="12">
        <v>20210203</v>
      </c>
      <c r="D1017" s="12">
        <v>610538201209</v>
      </c>
      <c r="E1017" s="12" t="s">
        <v>19</v>
      </c>
      <c r="F1017" s="12">
        <v>20210213</v>
      </c>
      <c r="G1017" s="12" t="s">
        <v>20</v>
      </c>
      <c r="H1017" s="12" t="s">
        <v>29</v>
      </c>
      <c r="I1017" s="12" t="s">
        <v>123</v>
      </c>
      <c r="J1017" s="12">
        <v>13.87</v>
      </c>
      <c r="K1017" s="12" t="s">
        <v>23</v>
      </c>
      <c r="L1017">
        <f t="shared" si="30"/>
        <v>14</v>
      </c>
      <c r="M1017">
        <f>MATCH(H:H,[1]价格表!$B$4:$B$35,0)</f>
        <v>3</v>
      </c>
      <c r="N1017" s="4">
        <f>IF(J1017&lt;=0.3,INDEX([1]价格表!$B$4:$I$31,M1017,2),IF(AND(J1017&gt;0.3,J1017&lt;=1),INDEX([1]价格表!$B$4:$I$31,M1017,3),IF(AND(J1017&gt;1,J1017&lt;=2.2),INDEX([1]价格表!$B$4:$I$31,M1017,4),IF(AND(J1017&gt;2.2,J1017&lt;=3.3),INDEX([1]价格表!$B$4:$I$31,M1017,5),IF(AND(J1017&gt;3.3,J1017&lt;=4),INDEX([1]价格表!$B$4:$I$31,M1017,6),IF(AND(J1017&gt;4,J1017&lt;=5.5),INDEX([1]价格表!$B$4:$I$31,M1017,7),IF(J1017&gt;5.5,2.6+INDEX([1]价格表!$B$4:$I$31,M1017,8)*L1017)))))))</f>
        <v>15.9</v>
      </c>
      <c r="O1017" s="3"/>
      <c r="P1017" s="3"/>
      <c r="Q1017" s="3">
        <f t="shared" si="31"/>
        <v>0</v>
      </c>
    </row>
    <row r="1018" spans="1:17">
      <c r="A1018" s="11">
        <v>4312253537218</v>
      </c>
      <c r="B1018" s="1" t="s">
        <v>19</v>
      </c>
      <c r="C1018" s="12">
        <v>20210203</v>
      </c>
      <c r="D1018" s="12">
        <v>610538201209</v>
      </c>
      <c r="E1018" s="12" t="s">
        <v>19</v>
      </c>
      <c r="F1018" s="12">
        <v>20210213</v>
      </c>
      <c r="G1018" s="12" t="s">
        <v>20</v>
      </c>
      <c r="H1018" s="12" t="s">
        <v>43</v>
      </c>
      <c r="I1018" s="12" t="s">
        <v>108</v>
      </c>
      <c r="J1018" s="12">
        <v>16.32</v>
      </c>
      <c r="K1018" s="12" t="s">
        <v>23</v>
      </c>
      <c r="L1018">
        <f t="shared" si="30"/>
        <v>17</v>
      </c>
      <c r="M1018">
        <f>MATCH(H:H,[1]价格表!$B$4:$B$35,0)</f>
        <v>4</v>
      </c>
      <c r="N1018" s="4">
        <f>IF(J1018&lt;=0.3,INDEX([1]价格表!$B$4:$I$31,M1018,2),IF(AND(J1018&gt;0.3,J1018&lt;=1),INDEX([1]价格表!$B$4:$I$31,M1018,3),IF(AND(J1018&gt;1,J1018&lt;=2.2),INDEX([1]价格表!$B$4:$I$31,M1018,4),IF(AND(J1018&gt;2.2,J1018&lt;=3.3),INDEX([1]价格表!$B$4:$I$31,M1018,5),IF(AND(J1018&gt;3.3,J1018&lt;=4),INDEX([1]价格表!$B$4:$I$31,M1018,6),IF(AND(J1018&gt;4,J1018&lt;=5.5),INDEX([1]价格表!$B$4:$I$31,M1018,7),IF(J1018&gt;5.5,2.6+INDEX([1]价格表!$B$4:$I$31,M1018,8)*L1018)))))))</f>
        <v>18.75</v>
      </c>
      <c r="O1018" s="3"/>
      <c r="P1018" s="3"/>
      <c r="Q1018" s="3">
        <f t="shared" si="31"/>
        <v>0</v>
      </c>
    </row>
    <row r="1019" spans="1:17">
      <c r="A1019" s="11">
        <v>4312257808775</v>
      </c>
      <c r="B1019" s="1" t="s">
        <v>19</v>
      </c>
      <c r="C1019" s="12">
        <v>20210203</v>
      </c>
      <c r="D1019" s="12">
        <v>610538201209</v>
      </c>
      <c r="E1019" s="12" t="s">
        <v>19</v>
      </c>
      <c r="F1019" s="12">
        <v>20210213</v>
      </c>
      <c r="G1019" s="12" t="s">
        <v>20</v>
      </c>
      <c r="H1019" s="12" t="s">
        <v>31</v>
      </c>
      <c r="I1019" s="12" t="s">
        <v>77</v>
      </c>
      <c r="J1019" s="12">
        <v>16.32</v>
      </c>
      <c r="K1019" s="12" t="s">
        <v>23</v>
      </c>
      <c r="L1019">
        <f t="shared" si="30"/>
        <v>17</v>
      </c>
      <c r="M1019">
        <f>MATCH(H:H,[1]价格表!$B$4:$B$35,0)</f>
        <v>17</v>
      </c>
      <c r="N1019" s="4">
        <f>IF(J1019&lt;=0.3,INDEX([1]价格表!$B$4:$I$31,M1019,2),IF(AND(J1019&gt;0.3,J1019&lt;=1),INDEX([1]价格表!$B$4:$I$31,M1019,3),IF(AND(J1019&gt;1,J1019&lt;=2.2),INDEX([1]价格表!$B$4:$I$31,M1019,4),IF(AND(J1019&gt;2.2,J1019&lt;=3.3),INDEX([1]价格表!$B$4:$I$31,M1019,5),IF(AND(J1019&gt;3.3,J1019&lt;=4),INDEX([1]价格表!$B$4:$I$31,M1019,6),IF(AND(J1019&gt;4,J1019&lt;=5.5),INDEX([1]价格表!$B$4:$I$31,M1019,7),IF(J1019&gt;5.5,2.6+INDEX([1]价格表!$B$4:$I$31,M1019,8)*L1019)))))))</f>
        <v>18.75</v>
      </c>
      <c r="O1019" s="3"/>
      <c r="P1019" s="3"/>
      <c r="Q1019" s="3">
        <f t="shared" si="31"/>
        <v>0</v>
      </c>
    </row>
    <row r="1020" spans="1:17">
      <c r="A1020" s="11">
        <v>4606913258500</v>
      </c>
      <c r="B1020" s="1" t="s">
        <v>19</v>
      </c>
      <c r="C1020" s="12">
        <v>20210203</v>
      </c>
      <c r="D1020" s="12">
        <v>610538201209</v>
      </c>
      <c r="E1020" s="12" t="s">
        <v>19</v>
      </c>
      <c r="F1020" s="12">
        <v>20210213</v>
      </c>
      <c r="G1020" s="12" t="s">
        <v>20</v>
      </c>
      <c r="H1020" s="12" t="s">
        <v>43</v>
      </c>
      <c r="I1020" s="12" t="s">
        <v>44</v>
      </c>
      <c r="J1020" s="12">
        <v>16.32</v>
      </c>
      <c r="K1020" s="12" t="s">
        <v>23</v>
      </c>
      <c r="L1020">
        <f t="shared" si="30"/>
        <v>17</v>
      </c>
      <c r="M1020">
        <f>MATCH(H:H,[1]价格表!$B$4:$B$35,0)</f>
        <v>4</v>
      </c>
      <c r="N1020" s="4">
        <f>IF(J1020&lt;=0.3,INDEX([1]价格表!$B$4:$I$31,M1020,2),IF(AND(J1020&gt;0.3,J1020&lt;=1),INDEX([1]价格表!$B$4:$I$31,M1020,3),IF(AND(J1020&gt;1,J1020&lt;=2.2),INDEX([1]价格表!$B$4:$I$31,M1020,4),IF(AND(J1020&gt;2.2,J1020&lt;=3.3),INDEX([1]价格表!$B$4:$I$31,M1020,5),IF(AND(J1020&gt;3.3,J1020&lt;=4),INDEX([1]价格表!$B$4:$I$31,M1020,6),IF(AND(J1020&gt;4,J1020&lt;=5.5),INDEX([1]价格表!$B$4:$I$31,M1020,7),IF(J1020&gt;5.5,2.6+INDEX([1]价格表!$B$4:$I$31,M1020,8)*L1020)))))))</f>
        <v>18.75</v>
      </c>
      <c r="O1020" s="3"/>
      <c r="P1020" s="3"/>
      <c r="Q1020" s="3">
        <f t="shared" si="31"/>
        <v>0</v>
      </c>
    </row>
    <row r="1021" spans="1:17">
      <c r="A1021" s="11">
        <v>4312253537215</v>
      </c>
      <c r="B1021" s="1" t="s">
        <v>19</v>
      </c>
      <c r="C1021" s="12">
        <v>20210203</v>
      </c>
      <c r="D1021" s="12">
        <v>610538201209</v>
      </c>
      <c r="E1021" s="12" t="s">
        <v>19</v>
      </c>
      <c r="F1021" s="12">
        <v>20210213</v>
      </c>
      <c r="G1021" s="12" t="s">
        <v>20</v>
      </c>
      <c r="H1021" s="12" t="s">
        <v>43</v>
      </c>
      <c r="I1021" s="12" t="s">
        <v>108</v>
      </c>
      <c r="J1021" s="12">
        <v>16.34</v>
      </c>
      <c r="K1021" s="12" t="s">
        <v>23</v>
      </c>
      <c r="L1021">
        <f t="shared" si="30"/>
        <v>17</v>
      </c>
      <c r="M1021">
        <f>MATCH(H:H,[1]价格表!$B$4:$B$35,0)</f>
        <v>4</v>
      </c>
      <c r="N1021" s="4">
        <f>IF(J1021&lt;=0.3,INDEX([1]价格表!$B$4:$I$31,M1021,2),IF(AND(J1021&gt;0.3,J1021&lt;=1),INDEX([1]价格表!$B$4:$I$31,M1021,3),IF(AND(J1021&gt;1,J1021&lt;=2.2),INDEX([1]价格表!$B$4:$I$31,M1021,4),IF(AND(J1021&gt;2.2,J1021&lt;=3.3),INDEX([1]价格表!$B$4:$I$31,M1021,5),IF(AND(J1021&gt;3.3,J1021&lt;=4),INDEX([1]价格表!$B$4:$I$31,M1021,6),IF(AND(J1021&gt;4,J1021&lt;=5.5),INDEX([1]价格表!$B$4:$I$31,M1021,7),IF(J1021&gt;5.5,2.6+INDEX([1]价格表!$B$4:$I$31,M1021,8)*L1021)))))))</f>
        <v>18.75</v>
      </c>
      <c r="O1021" s="3"/>
      <c r="P1021" s="3"/>
      <c r="Q1021" s="3">
        <f t="shared" si="31"/>
        <v>0</v>
      </c>
    </row>
    <row r="1022" spans="1:17">
      <c r="A1022" s="11">
        <v>4606852214104</v>
      </c>
      <c r="B1022" s="1" t="s">
        <v>19</v>
      </c>
      <c r="C1022" s="12">
        <v>20210203</v>
      </c>
      <c r="D1022" s="12">
        <v>610538201209</v>
      </c>
      <c r="E1022" s="12" t="s">
        <v>19</v>
      </c>
      <c r="F1022" s="12">
        <v>20210213</v>
      </c>
      <c r="G1022" s="12" t="s">
        <v>20</v>
      </c>
      <c r="H1022" s="12" t="s">
        <v>40</v>
      </c>
      <c r="I1022" s="12" t="s">
        <v>118</v>
      </c>
      <c r="J1022" s="12">
        <v>16.34</v>
      </c>
      <c r="K1022" s="12" t="s">
        <v>23</v>
      </c>
      <c r="L1022">
        <f t="shared" si="30"/>
        <v>17</v>
      </c>
      <c r="M1022">
        <f>MATCH(H:H,[1]价格表!$B$4:$B$35,0)</f>
        <v>9</v>
      </c>
      <c r="N1022" s="4">
        <f>IF(J1022&lt;=0.3,INDEX([1]价格表!$B$4:$I$31,M1022,2),IF(AND(J1022&gt;0.3,J1022&lt;=1),INDEX([1]价格表!$B$4:$I$31,M1022,3),IF(AND(J1022&gt;1,J1022&lt;=2.2),INDEX([1]价格表!$B$4:$I$31,M1022,4),IF(AND(J1022&gt;2.2,J1022&lt;=3.3),INDEX([1]价格表!$B$4:$I$31,M1022,5),IF(AND(J1022&gt;3.3,J1022&lt;=4),INDEX([1]价格表!$B$4:$I$31,M1022,6),IF(AND(J1022&gt;4,J1022&lt;=5.5),INDEX([1]价格表!$B$4:$I$31,M1022,7),IF(J1022&gt;5.5,2.6+INDEX([1]价格表!$B$4:$I$31,M1022,8)*L1022)))))))</f>
        <v>18.75</v>
      </c>
      <c r="O1022" s="3"/>
      <c r="P1022" s="3"/>
      <c r="Q1022" s="3">
        <f t="shared" si="31"/>
        <v>0</v>
      </c>
    </row>
    <row r="1023" spans="1:17">
      <c r="A1023" s="11">
        <v>4606852215256</v>
      </c>
      <c r="B1023" s="1" t="s">
        <v>19</v>
      </c>
      <c r="C1023" s="12">
        <v>20210203</v>
      </c>
      <c r="D1023" s="12">
        <v>610538201209</v>
      </c>
      <c r="E1023" s="12" t="s">
        <v>19</v>
      </c>
      <c r="F1023" s="12">
        <v>20210213</v>
      </c>
      <c r="G1023" s="12" t="s">
        <v>20</v>
      </c>
      <c r="H1023" s="12" t="s">
        <v>40</v>
      </c>
      <c r="I1023" s="12" t="s">
        <v>118</v>
      </c>
      <c r="J1023" s="12">
        <v>16.34</v>
      </c>
      <c r="K1023" s="12" t="s">
        <v>23</v>
      </c>
      <c r="L1023">
        <f t="shared" si="30"/>
        <v>17</v>
      </c>
      <c r="M1023">
        <f>MATCH(H:H,[1]价格表!$B$4:$B$35,0)</f>
        <v>9</v>
      </c>
      <c r="N1023" s="4">
        <f>IF(J1023&lt;=0.3,INDEX([1]价格表!$B$4:$I$31,M1023,2),IF(AND(J1023&gt;0.3,J1023&lt;=1),INDEX([1]价格表!$B$4:$I$31,M1023,3),IF(AND(J1023&gt;1,J1023&lt;=2.2),INDEX([1]价格表!$B$4:$I$31,M1023,4),IF(AND(J1023&gt;2.2,J1023&lt;=3.3),INDEX([1]价格表!$B$4:$I$31,M1023,5),IF(AND(J1023&gt;3.3,J1023&lt;=4),INDEX([1]价格表!$B$4:$I$31,M1023,6),IF(AND(J1023&gt;4,J1023&lt;=5.5),INDEX([1]价格表!$B$4:$I$31,M1023,7),IF(J1023&gt;5.5,2.6+INDEX([1]价格表!$B$4:$I$31,M1023,8)*L1023)))))))</f>
        <v>18.75</v>
      </c>
      <c r="O1023" s="3"/>
      <c r="P1023" s="3"/>
      <c r="Q1023" s="3">
        <f t="shared" si="31"/>
        <v>0</v>
      </c>
    </row>
    <row r="1024" spans="1:17">
      <c r="A1024" s="11">
        <v>4606852215684</v>
      </c>
      <c r="B1024" s="1" t="s">
        <v>19</v>
      </c>
      <c r="C1024" s="12">
        <v>20210203</v>
      </c>
      <c r="D1024" s="12">
        <v>610538201209</v>
      </c>
      <c r="E1024" s="12" t="s">
        <v>19</v>
      </c>
      <c r="F1024" s="12">
        <v>20210213</v>
      </c>
      <c r="G1024" s="12" t="s">
        <v>20</v>
      </c>
      <c r="H1024" s="12" t="s">
        <v>40</v>
      </c>
      <c r="I1024" s="12" t="s">
        <v>118</v>
      </c>
      <c r="J1024" s="12">
        <v>16.34</v>
      </c>
      <c r="K1024" s="12" t="s">
        <v>23</v>
      </c>
      <c r="L1024">
        <f t="shared" si="30"/>
        <v>17</v>
      </c>
      <c r="M1024">
        <f>MATCH(H:H,[1]价格表!$B$4:$B$35,0)</f>
        <v>9</v>
      </c>
      <c r="N1024" s="4">
        <f>IF(J1024&lt;=0.3,INDEX([1]价格表!$B$4:$I$31,M1024,2),IF(AND(J1024&gt;0.3,J1024&lt;=1),INDEX([1]价格表!$B$4:$I$31,M1024,3),IF(AND(J1024&gt;1,J1024&lt;=2.2),INDEX([1]价格表!$B$4:$I$31,M1024,4),IF(AND(J1024&gt;2.2,J1024&lt;=3.3),INDEX([1]价格表!$B$4:$I$31,M1024,5),IF(AND(J1024&gt;3.3,J1024&lt;=4),INDEX([1]价格表!$B$4:$I$31,M1024,6),IF(AND(J1024&gt;4,J1024&lt;=5.5),INDEX([1]价格表!$B$4:$I$31,M1024,7),IF(J1024&gt;5.5,2.6+INDEX([1]价格表!$B$4:$I$31,M1024,8)*L1024)))))))</f>
        <v>18.75</v>
      </c>
      <c r="O1024" s="3"/>
      <c r="P1024" s="3"/>
      <c r="Q1024" s="3">
        <f t="shared" si="31"/>
        <v>0</v>
      </c>
    </row>
    <row r="1025" spans="1:17">
      <c r="A1025" s="11">
        <v>4606852214455</v>
      </c>
      <c r="B1025" s="1" t="s">
        <v>19</v>
      </c>
      <c r="C1025" s="12">
        <v>20210203</v>
      </c>
      <c r="D1025" s="12">
        <v>610538201209</v>
      </c>
      <c r="E1025" s="12" t="s">
        <v>19</v>
      </c>
      <c r="F1025" s="12">
        <v>20210213</v>
      </c>
      <c r="G1025" s="12" t="s">
        <v>20</v>
      </c>
      <c r="H1025" s="12" t="s">
        <v>40</v>
      </c>
      <c r="I1025" s="12" t="s">
        <v>118</v>
      </c>
      <c r="J1025" s="12">
        <v>16.35</v>
      </c>
      <c r="K1025" s="12" t="s">
        <v>23</v>
      </c>
      <c r="L1025">
        <f t="shared" si="30"/>
        <v>17</v>
      </c>
      <c r="M1025">
        <f>MATCH(H:H,[1]价格表!$B$4:$B$35,0)</f>
        <v>9</v>
      </c>
      <c r="N1025" s="4">
        <f>IF(J1025&lt;=0.3,INDEX([1]价格表!$B$4:$I$31,M1025,2),IF(AND(J1025&gt;0.3,J1025&lt;=1),INDEX([1]价格表!$B$4:$I$31,M1025,3),IF(AND(J1025&gt;1,J1025&lt;=2.2),INDEX([1]价格表!$B$4:$I$31,M1025,4),IF(AND(J1025&gt;2.2,J1025&lt;=3.3),INDEX([1]价格表!$B$4:$I$31,M1025,5),IF(AND(J1025&gt;3.3,J1025&lt;=4),INDEX([1]价格表!$B$4:$I$31,M1025,6),IF(AND(J1025&gt;4,J1025&lt;=5.5),INDEX([1]价格表!$B$4:$I$31,M1025,7),IF(J1025&gt;5.5,2.6+INDEX([1]价格表!$B$4:$I$31,M1025,8)*L1025)))))))</f>
        <v>18.75</v>
      </c>
      <c r="O1025" s="3"/>
      <c r="P1025" s="3"/>
      <c r="Q1025" s="3">
        <f t="shared" si="31"/>
        <v>0</v>
      </c>
    </row>
    <row r="1026" spans="1:17">
      <c r="A1026" s="11">
        <v>4606913255978</v>
      </c>
      <c r="B1026" s="1" t="s">
        <v>19</v>
      </c>
      <c r="C1026" s="12">
        <v>20210203</v>
      </c>
      <c r="D1026" s="12">
        <v>610538201209</v>
      </c>
      <c r="E1026" s="12" t="s">
        <v>19</v>
      </c>
      <c r="F1026" s="12">
        <v>20210213</v>
      </c>
      <c r="G1026" s="12" t="s">
        <v>20</v>
      </c>
      <c r="H1026" s="12" t="s">
        <v>43</v>
      </c>
      <c r="I1026" s="12" t="s">
        <v>44</v>
      </c>
      <c r="J1026" s="12">
        <v>16.35</v>
      </c>
      <c r="K1026" s="12" t="s">
        <v>23</v>
      </c>
      <c r="L1026">
        <f t="shared" si="30"/>
        <v>17</v>
      </c>
      <c r="M1026">
        <f>MATCH(H:H,[1]价格表!$B$4:$B$35,0)</f>
        <v>4</v>
      </c>
      <c r="N1026" s="4">
        <f>IF(J1026&lt;=0.3,INDEX([1]价格表!$B$4:$I$31,M1026,2),IF(AND(J1026&gt;0.3,J1026&lt;=1),INDEX([1]价格表!$B$4:$I$31,M1026,3),IF(AND(J1026&gt;1,J1026&lt;=2.2),INDEX([1]价格表!$B$4:$I$31,M1026,4),IF(AND(J1026&gt;2.2,J1026&lt;=3.3),INDEX([1]价格表!$B$4:$I$31,M1026,5),IF(AND(J1026&gt;3.3,J1026&lt;=4),INDEX([1]价格表!$B$4:$I$31,M1026,6),IF(AND(J1026&gt;4,J1026&lt;=5.5),INDEX([1]价格表!$B$4:$I$31,M1026,7),IF(J1026&gt;5.5,2.6+INDEX([1]价格表!$B$4:$I$31,M1026,8)*L1026)))))))</f>
        <v>18.75</v>
      </c>
      <c r="O1026" s="3"/>
      <c r="P1026" s="3"/>
      <c r="Q1026" s="3">
        <f t="shared" si="31"/>
        <v>0</v>
      </c>
    </row>
    <row r="1027" spans="1:17">
      <c r="A1027" s="11">
        <v>4606852215872</v>
      </c>
      <c r="B1027" s="1" t="s">
        <v>19</v>
      </c>
      <c r="C1027" s="12">
        <v>20210203</v>
      </c>
      <c r="D1027" s="12">
        <v>610538201209</v>
      </c>
      <c r="E1027" s="12" t="s">
        <v>19</v>
      </c>
      <c r="F1027" s="12">
        <v>20210213</v>
      </c>
      <c r="G1027" s="12" t="s">
        <v>20</v>
      </c>
      <c r="H1027" s="12" t="s">
        <v>40</v>
      </c>
      <c r="I1027" s="12" t="s">
        <v>118</v>
      </c>
      <c r="J1027" s="12">
        <v>16.42</v>
      </c>
      <c r="K1027" s="12" t="s">
        <v>23</v>
      </c>
      <c r="L1027">
        <f t="shared" si="30"/>
        <v>17</v>
      </c>
      <c r="M1027">
        <f>MATCH(H:H,[1]价格表!$B$4:$B$35,0)</f>
        <v>9</v>
      </c>
      <c r="N1027" s="4">
        <f>IF(J1027&lt;=0.3,INDEX([1]价格表!$B$4:$I$31,M1027,2),IF(AND(J1027&gt;0.3,J1027&lt;=1),INDEX([1]价格表!$B$4:$I$31,M1027,3),IF(AND(J1027&gt;1,J1027&lt;=2.2),INDEX([1]价格表!$B$4:$I$31,M1027,4),IF(AND(J1027&gt;2.2,J1027&lt;=3.3),INDEX([1]价格表!$B$4:$I$31,M1027,5),IF(AND(J1027&gt;3.3,J1027&lt;=4),INDEX([1]价格表!$B$4:$I$31,M1027,6),IF(AND(J1027&gt;4,J1027&lt;=5.5),INDEX([1]价格表!$B$4:$I$31,M1027,7),IF(J1027&gt;5.5,2.6+INDEX([1]价格表!$B$4:$I$31,M1027,8)*L1027)))))))</f>
        <v>18.75</v>
      </c>
      <c r="O1027" s="3"/>
      <c r="P1027" s="3"/>
      <c r="Q1027" s="3">
        <f t="shared" si="31"/>
        <v>0</v>
      </c>
    </row>
    <row r="1028" spans="1:17">
      <c r="A1028" s="11">
        <v>4312253514083</v>
      </c>
      <c r="B1028" s="1" t="s">
        <v>19</v>
      </c>
      <c r="C1028" s="12">
        <v>20210203</v>
      </c>
      <c r="D1028" s="12">
        <v>610538201209</v>
      </c>
      <c r="E1028" s="12" t="s">
        <v>19</v>
      </c>
      <c r="F1028" s="12">
        <v>20210213</v>
      </c>
      <c r="G1028" s="12" t="s">
        <v>20</v>
      </c>
      <c r="H1028" s="12" t="s">
        <v>43</v>
      </c>
      <c r="I1028" s="12" t="s">
        <v>44</v>
      </c>
      <c r="J1028" s="12">
        <v>17.98</v>
      </c>
      <c r="K1028" s="12" t="s">
        <v>23</v>
      </c>
      <c r="L1028">
        <f t="shared" ref="L1028:L1091" si="32">ROUNDUP(J1028,0)</f>
        <v>18</v>
      </c>
      <c r="M1028">
        <f>MATCH(H:H,[1]价格表!$B$4:$B$35,0)</f>
        <v>4</v>
      </c>
      <c r="N1028" s="4">
        <f>IF(J1028&lt;=0.3,INDEX([1]价格表!$B$4:$I$31,M1028,2),IF(AND(J1028&gt;0.3,J1028&lt;=1),INDEX([1]价格表!$B$4:$I$31,M1028,3),IF(AND(J1028&gt;1,J1028&lt;=2.2),INDEX([1]价格表!$B$4:$I$31,M1028,4),IF(AND(J1028&gt;2.2,J1028&lt;=3.3),INDEX([1]价格表!$B$4:$I$31,M1028,5),IF(AND(J1028&gt;3.3,J1028&lt;=4),INDEX([1]价格表!$B$4:$I$31,M1028,6),IF(AND(J1028&gt;4,J1028&lt;=5.5),INDEX([1]价格表!$B$4:$I$31,M1028,7),IF(J1028&gt;5.5,2.6+INDEX([1]价格表!$B$4:$I$31,M1028,8)*L1028)))))))</f>
        <v>19.7</v>
      </c>
      <c r="O1028" s="3"/>
      <c r="P1028" s="3"/>
      <c r="Q1028" s="3">
        <f t="shared" ref="Q1028:Q1091" si="33">IF(P1028&gt;0,P1028-N1028,0)</f>
        <v>0</v>
      </c>
    </row>
    <row r="1029" spans="1:17">
      <c r="A1029" s="11">
        <v>4312257808778</v>
      </c>
      <c r="B1029" s="1" t="s">
        <v>19</v>
      </c>
      <c r="C1029" s="12">
        <v>20210203</v>
      </c>
      <c r="D1029" s="12">
        <v>610538201209</v>
      </c>
      <c r="E1029" s="12" t="s">
        <v>19</v>
      </c>
      <c r="F1029" s="12">
        <v>20210213</v>
      </c>
      <c r="G1029" s="12" t="s">
        <v>20</v>
      </c>
      <c r="H1029" s="12" t="s">
        <v>119</v>
      </c>
      <c r="I1029" s="12" t="s">
        <v>120</v>
      </c>
      <c r="J1029" s="12">
        <v>17.99</v>
      </c>
      <c r="K1029" s="12" t="s">
        <v>23</v>
      </c>
      <c r="L1029">
        <f t="shared" si="32"/>
        <v>18</v>
      </c>
      <c r="M1029">
        <f>MATCH(H:H,[1]价格表!$B$4:$B$35,0)</f>
        <v>6</v>
      </c>
      <c r="N1029" s="4">
        <f>IF(J1029&lt;=0.3,INDEX([1]价格表!$B$4:$I$31,M1029,2),IF(AND(J1029&gt;0.3,J1029&lt;=1),INDEX([1]价格表!$B$4:$I$31,M1029,3),IF(AND(J1029&gt;1,J1029&lt;=2.2),INDEX([1]价格表!$B$4:$I$31,M1029,4),IF(AND(J1029&gt;2.2,J1029&lt;=3.3),INDEX([1]价格表!$B$4:$I$31,M1029,5),IF(AND(J1029&gt;3.3,J1029&lt;=4),INDEX([1]价格表!$B$4:$I$31,M1029,6),IF(AND(J1029&gt;4,J1029&lt;=5.5),INDEX([1]价格表!$B$4:$I$31,M1029,7),IF(J1029&gt;5.5,2.6+INDEX([1]价格表!$B$4:$I$31,M1029,8)*L1029)))))))</f>
        <v>19.7</v>
      </c>
      <c r="O1029" s="3"/>
      <c r="P1029" s="3"/>
      <c r="Q1029" s="3">
        <f t="shared" si="33"/>
        <v>0</v>
      </c>
    </row>
    <row r="1030" spans="1:17">
      <c r="A1030" s="11">
        <v>4312253514082</v>
      </c>
      <c r="B1030" s="1" t="s">
        <v>19</v>
      </c>
      <c r="C1030" s="12">
        <v>20210203</v>
      </c>
      <c r="D1030" s="12">
        <v>610538201209</v>
      </c>
      <c r="E1030" s="12" t="s">
        <v>19</v>
      </c>
      <c r="F1030" s="12">
        <v>20210213</v>
      </c>
      <c r="G1030" s="12" t="s">
        <v>20</v>
      </c>
      <c r="H1030" s="12" t="s">
        <v>43</v>
      </c>
      <c r="I1030" s="12" t="s">
        <v>108</v>
      </c>
      <c r="J1030" s="12">
        <v>18.02</v>
      </c>
      <c r="K1030" s="12" t="s">
        <v>23</v>
      </c>
      <c r="L1030">
        <f t="shared" si="32"/>
        <v>19</v>
      </c>
      <c r="M1030">
        <f>MATCH(H:H,[1]价格表!$B$4:$B$35,0)</f>
        <v>4</v>
      </c>
      <c r="N1030" s="4">
        <f>IF(J1030&lt;=0.3,INDEX([1]价格表!$B$4:$I$31,M1030,2),IF(AND(J1030&gt;0.3,J1030&lt;=1),INDEX([1]价格表!$B$4:$I$31,M1030,3),IF(AND(J1030&gt;1,J1030&lt;=2.2),INDEX([1]价格表!$B$4:$I$31,M1030,4),IF(AND(J1030&gt;2.2,J1030&lt;=3.3),INDEX([1]价格表!$B$4:$I$31,M1030,5),IF(AND(J1030&gt;3.3,J1030&lt;=4),INDEX([1]价格表!$B$4:$I$31,M1030,6),IF(AND(J1030&gt;4,J1030&lt;=5.5),INDEX([1]价格表!$B$4:$I$31,M1030,7),IF(J1030&gt;5.5,2.6+INDEX([1]价格表!$B$4:$I$31,M1030,8)*L1030)))))))</f>
        <v>20.65</v>
      </c>
      <c r="O1030" s="3"/>
      <c r="P1030" s="3"/>
      <c r="Q1030" s="3">
        <f t="shared" si="33"/>
        <v>0</v>
      </c>
    </row>
    <row r="1031" spans="1:17">
      <c r="A1031" s="11">
        <v>4312253514086</v>
      </c>
      <c r="B1031" s="1" t="s">
        <v>19</v>
      </c>
      <c r="C1031" s="12">
        <v>20210203</v>
      </c>
      <c r="D1031" s="12">
        <v>610538201209</v>
      </c>
      <c r="E1031" s="12" t="s">
        <v>19</v>
      </c>
      <c r="F1031" s="12">
        <v>20210213</v>
      </c>
      <c r="G1031" s="12" t="s">
        <v>20</v>
      </c>
      <c r="H1031" s="12" t="s">
        <v>31</v>
      </c>
      <c r="I1031" s="12" t="s">
        <v>77</v>
      </c>
      <c r="J1031" s="12">
        <v>18.02</v>
      </c>
      <c r="K1031" s="12" t="s">
        <v>23</v>
      </c>
      <c r="L1031">
        <f t="shared" si="32"/>
        <v>19</v>
      </c>
      <c r="M1031">
        <f>MATCH(H:H,[1]价格表!$B$4:$B$35,0)</f>
        <v>17</v>
      </c>
      <c r="N1031" s="4">
        <f>IF(J1031&lt;=0.3,INDEX([1]价格表!$B$4:$I$31,M1031,2),IF(AND(J1031&gt;0.3,J1031&lt;=1),INDEX([1]价格表!$B$4:$I$31,M1031,3),IF(AND(J1031&gt;1,J1031&lt;=2.2),INDEX([1]价格表!$B$4:$I$31,M1031,4),IF(AND(J1031&gt;2.2,J1031&lt;=3.3),INDEX([1]价格表!$B$4:$I$31,M1031,5),IF(AND(J1031&gt;3.3,J1031&lt;=4),INDEX([1]价格表!$B$4:$I$31,M1031,6),IF(AND(J1031&gt;4,J1031&lt;=5.5),INDEX([1]价格表!$B$4:$I$31,M1031,7),IF(J1031&gt;5.5,2.6+INDEX([1]价格表!$B$4:$I$31,M1031,8)*L1031)))))))</f>
        <v>20.65</v>
      </c>
      <c r="O1031" s="3"/>
      <c r="P1031" s="3"/>
      <c r="Q1031" s="3">
        <f t="shared" si="33"/>
        <v>0</v>
      </c>
    </row>
    <row r="1032" spans="1:17">
      <c r="A1032" s="11">
        <v>4312253537211</v>
      </c>
      <c r="B1032" s="1" t="s">
        <v>19</v>
      </c>
      <c r="C1032" s="12">
        <v>20210203</v>
      </c>
      <c r="D1032" s="12">
        <v>610538201209</v>
      </c>
      <c r="E1032" s="12" t="s">
        <v>19</v>
      </c>
      <c r="F1032" s="12">
        <v>20210213</v>
      </c>
      <c r="G1032" s="12" t="s">
        <v>20</v>
      </c>
      <c r="H1032" s="12" t="s">
        <v>33</v>
      </c>
      <c r="I1032" s="12" t="s">
        <v>247</v>
      </c>
      <c r="J1032" s="12">
        <v>18.02</v>
      </c>
      <c r="K1032" s="12" t="s">
        <v>23</v>
      </c>
      <c r="L1032">
        <f t="shared" si="32"/>
        <v>19</v>
      </c>
      <c r="M1032">
        <f>MATCH(H:H,[1]价格表!$B$4:$B$35,0)</f>
        <v>7</v>
      </c>
      <c r="N1032" s="4">
        <f>IF(J1032&lt;=0.3,INDEX([1]价格表!$B$4:$I$31,M1032,2),IF(AND(J1032&gt;0.3,J1032&lt;=1),INDEX([1]价格表!$B$4:$I$31,M1032,3),IF(AND(J1032&gt;1,J1032&lt;=2.2),INDEX([1]价格表!$B$4:$I$31,M1032,4),IF(AND(J1032&gt;2.2,J1032&lt;=3.3),INDEX([1]价格表!$B$4:$I$31,M1032,5),IF(AND(J1032&gt;3.3,J1032&lt;=4),INDEX([1]价格表!$B$4:$I$31,M1032,6),IF(AND(J1032&gt;4,J1032&lt;=5.5),INDEX([1]价格表!$B$4:$I$31,M1032,7),IF(J1032&gt;5.5,2.6+INDEX([1]价格表!$B$4:$I$31,M1032,8)*L1032)))))))</f>
        <v>20.65</v>
      </c>
      <c r="O1032" s="3"/>
      <c r="P1032" s="3"/>
      <c r="Q1032" s="3">
        <f t="shared" si="33"/>
        <v>0</v>
      </c>
    </row>
    <row r="1033" spans="1:17">
      <c r="A1033" s="11">
        <v>4312253537220</v>
      </c>
      <c r="B1033" s="1" t="s">
        <v>19</v>
      </c>
      <c r="C1033" s="12">
        <v>20210203</v>
      </c>
      <c r="D1033" s="12">
        <v>610538201209</v>
      </c>
      <c r="E1033" s="12" t="s">
        <v>19</v>
      </c>
      <c r="F1033" s="12">
        <v>20210213</v>
      </c>
      <c r="G1033" s="12" t="s">
        <v>20</v>
      </c>
      <c r="H1033" s="12" t="s">
        <v>27</v>
      </c>
      <c r="I1033" s="12" t="s">
        <v>28</v>
      </c>
      <c r="J1033" s="12">
        <v>18.02</v>
      </c>
      <c r="K1033" s="12" t="s">
        <v>23</v>
      </c>
      <c r="L1033">
        <f t="shared" si="32"/>
        <v>19</v>
      </c>
      <c r="M1033">
        <f>MATCH(H:H,[1]价格表!$B$4:$B$35,0)</f>
        <v>14</v>
      </c>
      <c r="N1033" s="4">
        <f>IF(J1033&lt;=0.3,INDEX([1]价格表!$B$4:$I$31,M1033,2),IF(AND(J1033&gt;0.3,J1033&lt;=1),INDEX([1]价格表!$B$4:$I$31,M1033,3),IF(AND(J1033&gt;1,J1033&lt;=2.2),INDEX([1]价格表!$B$4:$I$31,M1033,4),IF(AND(J1033&gt;2.2,J1033&lt;=3.3),INDEX([1]价格表!$B$4:$I$31,M1033,5),IF(AND(J1033&gt;3.3,J1033&lt;=4),INDEX([1]价格表!$B$4:$I$31,M1033,6),IF(AND(J1033&gt;4,J1033&lt;=5.5),INDEX([1]价格表!$B$4:$I$31,M1033,7),IF(J1033&gt;5.5,2.6+INDEX([1]价格表!$B$4:$I$31,M1033,8)*L1033)))))))</f>
        <v>20.65</v>
      </c>
      <c r="O1033" s="3"/>
      <c r="P1033" s="3"/>
      <c r="Q1033" s="3">
        <f t="shared" si="33"/>
        <v>0</v>
      </c>
    </row>
    <row r="1034" spans="1:17">
      <c r="A1034" s="11">
        <v>4312253566408</v>
      </c>
      <c r="B1034" s="1" t="s">
        <v>19</v>
      </c>
      <c r="C1034" s="12">
        <v>20210203</v>
      </c>
      <c r="D1034" s="12">
        <v>610538201209</v>
      </c>
      <c r="E1034" s="12" t="s">
        <v>19</v>
      </c>
      <c r="F1034" s="12">
        <v>20210213</v>
      </c>
      <c r="G1034" s="12" t="s">
        <v>20</v>
      </c>
      <c r="H1034" s="12" t="s">
        <v>27</v>
      </c>
      <c r="I1034" s="12" t="s">
        <v>28</v>
      </c>
      <c r="J1034" s="12">
        <v>18.02</v>
      </c>
      <c r="K1034" s="12" t="s">
        <v>23</v>
      </c>
      <c r="L1034">
        <f t="shared" si="32"/>
        <v>19</v>
      </c>
      <c r="M1034">
        <f>MATCH(H:H,[1]价格表!$B$4:$B$35,0)</f>
        <v>14</v>
      </c>
      <c r="N1034" s="4">
        <f>IF(J1034&lt;=0.3,INDEX([1]价格表!$B$4:$I$31,M1034,2),IF(AND(J1034&gt;0.3,J1034&lt;=1),INDEX([1]价格表!$B$4:$I$31,M1034,3),IF(AND(J1034&gt;1,J1034&lt;=2.2),INDEX([1]价格表!$B$4:$I$31,M1034,4),IF(AND(J1034&gt;2.2,J1034&lt;=3.3),INDEX([1]价格表!$B$4:$I$31,M1034,5),IF(AND(J1034&gt;3.3,J1034&lt;=4),INDEX([1]价格表!$B$4:$I$31,M1034,6),IF(AND(J1034&gt;4,J1034&lt;=5.5),INDEX([1]价格表!$B$4:$I$31,M1034,7),IF(J1034&gt;5.5,2.6+INDEX([1]价格表!$B$4:$I$31,M1034,8)*L1034)))))))</f>
        <v>20.65</v>
      </c>
      <c r="O1034" s="3"/>
      <c r="P1034" s="3"/>
      <c r="Q1034" s="3">
        <f t="shared" si="33"/>
        <v>0</v>
      </c>
    </row>
    <row r="1035" spans="1:17">
      <c r="A1035" s="11">
        <v>4312257808774</v>
      </c>
      <c r="B1035" s="1" t="s">
        <v>19</v>
      </c>
      <c r="C1035" s="12">
        <v>20210203</v>
      </c>
      <c r="D1035" s="12">
        <v>610538201209</v>
      </c>
      <c r="E1035" s="12" t="s">
        <v>19</v>
      </c>
      <c r="F1035" s="12">
        <v>20210213</v>
      </c>
      <c r="G1035" s="12" t="s">
        <v>20</v>
      </c>
      <c r="H1035" s="12" t="s">
        <v>119</v>
      </c>
      <c r="I1035" s="12" t="s">
        <v>120</v>
      </c>
      <c r="J1035" s="12">
        <v>18.02</v>
      </c>
      <c r="K1035" s="12" t="s">
        <v>23</v>
      </c>
      <c r="L1035">
        <f t="shared" si="32"/>
        <v>19</v>
      </c>
      <c r="M1035">
        <f>MATCH(H:H,[1]价格表!$B$4:$B$35,0)</f>
        <v>6</v>
      </c>
      <c r="N1035" s="4">
        <f>IF(J1035&lt;=0.3,INDEX([1]价格表!$B$4:$I$31,M1035,2),IF(AND(J1035&gt;0.3,J1035&lt;=1),INDEX([1]价格表!$B$4:$I$31,M1035,3),IF(AND(J1035&gt;1,J1035&lt;=2.2),INDEX([1]价格表!$B$4:$I$31,M1035,4),IF(AND(J1035&gt;2.2,J1035&lt;=3.3),INDEX([1]价格表!$B$4:$I$31,M1035,5),IF(AND(J1035&gt;3.3,J1035&lt;=4),INDEX([1]价格表!$B$4:$I$31,M1035,6),IF(AND(J1035&gt;4,J1035&lt;=5.5),INDEX([1]价格表!$B$4:$I$31,M1035,7),IF(J1035&gt;5.5,2.6+INDEX([1]价格表!$B$4:$I$31,M1035,8)*L1035)))))))</f>
        <v>20.65</v>
      </c>
      <c r="O1035" s="3"/>
      <c r="P1035" s="3"/>
      <c r="Q1035" s="3">
        <f t="shared" si="33"/>
        <v>0</v>
      </c>
    </row>
    <row r="1036" spans="1:17">
      <c r="A1036" s="11">
        <v>4606852213377</v>
      </c>
      <c r="B1036" s="1" t="s">
        <v>19</v>
      </c>
      <c r="C1036" s="12">
        <v>20210203</v>
      </c>
      <c r="D1036" s="12">
        <v>610538201209</v>
      </c>
      <c r="E1036" s="12" t="s">
        <v>19</v>
      </c>
      <c r="F1036" s="12">
        <v>20210213</v>
      </c>
      <c r="G1036" s="12" t="s">
        <v>20</v>
      </c>
      <c r="H1036" s="12" t="s">
        <v>38</v>
      </c>
      <c r="I1036" s="12" t="s">
        <v>148</v>
      </c>
      <c r="J1036" s="12">
        <v>18.02</v>
      </c>
      <c r="K1036" s="12" t="s">
        <v>23</v>
      </c>
      <c r="L1036">
        <f t="shared" si="32"/>
        <v>19</v>
      </c>
      <c r="M1036">
        <f>MATCH(H:H,[1]价格表!$B$4:$B$35,0)</f>
        <v>5</v>
      </c>
      <c r="N1036" s="4">
        <f>IF(J1036&lt;=0.3,INDEX([1]价格表!$B$4:$I$31,M1036,2),IF(AND(J1036&gt;0.3,J1036&lt;=1),INDEX([1]价格表!$B$4:$I$31,M1036,3),IF(AND(J1036&gt;1,J1036&lt;=2.2),INDEX([1]价格表!$B$4:$I$31,M1036,4),IF(AND(J1036&gt;2.2,J1036&lt;=3.3),INDEX([1]价格表!$B$4:$I$31,M1036,5),IF(AND(J1036&gt;3.3,J1036&lt;=4),INDEX([1]价格表!$B$4:$I$31,M1036,6),IF(AND(J1036&gt;4,J1036&lt;=5.5),INDEX([1]价格表!$B$4:$I$31,M1036,7),IF(J1036&gt;5.5,2.6+INDEX([1]价格表!$B$4:$I$31,M1036,8)*L1036)))))))</f>
        <v>20.65</v>
      </c>
      <c r="O1036" s="3"/>
      <c r="P1036" s="3"/>
      <c r="Q1036" s="3">
        <f t="shared" si="33"/>
        <v>0</v>
      </c>
    </row>
    <row r="1037" spans="1:17">
      <c r="A1037" s="11">
        <v>4606852214142</v>
      </c>
      <c r="B1037" s="1" t="s">
        <v>19</v>
      </c>
      <c r="C1037" s="12">
        <v>20210203</v>
      </c>
      <c r="D1037" s="12">
        <v>610538201209</v>
      </c>
      <c r="E1037" s="12" t="s">
        <v>19</v>
      </c>
      <c r="F1037" s="12">
        <v>20210213</v>
      </c>
      <c r="G1037" s="12" t="s">
        <v>20</v>
      </c>
      <c r="H1037" s="12" t="s">
        <v>38</v>
      </c>
      <c r="I1037" s="12" t="s">
        <v>148</v>
      </c>
      <c r="J1037" s="12">
        <v>18.01</v>
      </c>
      <c r="K1037" s="12" t="s">
        <v>23</v>
      </c>
      <c r="L1037">
        <f t="shared" si="32"/>
        <v>19</v>
      </c>
      <c r="M1037">
        <f>MATCH(H:H,[1]价格表!$B$4:$B$35,0)</f>
        <v>5</v>
      </c>
      <c r="N1037" s="4">
        <f>IF(J1037&lt;=0.3,INDEX([1]价格表!$B$4:$I$31,M1037,2),IF(AND(J1037&gt;0.3,J1037&lt;=1),INDEX([1]价格表!$B$4:$I$31,M1037,3),IF(AND(J1037&gt;1,J1037&lt;=2.2),INDEX([1]价格表!$B$4:$I$31,M1037,4),IF(AND(J1037&gt;2.2,J1037&lt;=3.3),INDEX([1]价格表!$B$4:$I$31,M1037,5),IF(AND(J1037&gt;3.3,J1037&lt;=4),INDEX([1]价格表!$B$4:$I$31,M1037,6),IF(AND(J1037&gt;4,J1037&lt;=5.5),INDEX([1]价格表!$B$4:$I$31,M1037,7),IF(J1037&gt;5.5,2.6+INDEX([1]价格表!$B$4:$I$31,M1037,8)*L1037)))))))</f>
        <v>20.65</v>
      </c>
      <c r="O1037" s="3"/>
      <c r="P1037" s="3"/>
      <c r="Q1037" s="3">
        <f t="shared" si="33"/>
        <v>0</v>
      </c>
    </row>
    <row r="1038" spans="1:17">
      <c r="A1038" s="11">
        <v>4312253514087</v>
      </c>
      <c r="B1038" s="1" t="s">
        <v>19</v>
      </c>
      <c r="C1038" s="12">
        <v>20210203</v>
      </c>
      <c r="D1038" s="12">
        <v>610538201209</v>
      </c>
      <c r="E1038" s="12" t="s">
        <v>19</v>
      </c>
      <c r="F1038" s="12">
        <v>20210213</v>
      </c>
      <c r="G1038" s="12" t="s">
        <v>20</v>
      </c>
      <c r="H1038" s="12" t="s">
        <v>43</v>
      </c>
      <c r="I1038" s="12" t="s">
        <v>108</v>
      </c>
      <c r="J1038" s="12">
        <v>18.04</v>
      </c>
      <c r="K1038" s="12" t="s">
        <v>23</v>
      </c>
      <c r="L1038">
        <f t="shared" si="32"/>
        <v>19</v>
      </c>
      <c r="M1038">
        <f>MATCH(H:H,[1]价格表!$B$4:$B$35,0)</f>
        <v>4</v>
      </c>
      <c r="N1038" s="4">
        <f>IF(J1038&lt;=0.3,INDEX([1]价格表!$B$4:$I$31,M1038,2),IF(AND(J1038&gt;0.3,J1038&lt;=1),INDEX([1]价格表!$B$4:$I$31,M1038,3),IF(AND(J1038&gt;1,J1038&lt;=2.2),INDEX([1]价格表!$B$4:$I$31,M1038,4),IF(AND(J1038&gt;2.2,J1038&lt;=3.3),INDEX([1]价格表!$B$4:$I$31,M1038,5),IF(AND(J1038&gt;3.3,J1038&lt;=4),INDEX([1]价格表!$B$4:$I$31,M1038,6),IF(AND(J1038&gt;4,J1038&lt;=5.5),INDEX([1]价格表!$B$4:$I$31,M1038,7),IF(J1038&gt;5.5,2.6+INDEX([1]价格表!$B$4:$I$31,M1038,8)*L1038)))))))</f>
        <v>20.65</v>
      </c>
      <c r="O1038" s="3"/>
      <c r="P1038" s="3"/>
      <c r="Q1038" s="3">
        <f t="shared" si="33"/>
        <v>0</v>
      </c>
    </row>
    <row r="1039" spans="1:17">
      <c r="A1039" s="11">
        <v>4312253537216</v>
      </c>
      <c r="B1039" s="1" t="s">
        <v>19</v>
      </c>
      <c r="C1039" s="12">
        <v>20210203</v>
      </c>
      <c r="D1039" s="12">
        <v>610538201209</v>
      </c>
      <c r="E1039" s="12" t="s">
        <v>19</v>
      </c>
      <c r="F1039" s="12">
        <v>20210213</v>
      </c>
      <c r="G1039" s="12" t="s">
        <v>20</v>
      </c>
      <c r="H1039" s="12" t="s">
        <v>33</v>
      </c>
      <c r="I1039" s="12" t="s">
        <v>247</v>
      </c>
      <c r="J1039" s="12">
        <v>18.04</v>
      </c>
      <c r="K1039" s="12" t="s">
        <v>23</v>
      </c>
      <c r="L1039">
        <f t="shared" si="32"/>
        <v>19</v>
      </c>
      <c r="M1039">
        <f>MATCH(H:H,[1]价格表!$B$4:$B$35,0)</f>
        <v>7</v>
      </c>
      <c r="N1039" s="4">
        <f>IF(J1039&lt;=0.3,INDEX([1]价格表!$B$4:$I$31,M1039,2),IF(AND(J1039&gt;0.3,J1039&lt;=1),INDEX([1]价格表!$B$4:$I$31,M1039,3),IF(AND(J1039&gt;1,J1039&lt;=2.2),INDEX([1]价格表!$B$4:$I$31,M1039,4),IF(AND(J1039&gt;2.2,J1039&lt;=3.3),INDEX([1]价格表!$B$4:$I$31,M1039,5),IF(AND(J1039&gt;3.3,J1039&lt;=4),INDEX([1]价格表!$B$4:$I$31,M1039,6),IF(AND(J1039&gt;4,J1039&lt;=5.5),INDEX([1]价格表!$B$4:$I$31,M1039,7),IF(J1039&gt;5.5,2.6+INDEX([1]价格表!$B$4:$I$31,M1039,8)*L1039)))))))</f>
        <v>20.65</v>
      </c>
      <c r="O1039" s="3"/>
      <c r="P1039" s="3"/>
      <c r="Q1039" s="3">
        <f t="shared" si="33"/>
        <v>0</v>
      </c>
    </row>
    <row r="1040" spans="1:17">
      <c r="A1040" s="11">
        <v>4312253537217</v>
      </c>
      <c r="B1040" s="1" t="s">
        <v>19</v>
      </c>
      <c r="C1040" s="12">
        <v>20210203</v>
      </c>
      <c r="D1040" s="12">
        <v>610538201209</v>
      </c>
      <c r="E1040" s="12" t="s">
        <v>19</v>
      </c>
      <c r="F1040" s="12">
        <v>20210213</v>
      </c>
      <c r="G1040" s="12" t="s">
        <v>20</v>
      </c>
      <c r="H1040" s="12" t="s">
        <v>33</v>
      </c>
      <c r="I1040" s="12" t="s">
        <v>247</v>
      </c>
      <c r="J1040" s="12">
        <v>18.04</v>
      </c>
      <c r="K1040" s="12" t="s">
        <v>23</v>
      </c>
      <c r="L1040">
        <f t="shared" si="32"/>
        <v>19</v>
      </c>
      <c r="M1040">
        <f>MATCH(H:H,[1]价格表!$B$4:$B$35,0)</f>
        <v>7</v>
      </c>
      <c r="N1040" s="4">
        <f>IF(J1040&lt;=0.3,INDEX([1]价格表!$B$4:$I$31,M1040,2),IF(AND(J1040&gt;0.3,J1040&lt;=1),INDEX([1]价格表!$B$4:$I$31,M1040,3),IF(AND(J1040&gt;1,J1040&lt;=2.2),INDEX([1]价格表!$B$4:$I$31,M1040,4),IF(AND(J1040&gt;2.2,J1040&lt;=3.3),INDEX([1]价格表!$B$4:$I$31,M1040,5),IF(AND(J1040&gt;3.3,J1040&lt;=4),INDEX([1]价格表!$B$4:$I$31,M1040,6),IF(AND(J1040&gt;4,J1040&lt;=5.5),INDEX([1]价格表!$B$4:$I$31,M1040,7),IF(J1040&gt;5.5,2.6+INDEX([1]价格表!$B$4:$I$31,M1040,8)*L1040)))))))</f>
        <v>20.65</v>
      </c>
      <c r="O1040" s="3"/>
      <c r="P1040" s="3"/>
      <c r="Q1040" s="3">
        <f t="shared" si="33"/>
        <v>0</v>
      </c>
    </row>
    <row r="1041" spans="1:17">
      <c r="A1041" s="11">
        <v>4312253537219</v>
      </c>
      <c r="B1041" s="1" t="s">
        <v>19</v>
      </c>
      <c r="C1041" s="12">
        <v>20210203</v>
      </c>
      <c r="D1041" s="12">
        <v>610538201209</v>
      </c>
      <c r="E1041" s="12" t="s">
        <v>19</v>
      </c>
      <c r="F1041" s="12">
        <v>20210213</v>
      </c>
      <c r="G1041" s="12" t="s">
        <v>20</v>
      </c>
      <c r="H1041" s="12" t="s">
        <v>27</v>
      </c>
      <c r="I1041" s="12" t="s">
        <v>28</v>
      </c>
      <c r="J1041" s="12">
        <v>18.04</v>
      </c>
      <c r="K1041" s="12" t="s">
        <v>23</v>
      </c>
      <c r="L1041">
        <f t="shared" si="32"/>
        <v>19</v>
      </c>
      <c r="M1041">
        <f>MATCH(H:H,[1]价格表!$B$4:$B$35,0)</f>
        <v>14</v>
      </c>
      <c r="N1041" s="4">
        <f>IF(J1041&lt;=0.3,INDEX([1]价格表!$B$4:$I$31,M1041,2),IF(AND(J1041&gt;0.3,J1041&lt;=1),INDEX([1]价格表!$B$4:$I$31,M1041,3),IF(AND(J1041&gt;1,J1041&lt;=2.2),INDEX([1]价格表!$B$4:$I$31,M1041,4),IF(AND(J1041&gt;2.2,J1041&lt;=3.3),INDEX([1]价格表!$B$4:$I$31,M1041,5),IF(AND(J1041&gt;3.3,J1041&lt;=4),INDEX([1]价格表!$B$4:$I$31,M1041,6),IF(AND(J1041&gt;4,J1041&lt;=5.5),INDEX([1]价格表!$B$4:$I$31,M1041,7),IF(J1041&gt;5.5,2.6+INDEX([1]价格表!$B$4:$I$31,M1041,8)*L1041)))))))</f>
        <v>20.65</v>
      </c>
      <c r="O1041" s="3"/>
      <c r="P1041" s="3"/>
      <c r="Q1041" s="3">
        <f t="shared" si="33"/>
        <v>0</v>
      </c>
    </row>
    <row r="1042" spans="1:17">
      <c r="A1042" s="11">
        <v>4606852213648</v>
      </c>
      <c r="B1042" s="1" t="s">
        <v>19</v>
      </c>
      <c r="C1042" s="12">
        <v>20210203</v>
      </c>
      <c r="D1042" s="12">
        <v>610538201209</v>
      </c>
      <c r="E1042" s="12" t="s">
        <v>19</v>
      </c>
      <c r="F1042" s="12">
        <v>20210213</v>
      </c>
      <c r="G1042" s="12" t="s">
        <v>20</v>
      </c>
      <c r="H1042" s="12" t="s">
        <v>119</v>
      </c>
      <c r="I1042" s="12" t="s">
        <v>120</v>
      </c>
      <c r="J1042" s="12">
        <v>18.04</v>
      </c>
      <c r="K1042" s="12" t="s">
        <v>23</v>
      </c>
      <c r="L1042">
        <f t="shared" si="32"/>
        <v>19</v>
      </c>
      <c r="M1042">
        <f>MATCH(H:H,[1]价格表!$B$4:$B$35,0)</f>
        <v>6</v>
      </c>
      <c r="N1042" s="4">
        <f>IF(J1042&lt;=0.3,INDEX([1]价格表!$B$4:$I$31,M1042,2),IF(AND(J1042&gt;0.3,J1042&lt;=1),INDEX([1]价格表!$B$4:$I$31,M1042,3),IF(AND(J1042&gt;1,J1042&lt;=2.2),INDEX([1]价格表!$B$4:$I$31,M1042,4),IF(AND(J1042&gt;2.2,J1042&lt;=3.3),INDEX([1]价格表!$B$4:$I$31,M1042,5),IF(AND(J1042&gt;3.3,J1042&lt;=4),INDEX([1]价格表!$B$4:$I$31,M1042,6),IF(AND(J1042&gt;4,J1042&lt;=5.5),INDEX([1]价格表!$B$4:$I$31,M1042,7),IF(J1042&gt;5.5,2.6+INDEX([1]价格表!$B$4:$I$31,M1042,8)*L1042)))))))</f>
        <v>20.65</v>
      </c>
      <c r="O1042" s="3"/>
      <c r="P1042" s="3"/>
      <c r="Q1042" s="3">
        <f t="shared" si="33"/>
        <v>0</v>
      </c>
    </row>
    <row r="1043" spans="1:17">
      <c r="A1043" s="11">
        <v>4606852216325</v>
      </c>
      <c r="B1043" s="1" t="s">
        <v>19</v>
      </c>
      <c r="C1043" s="12">
        <v>20210203</v>
      </c>
      <c r="D1043" s="12">
        <v>610538201209</v>
      </c>
      <c r="E1043" s="12" t="s">
        <v>19</v>
      </c>
      <c r="F1043" s="12">
        <v>20210213</v>
      </c>
      <c r="G1043" s="12" t="s">
        <v>20</v>
      </c>
      <c r="H1043" s="12" t="s">
        <v>38</v>
      </c>
      <c r="I1043" s="12" t="s">
        <v>148</v>
      </c>
      <c r="J1043" s="12">
        <v>18.04</v>
      </c>
      <c r="K1043" s="12" t="s">
        <v>23</v>
      </c>
      <c r="L1043">
        <f t="shared" si="32"/>
        <v>19</v>
      </c>
      <c r="M1043">
        <f>MATCH(H:H,[1]价格表!$B$4:$B$35,0)</f>
        <v>5</v>
      </c>
      <c r="N1043" s="4">
        <f>IF(J1043&lt;=0.3,INDEX([1]价格表!$B$4:$I$31,M1043,2),IF(AND(J1043&gt;0.3,J1043&lt;=1),INDEX([1]价格表!$B$4:$I$31,M1043,3),IF(AND(J1043&gt;1,J1043&lt;=2.2),INDEX([1]价格表!$B$4:$I$31,M1043,4),IF(AND(J1043&gt;2.2,J1043&lt;=3.3),INDEX([1]价格表!$B$4:$I$31,M1043,5),IF(AND(J1043&gt;3.3,J1043&lt;=4),INDEX([1]价格表!$B$4:$I$31,M1043,6),IF(AND(J1043&gt;4,J1043&lt;=5.5),INDEX([1]价格表!$B$4:$I$31,M1043,7),IF(J1043&gt;5.5,2.6+INDEX([1]价格表!$B$4:$I$31,M1043,8)*L1043)))))))</f>
        <v>20.65</v>
      </c>
      <c r="O1043" s="3"/>
      <c r="P1043" s="3"/>
      <c r="Q1043" s="3">
        <f t="shared" si="33"/>
        <v>0</v>
      </c>
    </row>
    <row r="1044" spans="1:17">
      <c r="A1044" s="11">
        <v>4606920168046</v>
      </c>
      <c r="B1044" s="1" t="s">
        <v>19</v>
      </c>
      <c r="C1044" s="12">
        <v>20210203</v>
      </c>
      <c r="D1044" s="12">
        <v>610538201209</v>
      </c>
      <c r="E1044" s="12" t="s">
        <v>19</v>
      </c>
      <c r="F1044" s="12">
        <v>20210213</v>
      </c>
      <c r="G1044" s="12" t="s">
        <v>20</v>
      </c>
      <c r="H1044" s="12" t="s">
        <v>40</v>
      </c>
      <c r="I1044" s="12" t="s">
        <v>118</v>
      </c>
      <c r="J1044" s="12">
        <v>18.04</v>
      </c>
      <c r="K1044" s="12" t="s">
        <v>23</v>
      </c>
      <c r="L1044">
        <f t="shared" si="32"/>
        <v>19</v>
      </c>
      <c r="M1044">
        <f>MATCH(H:H,[1]价格表!$B$4:$B$35,0)</f>
        <v>9</v>
      </c>
      <c r="N1044" s="4">
        <f>IF(J1044&lt;=0.3,INDEX([1]价格表!$B$4:$I$31,M1044,2),IF(AND(J1044&gt;0.3,J1044&lt;=1),INDEX([1]价格表!$B$4:$I$31,M1044,3),IF(AND(J1044&gt;1,J1044&lt;=2.2),INDEX([1]价格表!$B$4:$I$31,M1044,4),IF(AND(J1044&gt;2.2,J1044&lt;=3.3),INDEX([1]价格表!$B$4:$I$31,M1044,5),IF(AND(J1044&gt;3.3,J1044&lt;=4),INDEX([1]价格表!$B$4:$I$31,M1044,6),IF(AND(J1044&gt;4,J1044&lt;=5.5),INDEX([1]价格表!$B$4:$I$31,M1044,7),IF(J1044&gt;5.5,2.6+INDEX([1]价格表!$B$4:$I$31,M1044,8)*L1044)))))))</f>
        <v>20.65</v>
      </c>
      <c r="O1044" s="5">
        <v>17.05</v>
      </c>
      <c r="P1044" s="5">
        <v>19.7</v>
      </c>
      <c r="Q1044" s="3">
        <f t="shared" si="33"/>
        <v>-0.949999999999999</v>
      </c>
    </row>
    <row r="1045" spans="1:17">
      <c r="A1045" s="11">
        <v>4606920168060</v>
      </c>
      <c r="B1045" s="1" t="s">
        <v>19</v>
      </c>
      <c r="C1045" s="12">
        <v>20210203</v>
      </c>
      <c r="D1045" s="12">
        <v>610538201209</v>
      </c>
      <c r="E1045" s="12" t="s">
        <v>19</v>
      </c>
      <c r="F1045" s="12">
        <v>20210213</v>
      </c>
      <c r="G1045" s="12" t="s">
        <v>20</v>
      </c>
      <c r="H1045" s="12" t="s">
        <v>119</v>
      </c>
      <c r="I1045" s="12" t="s">
        <v>120</v>
      </c>
      <c r="J1045" s="12">
        <v>18.04</v>
      </c>
      <c r="K1045" s="12" t="s">
        <v>23</v>
      </c>
      <c r="L1045">
        <f t="shared" si="32"/>
        <v>19</v>
      </c>
      <c r="M1045">
        <f>MATCH(H:H,[1]价格表!$B$4:$B$35,0)</f>
        <v>6</v>
      </c>
      <c r="N1045" s="4">
        <f>IF(J1045&lt;=0.3,INDEX([1]价格表!$B$4:$I$31,M1045,2),IF(AND(J1045&gt;0.3,J1045&lt;=1),INDEX([1]价格表!$B$4:$I$31,M1045,3),IF(AND(J1045&gt;1,J1045&lt;=2.2),INDEX([1]价格表!$B$4:$I$31,M1045,4),IF(AND(J1045&gt;2.2,J1045&lt;=3.3),INDEX([1]价格表!$B$4:$I$31,M1045,5),IF(AND(J1045&gt;3.3,J1045&lt;=4),INDEX([1]价格表!$B$4:$I$31,M1045,6),IF(AND(J1045&gt;4,J1045&lt;=5.5),INDEX([1]价格表!$B$4:$I$31,M1045,7),IF(J1045&gt;5.5,2.6+INDEX([1]价格表!$B$4:$I$31,M1045,8)*L1045)))))))</f>
        <v>20.65</v>
      </c>
      <c r="O1045" s="3"/>
      <c r="P1045" s="3"/>
      <c r="Q1045" s="3">
        <f t="shared" si="33"/>
        <v>0</v>
      </c>
    </row>
    <row r="1046" spans="1:17">
      <c r="A1046" s="11">
        <v>4606920168222</v>
      </c>
      <c r="B1046" s="1" t="s">
        <v>19</v>
      </c>
      <c r="C1046" s="12">
        <v>20210203</v>
      </c>
      <c r="D1046" s="12">
        <v>610538201209</v>
      </c>
      <c r="E1046" s="12" t="s">
        <v>19</v>
      </c>
      <c r="F1046" s="12">
        <v>20210213</v>
      </c>
      <c r="G1046" s="12" t="s">
        <v>20</v>
      </c>
      <c r="H1046" s="12" t="s">
        <v>119</v>
      </c>
      <c r="I1046" s="12" t="s">
        <v>120</v>
      </c>
      <c r="J1046" s="12">
        <v>18.04</v>
      </c>
      <c r="K1046" s="12" t="s">
        <v>23</v>
      </c>
      <c r="L1046">
        <f t="shared" si="32"/>
        <v>19</v>
      </c>
      <c r="M1046">
        <f>MATCH(H:H,[1]价格表!$B$4:$B$35,0)</f>
        <v>6</v>
      </c>
      <c r="N1046" s="4">
        <f>IF(J1046&lt;=0.3,INDEX([1]价格表!$B$4:$I$31,M1046,2),IF(AND(J1046&gt;0.3,J1046&lt;=1),INDEX([1]价格表!$B$4:$I$31,M1046,3),IF(AND(J1046&gt;1,J1046&lt;=2.2),INDEX([1]价格表!$B$4:$I$31,M1046,4),IF(AND(J1046&gt;2.2,J1046&lt;=3.3),INDEX([1]价格表!$B$4:$I$31,M1046,5),IF(AND(J1046&gt;3.3,J1046&lt;=4),INDEX([1]价格表!$B$4:$I$31,M1046,6),IF(AND(J1046&gt;4,J1046&lt;=5.5),INDEX([1]价格表!$B$4:$I$31,M1046,7),IF(J1046&gt;5.5,2.6+INDEX([1]价格表!$B$4:$I$31,M1046,8)*L1046)))))))</f>
        <v>20.65</v>
      </c>
      <c r="O1046" s="3"/>
      <c r="P1046" s="3"/>
      <c r="Q1046" s="3">
        <f t="shared" si="33"/>
        <v>0</v>
      </c>
    </row>
    <row r="1047" spans="1:17">
      <c r="A1047" s="11">
        <v>4606920168981</v>
      </c>
      <c r="B1047" s="1" t="s">
        <v>19</v>
      </c>
      <c r="C1047" s="12">
        <v>20210203</v>
      </c>
      <c r="D1047" s="12">
        <v>610538201209</v>
      </c>
      <c r="E1047" s="12" t="s">
        <v>19</v>
      </c>
      <c r="F1047" s="12">
        <v>20210213</v>
      </c>
      <c r="G1047" s="12" t="s">
        <v>20</v>
      </c>
      <c r="H1047" s="12" t="s">
        <v>40</v>
      </c>
      <c r="I1047" s="12" t="s">
        <v>118</v>
      </c>
      <c r="J1047" s="12">
        <v>18.04</v>
      </c>
      <c r="K1047" s="12" t="s">
        <v>23</v>
      </c>
      <c r="L1047">
        <f t="shared" si="32"/>
        <v>19</v>
      </c>
      <c r="M1047">
        <f>MATCH(H:H,[1]价格表!$B$4:$B$35,0)</f>
        <v>9</v>
      </c>
      <c r="N1047" s="4">
        <f>IF(J1047&lt;=0.3,INDEX([1]价格表!$B$4:$I$31,M1047,2),IF(AND(J1047&gt;0.3,J1047&lt;=1),INDEX([1]价格表!$B$4:$I$31,M1047,3),IF(AND(J1047&gt;1,J1047&lt;=2.2),INDEX([1]价格表!$B$4:$I$31,M1047,4),IF(AND(J1047&gt;2.2,J1047&lt;=3.3),INDEX([1]价格表!$B$4:$I$31,M1047,5),IF(AND(J1047&gt;3.3,J1047&lt;=4),INDEX([1]价格表!$B$4:$I$31,M1047,6),IF(AND(J1047&gt;4,J1047&lt;=5.5),INDEX([1]价格表!$B$4:$I$31,M1047,7),IF(J1047&gt;5.5,2.6+INDEX([1]价格表!$B$4:$I$31,M1047,8)*L1047)))))))</f>
        <v>20.65</v>
      </c>
      <c r="O1047" s="3"/>
      <c r="P1047" s="3"/>
      <c r="Q1047" s="3">
        <f t="shared" si="33"/>
        <v>0</v>
      </c>
    </row>
    <row r="1048" spans="1:17">
      <c r="A1048" s="11">
        <v>4606913255778</v>
      </c>
      <c r="B1048" s="1" t="s">
        <v>19</v>
      </c>
      <c r="C1048" s="12">
        <v>20210203</v>
      </c>
      <c r="D1048" s="12">
        <v>610538201209</v>
      </c>
      <c r="E1048" s="12" t="s">
        <v>19</v>
      </c>
      <c r="F1048" s="12">
        <v>20210213</v>
      </c>
      <c r="G1048" s="12" t="s">
        <v>20</v>
      </c>
      <c r="H1048" s="12" t="s">
        <v>21</v>
      </c>
      <c r="I1048" s="12" t="s">
        <v>90</v>
      </c>
      <c r="J1048" s="12">
        <v>18.12</v>
      </c>
      <c r="K1048" s="12" t="s">
        <v>23</v>
      </c>
      <c r="L1048">
        <f t="shared" si="32"/>
        <v>19</v>
      </c>
      <c r="M1048">
        <f>MATCH(H:H,[1]价格表!$B$4:$B$35,0)</f>
        <v>15</v>
      </c>
      <c r="N1048" s="4">
        <f>IF(J1048&lt;=0.3,INDEX([1]价格表!$B$4:$I$31,M1048,2),IF(AND(J1048&gt;0.3,J1048&lt;=1),INDEX([1]价格表!$B$4:$I$31,M1048,3),IF(AND(J1048&gt;1,J1048&lt;=2.2),INDEX([1]价格表!$B$4:$I$31,M1048,4),IF(AND(J1048&gt;2.2,J1048&lt;=3.3),INDEX([1]价格表!$B$4:$I$31,M1048,5),IF(AND(J1048&gt;3.3,J1048&lt;=4),INDEX([1]价格表!$B$4:$I$31,M1048,6),IF(AND(J1048&gt;4,J1048&lt;=5.5),INDEX([1]价格表!$B$4:$I$31,M1048,7),IF(J1048&gt;5.5,2.6+INDEX([1]价格表!$B$4:$I$31,M1048,8)*L1048)))))))</f>
        <v>20.65</v>
      </c>
      <c r="O1048" s="3"/>
      <c r="P1048" s="3"/>
      <c r="Q1048" s="3">
        <f t="shared" si="33"/>
        <v>0</v>
      </c>
    </row>
    <row r="1049" spans="1:17">
      <c r="A1049" s="11">
        <v>4312253514084</v>
      </c>
      <c r="B1049" s="1" t="s">
        <v>19</v>
      </c>
      <c r="C1049" s="12">
        <v>20210203</v>
      </c>
      <c r="D1049" s="12">
        <v>610538201209</v>
      </c>
      <c r="E1049" s="12" t="s">
        <v>19</v>
      </c>
      <c r="F1049" s="12">
        <v>20210213</v>
      </c>
      <c r="G1049" s="12" t="s">
        <v>20</v>
      </c>
      <c r="H1049" s="12" t="s">
        <v>33</v>
      </c>
      <c r="I1049" s="12" t="s">
        <v>247</v>
      </c>
      <c r="J1049" s="12">
        <v>18.15</v>
      </c>
      <c r="K1049" s="12" t="s">
        <v>23</v>
      </c>
      <c r="L1049">
        <f t="shared" si="32"/>
        <v>19</v>
      </c>
      <c r="M1049">
        <f>MATCH(H:H,[1]价格表!$B$4:$B$35,0)</f>
        <v>7</v>
      </c>
      <c r="N1049" s="4">
        <f>IF(J1049&lt;=0.3,INDEX([1]价格表!$B$4:$I$31,M1049,2),IF(AND(J1049&gt;0.3,J1049&lt;=1),INDEX([1]价格表!$B$4:$I$31,M1049,3),IF(AND(J1049&gt;1,J1049&lt;=2.2),INDEX([1]价格表!$B$4:$I$31,M1049,4),IF(AND(J1049&gt;2.2,J1049&lt;=3.3),INDEX([1]价格表!$B$4:$I$31,M1049,5),IF(AND(J1049&gt;3.3,J1049&lt;=4),INDEX([1]价格表!$B$4:$I$31,M1049,6),IF(AND(J1049&gt;4,J1049&lt;=5.5),INDEX([1]价格表!$B$4:$I$31,M1049,7),IF(J1049&gt;5.5,2.6+INDEX([1]价格表!$B$4:$I$31,M1049,8)*L1049)))))))</f>
        <v>20.65</v>
      </c>
      <c r="O1049" s="3"/>
      <c r="P1049" s="3"/>
      <c r="Q1049" s="3">
        <f t="shared" si="33"/>
        <v>0</v>
      </c>
    </row>
    <row r="1050" spans="1:17">
      <c r="A1050" s="11">
        <v>4312253514085</v>
      </c>
      <c r="B1050" s="1" t="s">
        <v>19</v>
      </c>
      <c r="C1050" s="12">
        <v>20210203</v>
      </c>
      <c r="D1050" s="12">
        <v>610538201209</v>
      </c>
      <c r="E1050" s="12" t="s">
        <v>19</v>
      </c>
      <c r="F1050" s="12">
        <v>20210213</v>
      </c>
      <c r="G1050" s="12" t="s">
        <v>20</v>
      </c>
      <c r="H1050" s="12" t="s">
        <v>31</v>
      </c>
      <c r="I1050" s="12" t="s">
        <v>77</v>
      </c>
      <c r="J1050" s="12">
        <v>18.16</v>
      </c>
      <c r="K1050" s="12" t="s">
        <v>23</v>
      </c>
      <c r="L1050">
        <f t="shared" si="32"/>
        <v>19</v>
      </c>
      <c r="M1050">
        <f>MATCH(H:H,[1]价格表!$B$4:$B$35,0)</f>
        <v>17</v>
      </c>
      <c r="N1050" s="4">
        <f>IF(J1050&lt;=0.3,INDEX([1]价格表!$B$4:$I$31,M1050,2),IF(AND(J1050&gt;0.3,J1050&lt;=1),INDEX([1]价格表!$B$4:$I$31,M1050,3),IF(AND(J1050&gt;1,J1050&lt;=2.2),INDEX([1]价格表!$B$4:$I$31,M1050,4),IF(AND(J1050&gt;2.2,J1050&lt;=3.3),INDEX([1]价格表!$B$4:$I$31,M1050,5),IF(AND(J1050&gt;3.3,J1050&lt;=4),INDEX([1]价格表!$B$4:$I$31,M1050,6),IF(AND(J1050&gt;4,J1050&lt;=5.5),INDEX([1]价格表!$B$4:$I$31,M1050,7),IF(J1050&gt;5.5,2.6+INDEX([1]价格表!$B$4:$I$31,M1050,8)*L1050)))))))</f>
        <v>20.65</v>
      </c>
      <c r="O1050" s="3"/>
      <c r="P1050" s="3"/>
      <c r="Q1050" s="3">
        <f t="shared" si="33"/>
        <v>0</v>
      </c>
    </row>
    <row r="1051" spans="1:17">
      <c r="A1051" s="11">
        <v>4606852216311</v>
      </c>
      <c r="B1051" s="1" t="s">
        <v>19</v>
      </c>
      <c r="C1051" s="12">
        <v>20210203</v>
      </c>
      <c r="D1051" s="12">
        <v>610538201209</v>
      </c>
      <c r="E1051" s="12" t="s">
        <v>19</v>
      </c>
      <c r="F1051" s="12">
        <v>20210213</v>
      </c>
      <c r="G1051" s="12" t="s">
        <v>20</v>
      </c>
      <c r="H1051" s="12" t="s">
        <v>38</v>
      </c>
      <c r="I1051" s="12" t="s">
        <v>148</v>
      </c>
      <c r="J1051" s="12">
        <v>18.24</v>
      </c>
      <c r="K1051" s="12" t="s">
        <v>23</v>
      </c>
      <c r="L1051">
        <f t="shared" si="32"/>
        <v>19</v>
      </c>
      <c r="M1051">
        <f>MATCH(H:H,[1]价格表!$B$4:$B$35,0)</f>
        <v>5</v>
      </c>
      <c r="N1051" s="4">
        <f>IF(J1051&lt;=0.3,INDEX([1]价格表!$B$4:$I$31,M1051,2),IF(AND(J1051&gt;0.3,J1051&lt;=1),INDEX([1]价格表!$B$4:$I$31,M1051,3),IF(AND(J1051&gt;1,J1051&lt;=2.2),INDEX([1]价格表!$B$4:$I$31,M1051,4),IF(AND(J1051&gt;2.2,J1051&lt;=3.3),INDEX([1]价格表!$B$4:$I$31,M1051,5),IF(AND(J1051&gt;3.3,J1051&lt;=4),INDEX([1]价格表!$B$4:$I$31,M1051,6),IF(AND(J1051&gt;4,J1051&lt;=5.5),INDEX([1]价格表!$B$4:$I$31,M1051,7),IF(J1051&gt;5.5,2.6+INDEX([1]价格表!$B$4:$I$31,M1051,8)*L1051)))))))</f>
        <v>20.65</v>
      </c>
      <c r="O1051" s="3"/>
      <c r="P1051" s="3"/>
      <c r="Q1051" s="3">
        <f t="shared" si="33"/>
        <v>0</v>
      </c>
    </row>
    <row r="1052" spans="1:17">
      <c r="A1052" s="11">
        <v>4312253537212</v>
      </c>
      <c r="B1052" s="1" t="s">
        <v>19</v>
      </c>
      <c r="C1052" s="12">
        <v>20210203</v>
      </c>
      <c r="D1052" s="12">
        <v>610538201209</v>
      </c>
      <c r="E1052" s="12" t="s">
        <v>19</v>
      </c>
      <c r="F1052" s="12">
        <v>20210213</v>
      </c>
      <c r="G1052" s="12" t="s">
        <v>20</v>
      </c>
      <c r="H1052" s="12" t="s">
        <v>33</v>
      </c>
      <c r="I1052" s="12" t="s">
        <v>247</v>
      </c>
      <c r="J1052" s="12">
        <v>18.25</v>
      </c>
      <c r="K1052" s="12" t="s">
        <v>23</v>
      </c>
      <c r="L1052">
        <f t="shared" si="32"/>
        <v>19</v>
      </c>
      <c r="M1052">
        <f>MATCH(H:H,[1]价格表!$B$4:$B$35,0)</f>
        <v>7</v>
      </c>
      <c r="N1052" s="4">
        <f>IF(J1052&lt;=0.3,INDEX([1]价格表!$B$4:$I$31,M1052,2),IF(AND(J1052&gt;0.3,J1052&lt;=1),INDEX([1]价格表!$B$4:$I$31,M1052,3),IF(AND(J1052&gt;1,J1052&lt;=2.2),INDEX([1]价格表!$B$4:$I$31,M1052,4),IF(AND(J1052&gt;2.2,J1052&lt;=3.3),INDEX([1]价格表!$B$4:$I$31,M1052,5),IF(AND(J1052&gt;3.3,J1052&lt;=4),INDEX([1]价格表!$B$4:$I$31,M1052,6),IF(AND(J1052&gt;4,J1052&lt;=5.5),INDEX([1]价格表!$B$4:$I$31,M1052,7),IF(J1052&gt;5.5,2.6+INDEX([1]价格表!$B$4:$I$31,M1052,8)*L1052)))))))</f>
        <v>20.65</v>
      </c>
      <c r="O1052" s="3"/>
      <c r="P1052" s="3"/>
      <c r="Q1052" s="3">
        <f t="shared" si="33"/>
        <v>0</v>
      </c>
    </row>
    <row r="1053" spans="1:17">
      <c r="A1053" s="11">
        <v>4312228974265</v>
      </c>
      <c r="B1053" s="1" t="s">
        <v>19</v>
      </c>
      <c r="C1053" s="12">
        <v>20210204</v>
      </c>
      <c r="D1053" s="12">
        <v>610538201209</v>
      </c>
      <c r="E1053" s="12" t="s">
        <v>19</v>
      </c>
      <c r="F1053" s="12">
        <v>20210214</v>
      </c>
      <c r="G1053" s="12" t="s">
        <v>20</v>
      </c>
      <c r="H1053" s="12" t="s">
        <v>52</v>
      </c>
      <c r="I1053" s="12" t="s">
        <v>128</v>
      </c>
      <c r="J1053" s="12">
        <v>1.45</v>
      </c>
      <c r="K1053" s="12" t="s">
        <v>23</v>
      </c>
      <c r="L1053">
        <f t="shared" si="32"/>
        <v>2</v>
      </c>
      <c r="M1053">
        <f>MATCH(H:H,[1]价格表!$B$4:$B$35,0)</f>
        <v>21</v>
      </c>
      <c r="N1053" s="4">
        <f>IF(J1053&lt;=0.3,INDEX([1]价格表!$B$4:$I$31,M1053,2),IF(AND(J1053&gt;0.3,J1053&lt;=1),INDEX([1]价格表!$B$4:$I$31,M1053,3),IF(AND(J1053&gt;1,J1053&lt;=2.2),INDEX([1]价格表!$B$4:$I$31,M1053,4),IF(AND(J1053&gt;2.2,J1053&lt;=3.3),INDEX([1]价格表!$B$4:$I$31,M1053,5),IF(AND(J1053&gt;3.3,J1053&lt;=4),INDEX([1]价格表!$B$4:$I$31,M1053,6),IF(AND(J1053&gt;4,J1053&lt;=5.5),INDEX([1]价格表!$B$4:$I$31,M1053,7),IF(J1053&gt;5.5,2.6+INDEX([1]价格表!$B$4:$I$31,M1053,8)*L1053)))))))</f>
        <v>2.15</v>
      </c>
      <c r="O1053" s="3"/>
      <c r="P1053" s="3"/>
      <c r="Q1053" s="3">
        <f t="shared" si="33"/>
        <v>0</v>
      </c>
    </row>
    <row r="1054" spans="1:17">
      <c r="A1054" s="11">
        <v>4312265456216</v>
      </c>
      <c r="B1054" s="1" t="s">
        <v>19</v>
      </c>
      <c r="C1054" s="12">
        <v>20210204</v>
      </c>
      <c r="D1054" s="12">
        <v>610538201209</v>
      </c>
      <c r="E1054" s="12" t="s">
        <v>19</v>
      </c>
      <c r="F1054" s="12">
        <v>20210214</v>
      </c>
      <c r="G1054" s="12" t="s">
        <v>20</v>
      </c>
      <c r="H1054" s="12" t="s">
        <v>43</v>
      </c>
      <c r="I1054" s="12" t="s">
        <v>44</v>
      </c>
      <c r="J1054" s="12">
        <v>0.76</v>
      </c>
      <c r="K1054" s="12" t="s">
        <v>23</v>
      </c>
      <c r="L1054">
        <f t="shared" si="32"/>
        <v>1</v>
      </c>
      <c r="M1054">
        <f>MATCH(H:H,[1]价格表!$B$4:$B$35,0)</f>
        <v>4</v>
      </c>
      <c r="N1054" s="4">
        <f>IF(J1054&lt;=0.3,INDEX([1]价格表!$B$4:$I$31,M1054,2),IF(AND(J1054&gt;0.3,J1054&lt;=1),INDEX([1]价格表!$B$4:$I$31,M1054,3),IF(AND(J1054&gt;1,J1054&lt;=2.2),INDEX([1]价格表!$B$4:$I$31,M1054,4),IF(AND(J1054&gt;2.2,J1054&lt;=3.3),INDEX([1]价格表!$B$4:$I$31,M1054,5),IF(AND(J1054&gt;3.3,J1054&lt;=4),INDEX([1]价格表!$B$4:$I$31,M1054,6),IF(AND(J1054&gt;4,J1054&lt;=5.5),INDEX([1]价格表!$B$4:$I$31,M1054,7),IF(J1054&gt;5.5,2.6+INDEX([1]价格表!$B$4:$I$31,M1054,8)*L1054)))))))</f>
        <v>1.8</v>
      </c>
      <c r="O1054" s="3"/>
      <c r="P1054" s="3"/>
      <c r="Q1054" s="3">
        <f t="shared" si="33"/>
        <v>0</v>
      </c>
    </row>
    <row r="1055" spans="1:17">
      <c r="A1055" s="11">
        <v>4312265456217</v>
      </c>
      <c r="B1055" s="1" t="s">
        <v>19</v>
      </c>
      <c r="C1055" s="12">
        <v>20210204</v>
      </c>
      <c r="D1055" s="12">
        <v>610538201209</v>
      </c>
      <c r="E1055" s="12" t="s">
        <v>19</v>
      </c>
      <c r="F1055" s="12">
        <v>20210214</v>
      </c>
      <c r="G1055" s="12" t="s">
        <v>20</v>
      </c>
      <c r="H1055" s="12" t="s">
        <v>54</v>
      </c>
      <c r="I1055" s="12" t="s">
        <v>106</v>
      </c>
      <c r="J1055" s="12">
        <v>0.68</v>
      </c>
      <c r="K1055" s="12" t="s">
        <v>23</v>
      </c>
      <c r="L1055">
        <f t="shared" si="32"/>
        <v>1</v>
      </c>
      <c r="M1055">
        <f>MATCH(H:H,[1]价格表!$B$4:$B$35,0)</f>
        <v>10</v>
      </c>
      <c r="N1055" s="4">
        <f>IF(J1055&lt;=0.3,INDEX([1]价格表!$B$4:$I$31,M1055,2),IF(AND(J1055&gt;0.3,J1055&lt;=1),INDEX([1]价格表!$B$4:$I$31,M1055,3),IF(AND(J1055&gt;1,J1055&lt;=2.2),INDEX([1]价格表!$B$4:$I$31,M1055,4),IF(AND(J1055&gt;2.2,J1055&lt;=3.3),INDEX([1]价格表!$B$4:$I$31,M1055,5),IF(AND(J1055&gt;3.3,J1055&lt;=4),INDEX([1]价格表!$B$4:$I$31,M1055,6),IF(AND(J1055&gt;4,J1055&lt;=5.5),INDEX([1]价格表!$B$4:$I$31,M1055,7),IF(J1055&gt;5.5,2.6+INDEX([1]价格表!$B$4:$I$31,M1055,8)*L1055)))))))</f>
        <v>1.8</v>
      </c>
      <c r="O1055" s="3"/>
      <c r="P1055" s="3"/>
      <c r="Q1055" s="3">
        <f t="shared" si="33"/>
        <v>0</v>
      </c>
    </row>
    <row r="1056" spans="1:17">
      <c r="A1056" s="11">
        <v>4312265456218</v>
      </c>
      <c r="B1056" s="1" t="s">
        <v>19</v>
      </c>
      <c r="C1056" s="12">
        <v>20210204</v>
      </c>
      <c r="D1056" s="12">
        <v>610538201209</v>
      </c>
      <c r="E1056" s="12" t="s">
        <v>19</v>
      </c>
      <c r="F1056" s="12">
        <v>20210214</v>
      </c>
      <c r="G1056" s="12" t="s">
        <v>20</v>
      </c>
      <c r="H1056" s="12" t="s">
        <v>21</v>
      </c>
      <c r="I1056" s="12" t="s">
        <v>115</v>
      </c>
      <c r="J1056" s="12">
        <v>0.76</v>
      </c>
      <c r="K1056" s="12" t="s">
        <v>23</v>
      </c>
      <c r="L1056">
        <f t="shared" si="32"/>
        <v>1</v>
      </c>
      <c r="M1056">
        <f>MATCH(H:H,[1]价格表!$B$4:$B$35,0)</f>
        <v>15</v>
      </c>
      <c r="N1056" s="4">
        <f>IF(J1056&lt;=0.3,INDEX([1]价格表!$B$4:$I$31,M1056,2),IF(AND(J1056&gt;0.3,J1056&lt;=1),INDEX([1]价格表!$B$4:$I$31,M1056,3),IF(AND(J1056&gt;1,J1056&lt;=2.2),INDEX([1]价格表!$B$4:$I$31,M1056,4),IF(AND(J1056&gt;2.2,J1056&lt;=3.3),INDEX([1]价格表!$B$4:$I$31,M1056,5),IF(AND(J1056&gt;3.3,J1056&lt;=4),INDEX([1]价格表!$B$4:$I$31,M1056,6),IF(AND(J1056&gt;4,J1056&lt;=5.5),INDEX([1]价格表!$B$4:$I$31,M1056,7),IF(J1056&gt;5.5,2.6+INDEX([1]价格表!$B$4:$I$31,M1056,8)*L1056)))))))</f>
        <v>1.8</v>
      </c>
      <c r="O1056" s="3"/>
      <c r="P1056" s="3"/>
      <c r="Q1056" s="3">
        <f t="shared" si="33"/>
        <v>0</v>
      </c>
    </row>
    <row r="1057" spans="1:17">
      <c r="A1057" s="11">
        <v>4312265456219</v>
      </c>
      <c r="B1057" s="1" t="s">
        <v>19</v>
      </c>
      <c r="C1057" s="12">
        <v>20210204</v>
      </c>
      <c r="D1057" s="12">
        <v>610538201209</v>
      </c>
      <c r="E1057" s="12" t="s">
        <v>19</v>
      </c>
      <c r="F1057" s="12">
        <v>20210214</v>
      </c>
      <c r="G1057" s="12" t="s">
        <v>20</v>
      </c>
      <c r="H1057" s="12" t="s">
        <v>29</v>
      </c>
      <c r="I1057" s="12" t="s">
        <v>127</v>
      </c>
      <c r="J1057" s="12">
        <v>0.78</v>
      </c>
      <c r="K1057" s="12" t="s">
        <v>23</v>
      </c>
      <c r="L1057">
        <f t="shared" si="32"/>
        <v>1</v>
      </c>
      <c r="M1057">
        <f>MATCH(H:H,[1]价格表!$B$4:$B$35,0)</f>
        <v>3</v>
      </c>
      <c r="N1057" s="4">
        <f>IF(J1057&lt;=0.3,INDEX([1]价格表!$B$4:$I$31,M1057,2),IF(AND(J1057&gt;0.3,J1057&lt;=1),INDEX([1]价格表!$B$4:$I$31,M1057,3),IF(AND(J1057&gt;1,J1057&lt;=2.2),INDEX([1]价格表!$B$4:$I$31,M1057,4),IF(AND(J1057&gt;2.2,J1057&lt;=3.3),INDEX([1]价格表!$B$4:$I$31,M1057,5),IF(AND(J1057&gt;3.3,J1057&lt;=4),INDEX([1]价格表!$B$4:$I$31,M1057,6),IF(AND(J1057&gt;4,J1057&lt;=5.5),INDEX([1]价格表!$B$4:$I$31,M1057,7),IF(J1057&gt;5.5,2.6+INDEX([1]价格表!$B$4:$I$31,M1057,8)*L1057)))))))</f>
        <v>1.8</v>
      </c>
      <c r="O1057" s="3"/>
      <c r="P1057" s="3"/>
      <c r="Q1057" s="3">
        <f t="shared" si="33"/>
        <v>0</v>
      </c>
    </row>
    <row r="1058" spans="1:17">
      <c r="A1058" s="11">
        <v>4312265456220</v>
      </c>
      <c r="B1058" s="1" t="s">
        <v>19</v>
      </c>
      <c r="C1058" s="12">
        <v>20210204</v>
      </c>
      <c r="D1058" s="12">
        <v>610538201209</v>
      </c>
      <c r="E1058" s="12" t="s">
        <v>19</v>
      </c>
      <c r="F1058" s="12">
        <v>20210214</v>
      </c>
      <c r="G1058" s="12" t="s">
        <v>20</v>
      </c>
      <c r="H1058" s="12" t="s">
        <v>132</v>
      </c>
      <c r="I1058" s="12" t="s">
        <v>251</v>
      </c>
      <c r="J1058" s="12">
        <v>0.77</v>
      </c>
      <c r="K1058" s="12" t="s">
        <v>23</v>
      </c>
      <c r="L1058">
        <f t="shared" si="32"/>
        <v>1</v>
      </c>
      <c r="M1058">
        <f>MATCH(H:H,[1]价格表!$B$4:$B$35,0)</f>
        <v>19</v>
      </c>
      <c r="N1058" s="4">
        <f>IF(J1058&lt;=0.3,INDEX([1]价格表!$B$4:$I$31,M1058,2),IF(AND(J1058&gt;0.3,J1058&lt;=1),INDEX([1]价格表!$B$4:$I$31,M1058,3),IF(AND(J1058&gt;1,J1058&lt;=2.2),INDEX([1]价格表!$B$4:$I$31,M1058,4),IF(AND(J1058&gt;2.2,J1058&lt;=3.3),INDEX([1]价格表!$B$4:$I$31,M1058,5),IF(AND(J1058&gt;3.3,J1058&lt;=4),INDEX([1]价格表!$B$4:$I$31,M1058,6),IF(AND(J1058&gt;4,J1058&lt;=5.5),INDEX([1]价格表!$B$4:$I$31,M1058,7),IF(J1058&gt;5.5,2.6+INDEX([1]价格表!$B$4:$I$31,M1058,8)*L1058)))))))</f>
        <v>1.8</v>
      </c>
      <c r="O1058" s="3"/>
      <c r="P1058" s="3"/>
      <c r="Q1058" s="3">
        <f t="shared" si="33"/>
        <v>0</v>
      </c>
    </row>
    <row r="1059" spans="1:17">
      <c r="A1059" s="11">
        <v>4312265456221</v>
      </c>
      <c r="B1059" s="1" t="s">
        <v>19</v>
      </c>
      <c r="C1059" s="12">
        <v>20210204</v>
      </c>
      <c r="D1059" s="12">
        <v>610538201209</v>
      </c>
      <c r="E1059" s="12" t="s">
        <v>19</v>
      </c>
      <c r="F1059" s="12">
        <v>20210214</v>
      </c>
      <c r="G1059" s="12" t="s">
        <v>20</v>
      </c>
      <c r="H1059" s="12" t="s">
        <v>24</v>
      </c>
      <c r="I1059" s="12" t="s">
        <v>206</v>
      </c>
      <c r="J1059" s="12">
        <v>0.74</v>
      </c>
      <c r="K1059" s="12" t="s">
        <v>23</v>
      </c>
      <c r="L1059">
        <f t="shared" si="32"/>
        <v>1</v>
      </c>
      <c r="M1059">
        <f>MATCH(H:H,[1]价格表!$B$4:$B$35,0)</f>
        <v>1</v>
      </c>
      <c r="N1059" s="4">
        <f>IF(J1059&lt;=0.3,INDEX([1]价格表!$B$4:$I$31,M1059,2),IF(AND(J1059&gt;0.3,J1059&lt;=1),INDEX([1]价格表!$B$4:$I$31,M1059,3),IF(AND(J1059&gt;1,J1059&lt;=2.2),INDEX([1]价格表!$B$4:$I$31,M1059,4),IF(AND(J1059&gt;2.2,J1059&lt;=3.3),INDEX([1]价格表!$B$4:$I$31,M1059,5),IF(AND(J1059&gt;3.3,J1059&lt;=4),INDEX([1]价格表!$B$4:$I$31,M1059,6),IF(AND(J1059&gt;4,J1059&lt;=5.5),INDEX([1]价格表!$B$4:$I$31,M1059,7),IF(J1059&gt;5.5,2.6+INDEX([1]价格表!$B$4:$I$31,M1059,8)*L1059)))))))</f>
        <v>1.8</v>
      </c>
      <c r="O1059" s="3"/>
      <c r="P1059" s="3"/>
      <c r="Q1059" s="3">
        <f t="shared" si="33"/>
        <v>0</v>
      </c>
    </row>
    <row r="1060" spans="1:17">
      <c r="A1060" s="11">
        <v>4312265456222</v>
      </c>
      <c r="B1060" s="1" t="s">
        <v>19</v>
      </c>
      <c r="C1060" s="12">
        <v>20210204</v>
      </c>
      <c r="D1060" s="12">
        <v>610538201209</v>
      </c>
      <c r="E1060" s="12" t="s">
        <v>19</v>
      </c>
      <c r="F1060" s="12">
        <v>20210214</v>
      </c>
      <c r="G1060" s="12" t="s">
        <v>20</v>
      </c>
      <c r="H1060" s="12" t="s">
        <v>24</v>
      </c>
      <c r="I1060" s="12" t="s">
        <v>114</v>
      </c>
      <c r="J1060" s="12">
        <v>0.84</v>
      </c>
      <c r="K1060" s="12" t="s">
        <v>23</v>
      </c>
      <c r="L1060">
        <f t="shared" si="32"/>
        <v>1</v>
      </c>
      <c r="M1060">
        <f>MATCH(H:H,[1]价格表!$B$4:$B$35,0)</f>
        <v>1</v>
      </c>
      <c r="N1060" s="4">
        <f>IF(J1060&lt;=0.3,INDEX([1]价格表!$B$4:$I$31,M1060,2),IF(AND(J1060&gt;0.3,J1060&lt;=1),INDEX([1]价格表!$B$4:$I$31,M1060,3),IF(AND(J1060&gt;1,J1060&lt;=2.2),INDEX([1]价格表!$B$4:$I$31,M1060,4),IF(AND(J1060&gt;2.2,J1060&lt;=3.3),INDEX([1]价格表!$B$4:$I$31,M1060,5),IF(AND(J1060&gt;3.3,J1060&lt;=4),INDEX([1]价格表!$B$4:$I$31,M1060,6),IF(AND(J1060&gt;4,J1060&lt;=5.5),INDEX([1]价格表!$B$4:$I$31,M1060,7),IF(J1060&gt;5.5,2.6+INDEX([1]价格表!$B$4:$I$31,M1060,8)*L1060)))))))</f>
        <v>1.8</v>
      </c>
      <c r="O1060" s="3"/>
      <c r="P1060" s="3"/>
      <c r="Q1060" s="3">
        <f t="shared" si="33"/>
        <v>0</v>
      </c>
    </row>
    <row r="1061" spans="1:17">
      <c r="A1061" s="11">
        <v>4312265456223</v>
      </c>
      <c r="B1061" s="1" t="s">
        <v>19</v>
      </c>
      <c r="C1061" s="12">
        <v>20210204</v>
      </c>
      <c r="D1061" s="12">
        <v>610538201209</v>
      </c>
      <c r="E1061" s="12" t="s">
        <v>19</v>
      </c>
      <c r="F1061" s="12">
        <v>20210214</v>
      </c>
      <c r="G1061" s="12" t="s">
        <v>20</v>
      </c>
      <c r="H1061" s="12" t="s">
        <v>31</v>
      </c>
      <c r="I1061" s="12" t="s">
        <v>32</v>
      </c>
      <c r="J1061" s="12">
        <v>0.75</v>
      </c>
      <c r="K1061" s="12" t="s">
        <v>23</v>
      </c>
      <c r="L1061">
        <f t="shared" si="32"/>
        <v>1</v>
      </c>
      <c r="M1061">
        <f>MATCH(H:H,[1]价格表!$B$4:$B$35,0)</f>
        <v>17</v>
      </c>
      <c r="N1061" s="4">
        <f>IF(J1061&lt;=0.3,INDEX([1]价格表!$B$4:$I$31,M1061,2),IF(AND(J1061&gt;0.3,J1061&lt;=1),INDEX([1]价格表!$B$4:$I$31,M1061,3),IF(AND(J1061&gt;1,J1061&lt;=2.2),INDEX([1]价格表!$B$4:$I$31,M1061,4),IF(AND(J1061&gt;2.2,J1061&lt;=3.3),INDEX([1]价格表!$B$4:$I$31,M1061,5),IF(AND(J1061&gt;3.3,J1061&lt;=4),INDEX([1]价格表!$B$4:$I$31,M1061,6),IF(AND(J1061&gt;4,J1061&lt;=5.5),INDEX([1]价格表!$B$4:$I$31,M1061,7),IF(J1061&gt;5.5,2.6+INDEX([1]价格表!$B$4:$I$31,M1061,8)*L1061)))))))</f>
        <v>1.8</v>
      </c>
      <c r="O1061" s="3"/>
      <c r="P1061" s="3"/>
      <c r="Q1061" s="3">
        <f t="shared" si="33"/>
        <v>0</v>
      </c>
    </row>
    <row r="1062" spans="1:17">
      <c r="A1062" s="11">
        <v>4312265456224</v>
      </c>
      <c r="B1062" s="1" t="s">
        <v>19</v>
      </c>
      <c r="C1062" s="12">
        <v>20210204</v>
      </c>
      <c r="D1062" s="12">
        <v>610538201209</v>
      </c>
      <c r="E1062" s="12" t="s">
        <v>19</v>
      </c>
      <c r="F1062" s="12">
        <v>20210214</v>
      </c>
      <c r="G1062" s="12" t="s">
        <v>20</v>
      </c>
      <c r="H1062" s="12" t="s">
        <v>52</v>
      </c>
      <c r="I1062" s="12" t="s">
        <v>62</v>
      </c>
      <c r="J1062" s="12">
        <v>0.79</v>
      </c>
      <c r="K1062" s="12" t="s">
        <v>23</v>
      </c>
      <c r="L1062">
        <f t="shared" si="32"/>
        <v>1</v>
      </c>
      <c r="M1062">
        <f>MATCH(H:H,[1]价格表!$B$4:$B$35,0)</f>
        <v>21</v>
      </c>
      <c r="N1062" s="4">
        <f>IF(J1062&lt;=0.3,INDEX([1]价格表!$B$4:$I$31,M1062,2),IF(AND(J1062&gt;0.3,J1062&lt;=1),INDEX([1]价格表!$B$4:$I$31,M1062,3),IF(AND(J1062&gt;1,J1062&lt;=2.2),INDEX([1]价格表!$B$4:$I$31,M1062,4),IF(AND(J1062&gt;2.2,J1062&lt;=3.3),INDEX([1]价格表!$B$4:$I$31,M1062,5),IF(AND(J1062&gt;3.3,J1062&lt;=4),INDEX([1]价格表!$B$4:$I$31,M1062,6),IF(AND(J1062&gt;4,J1062&lt;=5.5),INDEX([1]价格表!$B$4:$I$31,M1062,7),IF(J1062&gt;5.5,2.6+INDEX([1]价格表!$B$4:$I$31,M1062,8)*L1062)))))))</f>
        <v>1.8</v>
      </c>
      <c r="O1062" s="3"/>
      <c r="P1062" s="3"/>
      <c r="Q1062" s="3">
        <f t="shared" si="33"/>
        <v>0</v>
      </c>
    </row>
    <row r="1063" spans="1:17">
      <c r="A1063" s="11">
        <v>4312265456225</v>
      </c>
      <c r="B1063" s="1" t="s">
        <v>19</v>
      </c>
      <c r="C1063" s="12">
        <v>20210204</v>
      </c>
      <c r="D1063" s="12">
        <v>610538201209</v>
      </c>
      <c r="E1063" s="12" t="s">
        <v>19</v>
      </c>
      <c r="F1063" s="12">
        <v>20210214</v>
      </c>
      <c r="G1063" s="12" t="s">
        <v>20</v>
      </c>
      <c r="H1063" s="12" t="s">
        <v>21</v>
      </c>
      <c r="I1063" s="12" t="s">
        <v>71</v>
      </c>
      <c r="J1063" s="12">
        <v>0.76</v>
      </c>
      <c r="K1063" s="12" t="s">
        <v>23</v>
      </c>
      <c r="L1063">
        <f t="shared" si="32"/>
        <v>1</v>
      </c>
      <c r="M1063">
        <f>MATCH(H:H,[1]价格表!$B$4:$B$35,0)</f>
        <v>15</v>
      </c>
      <c r="N1063" s="4">
        <f>IF(J1063&lt;=0.3,INDEX([1]价格表!$B$4:$I$31,M1063,2),IF(AND(J1063&gt;0.3,J1063&lt;=1),INDEX([1]价格表!$B$4:$I$31,M1063,3),IF(AND(J1063&gt;1,J1063&lt;=2.2),INDEX([1]价格表!$B$4:$I$31,M1063,4),IF(AND(J1063&gt;2.2,J1063&lt;=3.3),INDEX([1]价格表!$B$4:$I$31,M1063,5),IF(AND(J1063&gt;3.3,J1063&lt;=4),INDEX([1]价格表!$B$4:$I$31,M1063,6),IF(AND(J1063&gt;4,J1063&lt;=5.5),INDEX([1]价格表!$B$4:$I$31,M1063,7),IF(J1063&gt;5.5,2.6+INDEX([1]价格表!$B$4:$I$31,M1063,8)*L1063)))))))</f>
        <v>1.8</v>
      </c>
      <c r="O1063" s="3"/>
      <c r="P1063" s="3"/>
      <c r="Q1063" s="3">
        <f t="shared" si="33"/>
        <v>0</v>
      </c>
    </row>
    <row r="1064" spans="1:17">
      <c r="A1064" s="11">
        <v>4312265456226</v>
      </c>
      <c r="B1064" s="1" t="s">
        <v>19</v>
      </c>
      <c r="C1064" s="12">
        <v>20210204</v>
      </c>
      <c r="D1064" s="12">
        <v>610538201209</v>
      </c>
      <c r="E1064" s="12" t="s">
        <v>19</v>
      </c>
      <c r="F1064" s="12">
        <v>20210214</v>
      </c>
      <c r="G1064" s="12" t="s">
        <v>20</v>
      </c>
      <c r="H1064" s="12" t="s">
        <v>24</v>
      </c>
      <c r="I1064" s="12" t="s">
        <v>74</v>
      </c>
      <c r="J1064" s="12">
        <v>0.76</v>
      </c>
      <c r="K1064" s="12" t="s">
        <v>23</v>
      </c>
      <c r="L1064">
        <f t="shared" si="32"/>
        <v>1</v>
      </c>
      <c r="M1064">
        <f>MATCH(H:H,[1]价格表!$B$4:$B$35,0)</f>
        <v>1</v>
      </c>
      <c r="N1064" s="4">
        <f>IF(J1064&lt;=0.3,INDEX([1]价格表!$B$4:$I$31,M1064,2),IF(AND(J1064&gt;0.3,J1064&lt;=1),INDEX([1]价格表!$B$4:$I$31,M1064,3),IF(AND(J1064&gt;1,J1064&lt;=2.2),INDEX([1]价格表!$B$4:$I$31,M1064,4),IF(AND(J1064&gt;2.2,J1064&lt;=3.3),INDEX([1]价格表!$B$4:$I$31,M1064,5),IF(AND(J1064&gt;3.3,J1064&lt;=4),INDEX([1]价格表!$B$4:$I$31,M1064,6),IF(AND(J1064&gt;4,J1064&lt;=5.5),INDEX([1]价格表!$B$4:$I$31,M1064,7),IF(J1064&gt;5.5,2.6+INDEX([1]价格表!$B$4:$I$31,M1064,8)*L1064)))))))</f>
        <v>1.8</v>
      </c>
      <c r="O1064" s="3"/>
      <c r="P1064" s="3"/>
      <c r="Q1064" s="3">
        <f t="shared" si="33"/>
        <v>0</v>
      </c>
    </row>
    <row r="1065" spans="1:17">
      <c r="A1065" s="11">
        <v>4312265456227</v>
      </c>
      <c r="B1065" s="1" t="s">
        <v>19</v>
      </c>
      <c r="C1065" s="12">
        <v>20210204</v>
      </c>
      <c r="D1065" s="12">
        <v>610538201209</v>
      </c>
      <c r="E1065" s="12" t="s">
        <v>19</v>
      </c>
      <c r="F1065" s="12">
        <v>20210214</v>
      </c>
      <c r="G1065" s="12" t="s">
        <v>20</v>
      </c>
      <c r="H1065" s="12" t="s">
        <v>43</v>
      </c>
      <c r="I1065" s="12" t="s">
        <v>44</v>
      </c>
      <c r="J1065" s="12">
        <v>0.8</v>
      </c>
      <c r="K1065" s="12" t="s">
        <v>23</v>
      </c>
      <c r="L1065">
        <f t="shared" si="32"/>
        <v>1</v>
      </c>
      <c r="M1065">
        <f>MATCH(H:H,[1]价格表!$B$4:$B$35,0)</f>
        <v>4</v>
      </c>
      <c r="N1065" s="4">
        <f>IF(J1065&lt;=0.3,INDEX([1]价格表!$B$4:$I$31,M1065,2),IF(AND(J1065&gt;0.3,J1065&lt;=1),INDEX([1]价格表!$B$4:$I$31,M1065,3),IF(AND(J1065&gt;1,J1065&lt;=2.2),INDEX([1]价格表!$B$4:$I$31,M1065,4),IF(AND(J1065&gt;2.2,J1065&lt;=3.3),INDEX([1]价格表!$B$4:$I$31,M1065,5),IF(AND(J1065&gt;3.3,J1065&lt;=4),INDEX([1]价格表!$B$4:$I$31,M1065,6),IF(AND(J1065&gt;4,J1065&lt;=5.5),INDEX([1]价格表!$B$4:$I$31,M1065,7),IF(J1065&gt;5.5,2.6+INDEX([1]价格表!$B$4:$I$31,M1065,8)*L1065)))))))</f>
        <v>1.8</v>
      </c>
      <c r="O1065" s="3"/>
      <c r="P1065" s="3"/>
      <c r="Q1065" s="3">
        <f t="shared" si="33"/>
        <v>0</v>
      </c>
    </row>
    <row r="1066" spans="1:17">
      <c r="A1066" s="11">
        <v>4312265456228</v>
      </c>
      <c r="B1066" s="1" t="s">
        <v>19</v>
      </c>
      <c r="C1066" s="12">
        <v>20210204</v>
      </c>
      <c r="D1066" s="12">
        <v>610538201209</v>
      </c>
      <c r="E1066" s="12" t="s">
        <v>19</v>
      </c>
      <c r="F1066" s="12">
        <v>20210214</v>
      </c>
      <c r="G1066" s="12" t="s">
        <v>20</v>
      </c>
      <c r="H1066" s="12" t="s">
        <v>24</v>
      </c>
      <c r="I1066" s="12" t="s">
        <v>25</v>
      </c>
      <c r="J1066" s="12">
        <v>0.83</v>
      </c>
      <c r="K1066" s="12" t="s">
        <v>23</v>
      </c>
      <c r="L1066">
        <f t="shared" si="32"/>
        <v>1</v>
      </c>
      <c r="M1066">
        <f>MATCH(H:H,[1]价格表!$B$4:$B$35,0)</f>
        <v>1</v>
      </c>
      <c r="N1066" s="4">
        <f>IF(J1066&lt;=0.3,INDEX([1]价格表!$B$4:$I$31,M1066,2),IF(AND(J1066&gt;0.3,J1066&lt;=1),INDEX([1]价格表!$B$4:$I$31,M1066,3),IF(AND(J1066&gt;1,J1066&lt;=2.2),INDEX([1]价格表!$B$4:$I$31,M1066,4),IF(AND(J1066&gt;2.2,J1066&lt;=3.3),INDEX([1]价格表!$B$4:$I$31,M1066,5),IF(AND(J1066&gt;3.3,J1066&lt;=4),INDEX([1]价格表!$B$4:$I$31,M1066,6),IF(AND(J1066&gt;4,J1066&lt;=5.5),INDEX([1]价格表!$B$4:$I$31,M1066,7),IF(J1066&gt;5.5,2.6+INDEX([1]价格表!$B$4:$I$31,M1066,8)*L1066)))))))</f>
        <v>1.8</v>
      </c>
      <c r="O1066" s="3"/>
      <c r="P1066" s="3"/>
      <c r="Q1066" s="3">
        <f t="shared" si="33"/>
        <v>0</v>
      </c>
    </row>
    <row r="1067" spans="1:17">
      <c r="A1067" s="11">
        <v>4312265456229</v>
      </c>
      <c r="B1067" s="1" t="s">
        <v>19</v>
      </c>
      <c r="C1067" s="12">
        <v>20210204</v>
      </c>
      <c r="D1067" s="12">
        <v>610538201209</v>
      </c>
      <c r="E1067" s="12" t="s">
        <v>19</v>
      </c>
      <c r="F1067" s="12">
        <v>20210214</v>
      </c>
      <c r="G1067" s="12" t="s">
        <v>20</v>
      </c>
      <c r="H1067" s="12" t="s">
        <v>54</v>
      </c>
      <c r="I1067" s="12" t="s">
        <v>151</v>
      </c>
      <c r="J1067" s="12">
        <v>0.68</v>
      </c>
      <c r="K1067" s="12" t="s">
        <v>23</v>
      </c>
      <c r="L1067">
        <f t="shared" si="32"/>
        <v>1</v>
      </c>
      <c r="M1067">
        <f>MATCH(H:H,[1]价格表!$B$4:$B$35,0)</f>
        <v>10</v>
      </c>
      <c r="N1067" s="4">
        <f>IF(J1067&lt;=0.3,INDEX([1]价格表!$B$4:$I$31,M1067,2),IF(AND(J1067&gt;0.3,J1067&lt;=1),INDEX([1]价格表!$B$4:$I$31,M1067,3),IF(AND(J1067&gt;1,J1067&lt;=2.2),INDEX([1]价格表!$B$4:$I$31,M1067,4),IF(AND(J1067&gt;2.2,J1067&lt;=3.3),INDEX([1]价格表!$B$4:$I$31,M1067,5),IF(AND(J1067&gt;3.3,J1067&lt;=4),INDEX([1]价格表!$B$4:$I$31,M1067,6),IF(AND(J1067&gt;4,J1067&lt;=5.5),INDEX([1]价格表!$B$4:$I$31,M1067,7),IF(J1067&gt;5.5,2.6+INDEX([1]价格表!$B$4:$I$31,M1067,8)*L1067)))))))</f>
        <v>1.8</v>
      </c>
      <c r="O1067" s="3"/>
      <c r="P1067" s="3"/>
      <c r="Q1067" s="3">
        <f t="shared" si="33"/>
        <v>0</v>
      </c>
    </row>
    <row r="1068" spans="1:17">
      <c r="A1068" s="11">
        <v>4312265456230</v>
      </c>
      <c r="B1068" s="1" t="s">
        <v>19</v>
      </c>
      <c r="C1068" s="12">
        <v>20210204</v>
      </c>
      <c r="D1068" s="12">
        <v>610538201209</v>
      </c>
      <c r="E1068" s="12" t="s">
        <v>19</v>
      </c>
      <c r="F1068" s="12">
        <v>20210214</v>
      </c>
      <c r="G1068" s="12" t="s">
        <v>20</v>
      </c>
      <c r="H1068" s="12" t="s">
        <v>24</v>
      </c>
      <c r="I1068" s="12" t="s">
        <v>25</v>
      </c>
      <c r="J1068" s="12">
        <v>0.76</v>
      </c>
      <c r="K1068" s="12" t="s">
        <v>23</v>
      </c>
      <c r="L1068">
        <f t="shared" si="32"/>
        <v>1</v>
      </c>
      <c r="M1068">
        <f>MATCH(H:H,[1]价格表!$B$4:$B$35,0)</f>
        <v>1</v>
      </c>
      <c r="N1068" s="4">
        <f>IF(J1068&lt;=0.3,INDEX([1]价格表!$B$4:$I$31,M1068,2),IF(AND(J1068&gt;0.3,J1068&lt;=1),INDEX([1]价格表!$B$4:$I$31,M1068,3),IF(AND(J1068&gt;1,J1068&lt;=2.2),INDEX([1]价格表!$B$4:$I$31,M1068,4),IF(AND(J1068&gt;2.2,J1068&lt;=3.3),INDEX([1]价格表!$B$4:$I$31,M1068,5),IF(AND(J1068&gt;3.3,J1068&lt;=4),INDEX([1]价格表!$B$4:$I$31,M1068,6),IF(AND(J1068&gt;4,J1068&lt;=5.5),INDEX([1]价格表!$B$4:$I$31,M1068,7),IF(J1068&gt;5.5,2.6+INDEX([1]价格表!$B$4:$I$31,M1068,8)*L1068)))))))</f>
        <v>1.8</v>
      </c>
      <c r="O1068" s="3"/>
      <c r="P1068" s="3"/>
      <c r="Q1068" s="3">
        <f t="shared" si="33"/>
        <v>0</v>
      </c>
    </row>
    <row r="1069" spans="1:17">
      <c r="A1069" s="11">
        <v>4312265456231</v>
      </c>
      <c r="B1069" s="1" t="s">
        <v>19</v>
      </c>
      <c r="C1069" s="12">
        <v>20210204</v>
      </c>
      <c r="D1069" s="12">
        <v>610538201209</v>
      </c>
      <c r="E1069" s="12" t="s">
        <v>19</v>
      </c>
      <c r="F1069" s="12">
        <v>20210214</v>
      </c>
      <c r="G1069" s="12" t="s">
        <v>20</v>
      </c>
      <c r="H1069" s="12" t="s">
        <v>54</v>
      </c>
      <c r="I1069" s="12" t="s">
        <v>66</v>
      </c>
      <c r="J1069" s="12">
        <v>1.4</v>
      </c>
      <c r="K1069" s="12" t="s">
        <v>23</v>
      </c>
      <c r="L1069">
        <f t="shared" si="32"/>
        <v>2</v>
      </c>
      <c r="M1069">
        <f>MATCH(H:H,[1]价格表!$B$4:$B$35,0)</f>
        <v>10</v>
      </c>
      <c r="N1069" s="4">
        <f>IF(J1069&lt;=0.3,INDEX([1]价格表!$B$4:$I$31,M1069,2),IF(AND(J1069&gt;0.3,J1069&lt;=1),INDEX([1]价格表!$B$4:$I$31,M1069,3),IF(AND(J1069&gt;1,J1069&lt;=2.2),INDEX([1]价格表!$B$4:$I$31,M1069,4),IF(AND(J1069&gt;2.2,J1069&lt;=3.3),INDEX([1]价格表!$B$4:$I$31,M1069,5),IF(AND(J1069&gt;3.3,J1069&lt;=4),INDEX([1]价格表!$B$4:$I$31,M1069,6),IF(AND(J1069&gt;4,J1069&lt;=5.5),INDEX([1]价格表!$B$4:$I$31,M1069,7),IF(J1069&gt;5.5,2.6+INDEX([1]价格表!$B$4:$I$31,M1069,8)*L1069)))))))</f>
        <v>2.15</v>
      </c>
      <c r="O1069" s="3"/>
      <c r="P1069" s="3"/>
      <c r="Q1069" s="3">
        <f t="shared" si="33"/>
        <v>0</v>
      </c>
    </row>
    <row r="1070" spans="1:17">
      <c r="A1070" s="11">
        <v>4312265456232</v>
      </c>
      <c r="B1070" s="1" t="s">
        <v>19</v>
      </c>
      <c r="C1070" s="12">
        <v>20210204</v>
      </c>
      <c r="D1070" s="12">
        <v>610538201209</v>
      </c>
      <c r="E1070" s="12" t="s">
        <v>19</v>
      </c>
      <c r="F1070" s="12">
        <v>20210214</v>
      </c>
      <c r="G1070" s="12" t="s">
        <v>20</v>
      </c>
      <c r="H1070" s="12" t="s">
        <v>33</v>
      </c>
      <c r="I1070" s="12" t="s">
        <v>241</v>
      </c>
      <c r="J1070" s="12">
        <v>1.4</v>
      </c>
      <c r="K1070" s="12" t="s">
        <v>23</v>
      </c>
      <c r="L1070">
        <f t="shared" si="32"/>
        <v>2</v>
      </c>
      <c r="M1070">
        <f>MATCH(H:H,[1]价格表!$B$4:$B$35,0)</f>
        <v>7</v>
      </c>
      <c r="N1070" s="4">
        <f>IF(J1070&lt;=0.3,INDEX([1]价格表!$B$4:$I$31,M1070,2),IF(AND(J1070&gt;0.3,J1070&lt;=1),INDEX([1]价格表!$B$4:$I$31,M1070,3),IF(AND(J1070&gt;1,J1070&lt;=2.2),INDEX([1]价格表!$B$4:$I$31,M1070,4),IF(AND(J1070&gt;2.2,J1070&lt;=3.3),INDEX([1]价格表!$B$4:$I$31,M1070,5),IF(AND(J1070&gt;3.3,J1070&lt;=4),INDEX([1]价格表!$B$4:$I$31,M1070,6),IF(AND(J1070&gt;4,J1070&lt;=5.5),INDEX([1]价格表!$B$4:$I$31,M1070,7),IF(J1070&gt;5.5,2.6+INDEX([1]价格表!$B$4:$I$31,M1070,8)*L1070)))))))</f>
        <v>2.15</v>
      </c>
      <c r="O1070" s="3"/>
      <c r="P1070" s="3"/>
      <c r="Q1070" s="3">
        <f t="shared" si="33"/>
        <v>0</v>
      </c>
    </row>
    <row r="1071" spans="1:17">
      <c r="A1071" s="11">
        <v>4312267771164</v>
      </c>
      <c r="B1071" s="1" t="s">
        <v>19</v>
      </c>
      <c r="C1071" s="12">
        <v>20210204</v>
      </c>
      <c r="D1071" s="12">
        <v>610538201209</v>
      </c>
      <c r="E1071" s="12" t="s">
        <v>19</v>
      </c>
      <c r="F1071" s="12">
        <v>20210214</v>
      </c>
      <c r="G1071" s="12" t="s">
        <v>20</v>
      </c>
      <c r="H1071" s="12" t="s">
        <v>43</v>
      </c>
      <c r="I1071" s="12" t="s">
        <v>44</v>
      </c>
      <c r="J1071" s="12">
        <v>0.77</v>
      </c>
      <c r="K1071" s="12" t="s">
        <v>23</v>
      </c>
      <c r="L1071">
        <f t="shared" si="32"/>
        <v>1</v>
      </c>
      <c r="M1071">
        <f>MATCH(H:H,[1]价格表!$B$4:$B$35,0)</f>
        <v>4</v>
      </c>
      <c r="N1071" s="4">
        <f>IF(J1071&lt;=0.3,INDEX([1]价格表!$B$4:$I$31,M1071,2),IF(AND(J1071&gt;0.3,J1071&lt;=1),INDEX([1]价格表!$B$4:$I$31,M1071,3),IF(AND(J1071&gt;1,J1071&lt;=2.2),INDEX([1]价格表!$B$4:$I$31,M1071,4),IF(AND(J1071&gt;2.2,J1071&lt;=3.3),INDEX([1]价格表!$B$4:$I$31,M1071,5),IF(AND(J1071&gt;3.3,J1071&lt;=4),INDEX([1]价格表!$B$4:$I$31,M1071,6),IF(AND(J1071&gt;4,J1071&lt;=5.5),INDEX([1]价格表!$B$4:$I$31,M1071,7),IF(J1071&gt;5.5,2.6+INDEX([1]价格表!$B$4:$I$31,M1071,8)*L1071)))))))</f>
        <v>1.8</v>
      </c>
      <c r="O1071" s="3"/>
      <c r="P1071" s="3"/>
      <c r="Q1071" s="3">
        <f t="shared" si="33"/>
        <v>0</v>
      </c>
    </row>
    <row r="1072" spans="1:17">
      <c r="A1072" s="11">
        <v>4312267771165</v>
      </c>
      <c r="B1072" s="1" t="s">
        <v>19</v>
      </c>
      <c r="C1072" s="12">
        <v>20210204</v>
      </c>
      <c r="D1072" s="12">
        <v>610538201209</v>
      </c>
      <c r="E1072" s="12" t="s">
        <v>19</v>
      </c>
      <c r="F1072" s="12">
        <v>20210214</v>
      </c>
      <c r="G1072" s="12" t="s">
        <v>20</v>
      </c>
      <c r="H1072" s="12" t="s">
        <v>24</v>
      </c>
      <c r="I1072" s="12" t="s">
        <v>79</v>
      </c>
      <c r="J1072" s="12">
        <v>0.76</v>
      </c>
      <c r="K1072" s="12" t="s">
        <v>23</v>
      </c>
      <c r="L1072">
        <f t="shared" si="32"/>
        <v>1</v>
      </c>
      <c r="M1072">
        <f>MATCH(H:H,[1]价格表!$B$4:$B$35,0)</f>
        <v>1</v>
      </c>
      <c r="N1072" s="4">
        <f>IF(J1072&lt;=0.3,INDEX([1]价格表!$B$4:$I$31,M1072,2),IF(AND(J1072&gt;0.3,J1072&lt;=1),INDEX([1]价格表!$B$4:$I$31,M1072,3),IF(AND(J1072&gt;1,J1072&lt;=2.2),INDEX([1]价格表!$B$4:$I$31,M1072,4),IF(AND(J1072&gt;2.2,J1072&lt;=3.3),INDEX([1]价格表!$B$4:$I$31,M1072,5),IF(AND(J1072&gt;3.3,J1072&lt;=4),INDEX([1]价格表!$B$4:$I$31,M1072,6),IF(AND(J1072&gt;4,J1072&lt;=5.5),INDEX([1]价格表!$B$4:$I$31,M1072,7),IF(J1072&gt;5.5,2.6+INDEX([1]价格表!$B$4:$I$31,M1072,8)*L1072)))))))</f>
        <v>1.8</v>
      </c>
      <c r="O1072" s="3"/>
      <c r="P1072" s="3"/>
      <c r="Q1072" s="3">
        <f t="shared" si="33"/>
        <v>0</v>
      </c>
    </row>
    <row r="1073" spans="1:17">
      <c r="A1073" s="11">
        <v>4312267771166</v>
      </c>
      <c r="B1073" s="1" t="s">
        <v>19</v>
      </c>
      <c r="C1073" s="12">
        <v>20210204</v>
      </c>
      <c r="D1073" s="12">
        <v>610538201209</v>
      </c>
      <c r="E1073" s="12" t="s">
        <v>19</v>
      </c>
      <c r="F1073" s="12">
        <v>20210214</v>
      </c>
      <c r="G1073" s="12" t="s">
        <v>20</v>
      </c>
      <c r="H1073" s="12" t="s">
        <v>24</v>
      </c>
      <c r="I1073" s="12" t="s">
        <v>25</v>
      </c>
      <c r="J1073" s="12">
        <v>0.74</v>
      </c>
      <c r="K1073" s="12" t="s">
        <v>23</v>
      </c>
      <c r="L1073">
        <f t="shared" si="32"/>
        <v>1</v>
      </c>
      <c r="M1073">
        <f>MATCH(H:H,[1]价格表!$B$4:$B$35,0)</f>
        <v>1</v>
      </c>
      <c r="N1073" s="4">
        <f>IF(J1073&lt;=0.3,INDEX([1]价格表!$B$4:$I$31,M1073,2),IF(AND(J1073&gt;0.3,J1073&lt;=1),INDEX([1]价格表!$B$4:$I$31,M1073,3),IF(AND(J1073&gt;1,J1073&lt;=2.2),INDEX([1]价格表!$B$4:$I$31,M1073,4),IF(AND(J1073&gt;2.2,J1073&lt;=3.3),INDEX([1]价格表!$B$4:$I$31,M1073,5),IF(AND(J1073&gt;3.3,J1073&lt;=4),INDEX([1]价格表!$B$4:$I$31,M1073,6),IF(AND(J1073&gt;4,J1073&lt;=5.5),INDEX([1]价格表!$B$4:$I$31,M1073,7),IF(J1073&gt;5.5,2.6+INDEX([1]价格表!$B$4:$I$31,M1073,8)*L1073)))))))</f>
        <v>1.8</v>
      </c>
      <c r="O1073" s="3"/>
      <c r="P1073" s="3"/>
      <c r="Q1073" s="3">
        <f t="shared" si="33"/>
        <v>0</v>
      </c>
    </row>
    <row r="1074" spans="1:17">
      <c r="A1074" s="11">
        <v>4312267771167</v>
      </c>
      <c r="B1074" s="1" t="s">
        <v>19</v>
      </c>
      <c r="C1074" s="12">
        <v>20210204</v>
      </c>
      <c r="D1074" s="12">
        <v>610538201209</v>
      </c>
      <c r="E1074" s="12" t="s">
        <v>19</v>
      </c>
      <c r="F1074" s="12">
        <v>20210214</v>
      </c>
      <c r="G1074" s="12" t="s">
        <v>20</v>
      </c>
      <c r="H1074" s="12" t="s">
        <v>24</v>
      </c>
      <c r="I1074" s="12" t="s">
        <v>26</v>
      </c>
      <c r="J1074" s="12">
        <v>0.76</v>
      </c>
      <c r="K1074" s="12" t="s">
        <v>23</v>
      </c>
      <c r="L1074">
        <f t="shared" si="32"/>
        <v>1</v>
      </c>
      <c r="M1074">
        <f>MATCH(H:H,[1]价格表!$B$4:$B$35,0)</f>
        <v>1</v>
      </c>
      <c r="N1074" s="4">
        <f>IF(J1074&lt;=0.3,INDEX([1]价格表!$B$4:$I$31,M1074,2),IF(AND(J1074&gt;0.3,J1074&lt;=1),INDEX([1]价格表!$B$4:$I$31,M1074,3),IF(AND(J1074&gt;1,J1074&lt;=2.2),INDEX([1]价格表!$B$4:$I$31,M1074,4),IF(AND(J1074&gt;2.2,J1074&lt;=3.3),INDEX([1]价格表!$B$4:$I$31,M1074,5),IF(AND(J1074&gt;3.3,J1074&lt;=4),INDEX([1]价格表!$B$4:$I$31,M1074,6),IF(AND(J1074&gt;4,J1074&lt;=5.5),INDEX([1]价格表!$B$4:$I$31,M1074,7),IF(J1074&gt;5.5,2.6+INDEX([1]价格表!$B$4:$I$31,M1074,8)*L1074)))))))</f>
        <v>1.8</v>
      </c>
      <c r="O1074" s="3"/>
      <c r="P1074" s="3"/>
      <c r="Q1074" s="3">
        <f t="shared" si="33"/>
        <v>0</v>
      </c>
    </row>
    <row r="1075" spans="1:17">
      <c r="A1075" s="11">
        <v>4312267771168</v>
      </c>
      <c r="B1075" s="1" t="s">
        <v>19</v>
      </c>
      <c r="C1075" s="12">
        <v>20210204</v>
      </c>
      <c r="D1075" s="12">
        <v>610538201209</v>
      </c>
      <c r="E1075" s="12" t="s">
        <v>19</v>
      </c>
      <c r="F1075" s="12">
        <v>20210214</v>
      </c>
      <c r="G1075" s="12" t="s">
        <v>20</v>
      </c>
      <c r="H1075" s="12" t="s">
        <v>24</v>
      </c>
      <c r="I1075" s="12" t="s">
        <v>25</v>
      </c>
      <c r="J1075" s="12">
        <v>0.74</v>
      </c>
      <c r="K1075" s="12" t="s">
        <v>23</v>
      </c>
      <c r="L1075">
        <f t="shared" si="32"/>
        <v>1</v>
      </c>
      <c r="M1075">
        <f>MATCH(H:H,[1]价格表!$B$4:$B$35,0)</f>
        <v>1</v>
      </c>
      <c r="N1075" s="4">
        <f>IF(J1075&lt;=0.3,INDEX([1]价格表!$B$4:$I$31,M1075,2),IF(AND(J1075&gt;0.3,J1075&lt;=1),INDEX([1]价格表!$B$4:$I$31,M1075,3),IF(AND(J1075&gt;1,J1075&lt;=2.2),INDEX([1]价格表!$B$4:$I$31,M1075,4),IF(AND(J1075&gt;2.2,J1075&lt;=3.3),INDEX([1]价格表!$B$4:$I$31,M1075,5),IF(AND(J1075&gt;3.3,J1075&lt;=4),INDEX([1]价格表!$B$4:$I$31,M1075,6),IF(AND(J1075&gt;4,J1075&lt;=5.5),INDEX([1]价格表!$B$4:$I$31,M1075,7),IF(J1075&gt;5.5,2.6+INDEX([1]价格表!$B$4:$I$31,M1075,8)*L1075)))))))</f>
        <v>1.8</v>
      </c>
      <c r="O1075" s="3"/>
      <c r="P1075" s="3"/>
      <c r="Q1075" s="3">
        <f t="shared" si="33"/>
        <v>0</v>
      </c>
    </row>
    <row r="1076" spans="1:17">
      <c r="A1076" s="11">
        <v>4312267771169</v>
      </c>
      <c r="B1076" s="1" t="s">
        <v>19</v>
      </c>
      <c r="C1076" s="12">
        <v>20210204</v>
      </c>
      <c r="D1076" s="12">
        <v>610538201209</v>
      </c>
      <c r="E1076" s="12" t="s">
        <v>19</v>
      </c>
      <c r="F1076" s="12">
        <v>20210214</v>
      </c>
      <c r="G1076" s="12" t="s">
        <v>20</v>
      </c>
      <c r="H1076" s="12" t="s">
        <v>45</v>
      </c>
      <c r="I1076" s="12" t="s">
        <v>104</v>
      </c>
      <c r="J1076" s="12">
        <v>1.42</v>
      </c>
      <c r="K1076" s="12" t="s">
        <v>23</v>
      </c>
      <c r="L1076">
        <f t="shared" si="32"/>
        <v>2</v>
      </c>
      <c r="M1076">
        <f>MATCH(H:H,[1]价格表!$B$4:$B$35,0)</f>
        <v>20</v>
      </c>
      <c r="N1076" s="4">
        <f>IF(J1076&lt;=0.3,INDEX([1]价格表!$B$4:$I$31,M1076,2),IF(AND(J1076&gt;0.3,J1076&lt;=1),INDEX([1]价格表!$B$4:$I$31,M1076,3),IF(AND(J1076&gt;1,J1076&lt;=2.2),INDEX([1]价格表!$B$4:$I$31,M1076,4),IF(AND(J1076&gt;2.2,J1076&lt;=3.3),INDEX([1]价格表!$B$4:$I$31,M1076,5),IF(AND(J1076&gt;3.3,J1076&lt;=4),INDEX([1]价格表!$B$4:$I$31,M1076,6),IF(AND(J1076&gt;4,J1076&lt;=5.5),INDEX([1]价格表!$B$4:$I$31,M1076,7),IF(J1076&gt;5.5,2.6+INDEX([1]价格表!$B$4:$I$31,M1076,8)*L1076)))))))</f>
        <v>2.15</v>
      </c>
      <c r="O1076" s="3"/>
      <c r="P1076" s="3"/>
      <c r="Q1076" s="3">
        <f t="shared" si="33"/>
        <v>0</v>
      </c>
    </row>
    <row r="1077" spans="1:17">
      <c r="A1077" s="11">
        <v>4312267771170</v>
      </c>
      <c r="B1077" s="1" t="s">
        <v>19</v>
      </c>
      <c r="C1077" s="12">
        <v>20210204</v>
      </c>
      <c r="D1077" s="12">
        <v>610538201209</v>
      </c>
      <c r="E1077" s="12" t="s">
        <v>19</v>
      </c>
      <c r="F1077" s="12">
        <v>20210214</v>
      </c>
      <c r="G1077" s="12" t="s">
        <v>20</v>
      </c>
      <c r="H1077" s="12" t="s">
        <v>40</v>
      </c>
      <c r="I1077" s="12" t="s">
        <v>204</v>
      </c>
      <c r="J1077" s="12">
        <v>0.54</v>
      </c>
      <c r="K1077" s="12" t="s">
        <v>23</v>
      </c>
      <c r="L1077">
        <f t="shared" si="32"/>
        <v>1</v>
      </c>
      <c r="M1077">
        <f>MATCH(H:H,[1]价格表!$B$4:$B$35,0)</f>
        <v>9</v>
      </c>
      <c r="N1077" s="4">
        <f>IF(J1077&lt;=0.3,INDEX([1]价格表!$B$4:$I$31,M1077,2),IF(AND(J1077&gt;0.3,J1077&lt;=1),INDEX([1]价格表!$B$4:$I$31,M1077,3),IF(AND(J1077&gt;1,J1077&lt;=2.2),INDEX([1]价格表!$B$4:$I$31,M1077,4),IF(AND(J1077&gt;2.2,J1077&lt;=3.3),INDEX([1]价格表!$B$4:$I$31,M1077,5),IF(AND(J1077&gt;3.3,J1077&lt;=4),INDEX([1]价格表!$B$4:$I$31,M1077,6),IF(AND(J1077&gt;4,J1077&lt;=5.5),INDEX([1]价格表!$B$4:$I$31,M1077,7),IF(J1077&gt;5.5,2.6+INDEX([1]价格表!$B$4:$I$31,M1077,8)*L1077)))))))</f>
        <v>1.8</v>
      </c>
      <c r="O1077" s="3"/>
      <c r="P1077" s="3"/>
      <c r="Q1077" s="3">
        <f t="shared" si="33"/>
        <v>0</v>
      </c>
    </row>
    <row r="1078" spans="1:17">
      <c r="A1078" s="11">
        <v>4312267771171</v>
      </c>
      <c r="B1078" s="1" t="s">
        <v>19</v>
      </c>
      <c r="C1078" s="12">
        <v>20210204</v>
      </c>
      <c r="D1078" s="12">
        <v>610538201209</v>
      </c>
      <c r="E1078" s="12" t="s">
        <v>19</v>
      </c>
      <c r="F1078" s="12">
        <v>20210214</v>
      </c>
      <c r="G1078" s="12" t="s">
        <v>20</v>
      </c>
      <c r="H1078" s="12" t="s">
        <v>31</v>
      </c>
      <c r="I1078" s="12" t="s">
        <v>110</v>
      </c>
      <c r="J1078" s="12">
        <v>0.74</v>
      </c>
      <c r="K1078" s="12" t="s">
        <v>23</v>
      </c>
      <c r="L1078">
        <f t="shared" si="32"/>
        <v>1</v>
      </c>
      <c r="M1078">
        <f>MATCH(H:H,[1]价格表!$B$4:$B$35,0)</f>
        <v>17</v>
      </c>
      <c r="N1078" s="4">
        <f>IF(J1078&lt;=0.3,INDEX([1]价格表!$B$4:$I$31,M1078,2),IF(AND(J1078&gt;0.3,J1078&lt;=1),INDEX([1]价格表!$B$4:$I$31,M1078,3),IF(AND(J1078&gt;1,J1078&lt;=2.2),INDEX([1]价格表!$B$4:$I$31,M1078,4),IF(AND(J1078&gt;2.2,J1078&lt;=3.3),INDEX([1]价格表!$B$4:$I$31,M1078,5),IF(AND(J1078&gt;3.3,J1078&lt;=4),INDEX([1]价格表!$B$4:$I$31,M1078,6),IF(AND(J1078&gt;4,J1078&lt;=5.5),INDEX([1]价格表!$B$4:$I$31,M1078,7),IF(J1078&gt;5.5,2.6+INDEX([1]价格表!$B$4:$I$31,M1078,8)*L1078)))))))</f>
        <v>1.8</v>
      </c>
      <c r="O1078" s="3"/>
      <c r="P1078" s="3"/>
      <c r="Q1078" s="3">
        <f t="shared" si="33"/>
        <v>0</v>
      </c>
    </row>
    <row r="1079" spans="1:17">
      <c r="A1079" s="11">
        <v>4312267771172</v>
      </c>
      <c r="B1079" s="1" t="s">
        <v>19</v>
      </c>
      <c r="C1079" s="12">
        <v>20210204</v>
      </c>
      <c r="D1079" s="12">
        <v>610538201209</v>
      </c>
      <c r="E1079" s="12" t="s">
        <v>19</v>
      </c>
      <c r="F1079" s="12">
        <v>20210214</v>
      </c>
      <c r="G1079" s="12" t="s">
        <v>20</v>
      </c>
      <c r="H1079" s="12" t="s">
        <v>24</v>
      </c>
      <c r="I1079" s="12" t="s">
        <v>74</v>
      </c>
      <c r="J1079" s="12">
        <v>0.78</v>
      </c>
      <c r="K1079" s="12" t="s">
        <v>23</v>
      </c>
      <c r="L1079">
        <f t="shared" si="32"/>
        <v>1</v>
      </c>
      <c r="M1079">
        <f>MATCH(H:H,[1]价格表!$B$4:$B$35,0)</f>
        <v>1</v>
      </c>
      <c r="N1079" s="4">
        <f>IF(J1079&lt;=0.3,INDEX([1]价格表!$B$4:$I$31,M1079,2),IF(AND(J1079&gt;0.3,J1079&lt;=1),INDEX([1]价格表!$B$4:$I$31,M1079,3),IF(AND(J1079&gt;1,J1079&lt;=2.2),INDEX([1]价格表!$B$4:$I$31,M1079,4),IF(AND(J1079&gt;2.2,J1079&lt;=3.3),INDEX([1]价格表!$B$4:$I$31,M1079,5),IF(AND(J1079&gt;3.3,J1079&lt;=4),INDEX([1]价格表!$B$4:$I$31,M1079,6),IF(AND(J1079&gt;4,J1079&lt;=5.5),INDEX([1]价格表!$B$4:$I$31,M1079,7),IF(J1079&gt;5.5,2.6+INDEX([1]价格表!$B$4:$I$31,M1079,8)*L1079)))))))</f>
        <v>1.8</v>
      </c>
      <c r="O1079" s="3"/>
      <c r="P1079" s="3"/>
      <c r="Q1079" s="3">
        <f t="shared" si="33"/>
        <v>0</v>
      </c>
    </row>
    <row r="1080" spans="1:17">
      <c r="A1080" s="11">
        <v>4312267771173</v>
      </c>
      <c r="B1080" s="1" t="s">
        <v>19</v>
      </c>
      <c r="C1080" s="12">
        <v>20210204</v>
      </c>
      <c r="D1080" s="12">
        <v>610538201209</v>
      </c>
      <c r="E1080" s="12" t="s">
        <v>19</v>
      </c>
      <c r="F1080" s="12">
        <v>20210214</v>
      </c>
      <c r="G1080" s="12" t="s">
        <v>20</v>
      </c>
      <c r="H1080" s="12" t="s">
        <v>72</v>
      </c>
      <c r="I1080" s="12" t="s">
        <v>73</v>
      </c>
      <c r="J1080" s="12">
        <v>0.76</v>
      </c>
      <c r="K1080" s="12" t="s">
        <v>23</v>
      </c>
      <c r="L1080">
        <f t="shared" si="32"/>
        <v>1</v>
      </c>
      <c r="M1080">
        <f>MATCH(H:H,[1]价格表!$B$4:$B$35,0)</f>
        <v>2</v>
      </c>
      <c r="N1080" s="4">
        <f>IF(J1080&lt;=0.3,INDEX([1]价格表!$B$4:$I$31,M1080,2),IF(AND(J1080&gt;0.3,J1080&lt;=1),INDEX([1]价格表!$B$4:$I$31,M1080,3),IF(AND(J1080&gt;1,J1080&lt;=2.2),INDEX([1]价格表!$B$4:$I$31,M1080,4),IF(AND(J1080&gt;2.2,J1080&lt;=3.3),INDEX([1]价格表!$B$4:$I$31,M1080,5),IF(AND(J1080&gt;3.3,J1080&lt;=4),INDEX([1]价格表!$B$4:$I$31,M1080,6),IF(AND(J1080&gt;4,J1080&lt;=5.5),INDEX([1]价格表!$B$4:$I$31,M1080,7),IF(J1080&gt;5.5,2.6+INDEX([1]价格表!$B$4:$I$31,M1080,8)*L1080)))))))</f>
        <v>1.8</v>
      </c>
      <c r="O1080" s="3"/>
      <c r="P1080" s="3"/>
      <c r="Q1080" s="3">
        <f t="shared" si="33"/>
        <v>0</v>
      </c>
    </row>
    <row r="1081" spans="1:17">
      <c r="A1081" s="11">
        <v>4312267801164</v>
      </c>
      <c r="B1081" s="1" t="s">
        <v>19</v>
      </c>
      <c r="C1081" s="12">
        <v>20210204</v>
      </c>
      <c r="D1081" s="12">
        <v>610538201209</v>
      </c>
      <c r="E1081" s="12" t="s">
        <v>19</v>
      </c>
      <c r="F1081" s="12">
        <v>20210214</v>
      </c>
      <c r="G1081" s="12" t="s">
        <v>20</v>
      </c>
      <c r="H1081" s="12" t="s">
        <v>72</v>
      </c>
      <c r="I1081" s="12" t="s">
        <v>73</v>
      </c>
      <c r="J1081" s="12">
        <v>0.68</v>
      </c>
      <c r="K1081" s="12" t="s">
        <v>23</v>
      </c>
      <c r="L1081">
        <f t="shared" si="32"/>
        <v>1</v>
      </c>
      <c r="M1081">
        <f>MATCH(H:H,[1]价格表!$B$4:$B$35,0)</f>
        <v>2</v>
      </c>
      <c r="N1081" s="4">
        <f>IF(J1081&lt;=0.3,INDEX([1]价格表!$B$4:$I$31,M1081,2),IF(AND(J1081&gt;0.3,J1081&lt;=1),INDEX([1]价格表!$B$4:$I$31,M1081,3),IF(AND(J1081&gt;1,J1081&lt;=2.2),INDEX([1]价格表!$B$4:$I$31,M1081,4),IF(AND(J1081&gt;2.2,J1081&lt;=3.3),INDEX([1]价格表!$B$4:$I$31,M1081,5),IF(AND(J1081&gt;3.3,J1081&lt;=4),INDEX([1]价格表!$B$4:$I$31,M1081,6),IF(AND(J1081&gt;4,J1081&lt;=5.5),INDEX([1]价格表!$B$4:$I$31,M1081,7),IF(J1081&gt;5.5,2.6+INDEX([1]价格表!$B$4:$I$31,M1081,8)*L1081)))))))</f>
        <v>1.8</v>
      </c>
      <c r="O1081" s="3"/>
      <c r="P1081" s="3"/>
      <c r="Q1081" s="3">
        <f t="shared" si="33"/>
        <v>0</v>
      </c>
    </row>
    <row r="1082" spans="1:17">
      <c r="A1082" s="11">
        <v>4312267801165</v>
      </c>
      <c r="B1082" s="1" t="s">
        <v>19</v>
      </c>
      <c r="C1082" s="12">
        <v>20210204</v>
      </c>
      <c r="D1082" s="12">
        <v>610538201209</v>
      </c>
      <c r="E1082" s="12" t="s">
        <v>19</v>
      </c>
      <c r="F1082" s="12">
        <v>20210214</v>
      </c>
      <c r="G1082" s="12" t="s">
        <v>20</v>
      </c>
      <c r="H1082" s="12" t="s">
        <v>72</v>
      </c>
      <c r="I1082" s="12" t="s">
        <v>73</v>
      </c>
      <c r="J1082" s="12">
        <v>0.75</v>
      </c>
      <c r="K1082" s="12" t="s">
        <v>23</v>
      </c>
      <c r="L1082">
        <f t="shared" si="32"/>
        <v>1</v>
      </c>
      <c r="M1082">
        <f>MATCH(H:H,[1]价格表!$B$4:$B$35,0)</f>
        <v>2</v>
      </c>
      <c r="N1082" s="4">
        <f>IF(J1082&lt;=0.3,INDEX([1]价格表!$B$4:$I$31,M1082,2),IF(AND(J1082&gt;0.3,J1082&lt;=1),INDEX([1]价格表!$B$4:$I$31,M1082,3),IF(AND(J1082&gt;1,J1082&lt;=2.2),INDEX([1]价格表!$B$4:$I$31,M1082,4),IF(AND(J1082&gt;2.2,J1082&lt;=3.3),INDEX([1]价格表!$B$4:$I$31,M1082,5),IF(AND(J1082&gt;3.3,J1082&lt;=4),INDEX([1]价格表!$B$4:$I$31,M1082,6),IF(AND(J1082&gt;4,J1082&lt;=5.5),INDEX([1]价格表!$B$4:$I$31,M1082,7),IF(J1082&gt;5.5,2.6+INDEX([1]价格表!$B$4:$I$31,M1082,8)*L1082)))))))</f>
        <v>1.8</v>
      </c>
      <c r="O1082" s="3"/>
      <c r="P1082" s="3"/>
      <c r="Q1082" s="3">
        <f t="shared" si="33"/>
        <v>0</v>
      </c>
    </row>
    <row r="1083" spans="1:17">
      <c r="A1083" s="11">
        <v>4312267801166</v>
      </c>
      <c r="B1083" s="1" t="s">
        <v>19</v>
      </c>
      <c r="C1083" s="12">
        <v>20210204</v>
      </c>
      <c r="D1083" s="12">
        <v>610538201209</v>
      </c>
      <c r="E1083" s="12" t="s">
        <v>19</v>
      </c>
      <c r="F1083" s="12">
        <v>20210214</v>
      </c>
      <c r="G1083" s="12" t="s">
        <v>20</v>
      </c>
      <c r="H1083" s="12" t="s">
        <v>40</v>
      </c>
      <c r="I1083" s="12" t="s">
        <v>93</v>
      </c>
      <c r="J1083" s="12">
        <v>0.75</v>
      </c>
      <c r="K1083" s="12" t="s">
        <v>23</v>
      </c>
      <c r="L1083">
        <f t="shared" si="32"/>
        <v>1</v>
      </c>
      <c r="M1083">
        <f>MATCH(H:H,[1]价格表!$B$4:$B$35,0)</f>
        <v>9</v>
      </c>
      <c r="N1083" s="4">
        <f>IF(J1083&lt;=0.3,INDEX([1]价格表!$B$4:$I$31,M1083,2),IF(AND(J1083&gt;0.3,J1083&lt;=1),INDEX([1]价格表!$B$4:$I$31,M1083,3),IF(AND(J1083&gt;1,J1083&lt;=2.2),INDEX([1]价格表!$B$4:$I$31,M1083,4),IF(AND(J1083&gt;2.2,J1083&lt;=3.3),INDEX([1]价格表!$B$4:$I$31,M1083,5),IF(AND(J1083&gt;3.3,J1083&lt;=4),INDEX([1]价格表!$B$4:$I$31,M1083,6),IF(AND(J1083&gt;4,J1083&lt;=5.5),INDEX([1]价格表!$B$4:$I$31,M1083,7),IF(J1083&gt;5.5,2.6+INDEX([1]价格表!$B$4:$I$31,M1083,8)*L1083)))))))</f>
        <v>1.8</v>
      </c>
      <c r="O1083" s="3"/>
      <c r="P1083" s="3"/>
      <c r="Q1083" s="3">
        <f t="shared" si="33"/>
        <v>0</v>
      </c>
    </row>
    <row r="1084" spans="1:17">
      <c r="A1084" s="11">
        <v>4312267990267</v>
      </c>
      <c r="B1084" s="1" t="s">
        <v>19</v>
      </c>
      <c r="C1084" s="12">
        <v>20210204</v>
      </c>
      <c r="D1084" s="12">
        <v>610538201209</v>
      </c>
      <c r="E1084" s="12" t="s">
        <v>19</v>
      </c>
      <c r="F1084" s="12">
        <v>20210214</v>
      </c>
      <c r="G1084" s="12" t="s">
        <v>20</v>
      </c>
      <c r="H1084" s="12" t="s">
        <v>40</v>
      </c>
      <c r="I1084" s="12" t="s">
        <v>98</v>
      </c>
      <c r="J1084" s="12">
        <v>0.34</v>
      </c>
      <c r="K1084" s="12" t="s">
        <v>23</v>
      </c>
      <c r="L1084">
        <f t="shared" si="32"/>
        <v>1</v>
      </c>
      <c r="M1084">
        <f>MATCH(H:H,[1]价格表!$B$4:$B$35,0)</f>
        <v>9</v>
      </c>
      <c r="N1084" s="4">
        <f>IF(J1084&lt;=0.3,INDEX([1]价格表!$B$4:$I$31,M1084,2),IF(AND(J1084&gt;0.3,J1084&lt;=1),INDEX([1]价格表!$B$4:$I$31,M1084,3),IF(AND(J1084&gt;1,J1084&lt;=2.2),INDEX([1]价格表!$B$4:$I$31,M1084,4),IF(AND(J1084&gt;2.2,J1084&lt;=3.3),INDEX([1]价格表!$B$4:$I$31,M1084,5),IF(AND(J1084&gt;3.3,J1084&lt;=4),INDEX([1]价格表!$B$4:$I$31,M1084,6),IF(AND(J1084&gt;4,J1084&lt;=5.5),INDEX([1]价格表!$B$4:$I$31,M1084,7),IF(J1084&gt;5.5,2.6+INDEX([1]价格表!$B$4:$I$31,M1084,8)*L1084)))))))</f>
        <v>1.8</v>
      </c>
      <c r="O1084" s="5">
        <v>0.29</v>
      </c>
      <c r="P1084" s="5">
        <v>1.65</v>
      </c>
      <c r="Q1084" s="3">
        <f t="shared" si="33"/>
        <v>-0.15</v>
      </c>
    </row>
    <row r="1085" spans="1:17">
      <c r="A1085" s="11">
        <v>4312267999047</v>
      </c>
      <c r="B1085" s="1" t="s">
        <v>19</v>
      </c>
      <c r="C1085" s="12">
        <v>20210204</v>
      </c>
      <c r="D1085" s="12">
        <v>610538201209</v>
      </c>
      <c r="E1085" s="12" t="s">
        <v>19</v>
      </c>
      <c r="F1085" s="12">
        <v>20210214</v>
      </c>
      <c r="G1085" s="12" t="s">
        <v>20</v>
      </c>
      <c r="H1085" s="12" t="s">
        <v>129</v>
      </c>
      <c r="I1085" s="12" t="s">
        <v>130</v>
      </c>
      <c r="J1085" s="12">
        <v>3.28</v>
      </c>
      <c r="K1085" s="12" t="s">
        <v>23</v>
      </c>
      <c r="L1085">
        <f t="shared" si="32"/>
        <v>4</v>
      </c>
      <c r="M1085">
        <f>MATCH(H:H,[1]价格表!$B$4:$B$35,0)</f>
        <v>18</v>
      </c>
      <c r="N1085" s="4">
        <f>IF(J1085&lt;=0.3,INDEX([1]价格表!$B$4:$I$31,M1085,2),IF(AND(J1085&gt;0.3,J1085&lt;=1),INDEX([1]价格表!$B$4:$I$31,M1085,3),IF(AND(J1085&gt;1,J1085&lt;=2.2),INDEX([1]价格表!$B$4:$I$31,M1085,4),IF(AND(J1085&gt;2.2,J1085&lt;=3.3),INDEX([1]价格表!$B$4:$I$31,M1085,5),IF(AND(J1085&gt;3.3,J1085&lt;=4),INDEX([1]价格表!$B$4:$I$31,M1085,6),IF(AND(J1085&gt;4,J1085&lt;=5.5),INDEX([1]价格表!$B$4:$I$31,M1085,7),IF(J1085&gt;5.5,2.6+INDEX([1]价格表!$B$4:$I$31,M1085,8)*L1085)))))))</f>
        <v>3.6</v>
      </c>
      <c r="O1085" s="3"/>
      <c r="P1085" s="3"/>
      <c r="Q1085" s="3">
        <f t="shared" si="33"/>
        <v>0</v>
      </c>
    </row>
    <row r="1086" spans="1:17">
      <c r="A1086" s="11">
        <v>4312268009903</v>
      </c>
      <c r="B1086" s="1" t="s">
        <v>19</v>
      </c>
      <c r="C1086" s="12">
        <v>20210204</v>
      </c>
      <c r="D1086" s="12">
        <v>610538201209</v>
      </c>
      <c r="E1086" s="12" t="s">
        <v>19</v>
      </c>
      <c r="F1086" s="12">
        <v>20210214</v>
      </c>
      <c r="G1086" s="12" t="s">
        <v>20</v>
      </c>
      <c r="H1086" s="12" t="s">
        <v>24</v>
      </c>
      <c r="I1086" s="12" t="s">
        <v>25</v>
      </c>
      <c r="J1086" s="12">
        <v>0.69</v>
      </c>
      <c r="K1086" s="12" t="s">
        <v>23</v>
      </c>
      <c r="L1086">
        <f t="shared" si="32"/>
        <v>1</v>
      </c>
      <c r="M1086">
        <f>MATCH(H:H,[1]价格表!$B$4:$B$35,0)</f>
        <v>1</v>
      </c>
      <c r="N1086" s="4">
        <f>IF(J1086&lt;=0.3,INDEX([1]价格表!$B$4:$I$31,M1086,2),IF(AND(J1086&gt;0.3,J1086&lt;=1),INDEX([1]价格表!$B$4:$I$31,M1086,3),IF(AND(J1086&gt;1,J1086&lt;=2.2),INDEX([1]价格表!$B$4:$I$31,M1086,4),IF(AND(J1086&gt;2.2,J1086&lt;=3.3),INDEX([1]价格表!$B$4:$I$31,M1086,5),IF(AND(J1086&gt;3.3,J1086&lt;=4),INDEX([1]价格表!$B$4:$I$31,M1086,6),IF(AND(J1086&gt;4,J1086&lt;=5.5),INDEX([1]价格表!$B$4:$I$31,M1086,7),IF(J1086&gt;5.5,2.6+INDEX([1]价格表!$B$4:$I$31,M1086,8)*L1086)))))))</f>
        <v>1.8</v>
      </c>
      <c r="O1086" s="3"/>
      <c r="P1086" s="3"/>
      <c r="Q1086" s="3">
        <f t="shared" si="33"/>
        <v>0</v>
      </c>
    </row>
    <row r="1087" spans="1:17">
      <c r="A1087" s="11">
        <v>4312271586093</v>
      </c>
      <c r="B1087" s="1" t="s">
        <v>19</v>
      </c>
      <c r="C1087" s="12">
        <v>20210204</v>
      </c>
      <c r="D1087" s="12">
        <v>610538201209</v>
      </c>
      <c r="E1087" s="12" t="s">
        <v>19</v>
      </c>
      <c r="F1087" s="12">
        <v>20210214</v>
      </c>
      <c r="G1087" s="12" t="s">
        <v>20</v>
      </c>
      <c r="H1087" s="12" t="s">
        <v>24</v>
      </c>
      <c r="I1087" s="12" t="s">
        <v>25</v>
      </c>
      <c r="J1087" s="12">
        <v>0.8</v>
      </c>
      <c r="K1087" s="12" t="s">
        <v>23</v>
      </c>
      <c r="L1087">
        <f t="shared" si="32"/>
        <v>1</v>
      </c>
      <c r="M1087">
        <f>MATCH(H:H,[1]价格表!$B$4:$B$35,0)</f>
        <v>1</v>
      </c>
      <c r="N1087" s="4">
        <f>IF(J1087&lt;=0.3,INDEX([1]价格表!$B$4:$I$31,M1087,2),IF(AND(J1087&gt;0.3,J1087&lt;=1),INDEX([1]价格表!$B$4:$I$31,M1087,3),IF(AND(J1087&gt;1,J1087&lt;=2.2),INDEX([1]价格表!$B$4:$I$31,M1087,4),IF(AND(J1087&gt;2.2,J1087&lt;=3.3),INDEX([1]价格表!$B$4:$I$31,M1087,5),IF(AND(J1087&gt;3.3,J1087&lt;=4),INDEX([1]价格表!$B$4:$I$31,M1087,6),IF(AND(J1087&gt;4,J1087&lt;=5.5),INDEX([1]价格表!$B$4:$I$31,M1087,7),IF(J1087&gt;5.5,2.6+INDEX([1]价格表!$B$4:$I$31,M1087,8)*L1087)))))))</f>
        <v>1.8</v>
      </c>
      <c r="O1087" s="3"/>
      <c r="P1087" s="3"/>
      <c r="Q1087" s="3">
        <f t="shared" si="33"/>
        <v>0</v>
      </c>
    </row>
    <row r="1088" spans="1:17">
      <c r="A1088" s="11">
        <v>4312271586094</v>
      </c>
      <c r="B1088" s="1" t="s">
        <v>19</v>
      </c>
      <c r="C1088" s="12">
        <v>20210204</v>
      </c>
      <c r="D1088" s="12">
        <v>610538201209</v>
      </c>
      <c r="E1088" s="12" t="s">
        <v>19</v>
      </c>
      <c r="F1088" s="12">
        <v>20210214</v>
      </c>
      <c r="G1088" s="12" t="s">
        <v>20</v>
      </c>
      <c r="H1088" s="12" t="s">
        <v>24</v>
      </c>
      <c r="I1088" s="12" t="s">
        <v>25</v>
      </c>
      <c r="J1088" s="12">
        <v>0.7</v>
      </c>
      <c r="K1088" s="12" t="s">
        <v>23</v>
      </c>
      <c r="L1088">
        <f t="shared" si="32"/>
        <v>1</v>
      </c>
      <c r="M1088">
        <f>MATCH(H:H,[1]价格表!$B$4:$B$35,0)</f>
        <v>1</v>
      </c>
      <c r="N1088" s="4">
        <f>IF(J1088&lt;=0.3,INDEX([1]价格表!$B$4:$I$31,M1088,2),IF(AND(J1088&gt;0.3,J1088&lt;=1),INDEX([1]价格表!$B$4:$I$31,M1088,3),IF(AND(J1088&gt;1,J1088&lt;=2.2),INDEX([1]价格表!$B$4:$I$31,M1088,4),IF(AND(J1088&gt;2.2,J1088&lt;=3.3),INDEX([1]价格表!$B$4:$I$31,M1088,5),IF(AND(J1088&gt;3.3,J1088&lt;=4),INDEX([1]价格表!$B$4:$I$31,M1088,6),IF(AND(J1088&gt;4,J1088&lt;=5.5),INDEX([1]价格表!$B$4:$I$31,M1088,7),IF(J1088&gt;5.5,2.6+INDEX([1]价格表!$B$4:$I$31,M1088,8)*L1088)))))))</f>
        <v>1.8</v>
      </c>
      <c r="O1088" s="3"/>
      <c r="P1088" s="3"/>
      <c r="Q1088" s="3">
        <f t="shared" si="33"/>
        <v>0</v>
      </c>
    </row>
    <row r="1089" spans="1:17">
      <c r="A1089" s="11">
        <v>4312271586095</v>
      </c>
      <c r="B1089" s="1" t="s">
        <v>19</v>
      </c>
      <c r="C1089" s="12">
        <v>20210204</v>
      </c>
      <c r="D1089" s="12">
        <v>610538201209</v>
      </c>
      <c r="E1089" s="12" t="s">
        <v>19</v>
      </c>
      <c r="F1089" s="12">
        <v>20210214</v>
      </c>
      <c r="G1089" s="12" t="s">
        <v>20</v>
      </c>
      <c r="H1089" s="12" t="s">
        <v>24</v>
      </c>
      <c r="I1089" s="12" t="s">
        <v>25</v>
      </c>
      <c r="J1089" s="12">
        <v>2.4</v>
      </c>
      <c r="K1089" s="12" t="s">
        <v>23</v>
      </c>
      <c r="L1089">
        <f t="shared" si="32"/>
        <v>3</v>
      </c>
      <c r="M1089">
        <f>MATCH(H:H,[1]价格表!$B$4:$B$35,0)</f>
        <v>1</v>
      </c>
      <c r="N1089" s="4">
        <f>IF(J1089&lt;=0.3,INDEX([1]价格表!$B$4:$I$31,M1089,2),IF(AND(J1089&gt;0.3,J1089&lt;=1),INDEX([1]价格表!$B$4:$I$31,M1089,3),IF(AND(J1089&gt;1,J1089&lt;=2.2),INDEX([1]价格表!$B$4:$I$31,M1089,4),IF(AND(J1089&gt;2.2,J1089&lt;=3.3),INDEX([1]价格表!$B$4:$I$31,M1089,5),IF(AND(J1089&gt;3.3,J1089&lt;=4),INDEX([1]价格表!$B$4:$I$31,M1089,6),IF(AND(J1089&gt;4,J1089&lt;=5.5),INDEX([1]价格表!$B$4:$I$31,M1089,7),IF(J1089&gt;5.5,2.6+INDEX([1]价格表!$B$4:$I$31,M1089,8)*L1089)))))))</f>
        <v>2.5</v>
      </c>
      <c r="O1089" s="3"/>
      <c r="P1089" s="3"/>
      <c r="Q1089" s="3">
        <f t="shared" si="33"/>
        <v>0</v>
      </c>
    </row>
    <row r="1090" spans="1:17">
      <c r="A1090" s="11">
        <v>4312271657398</v>
      </c>
      <c r="B1090" s="1" t="s">
        <v>19</v>
      </c>
      <c r="C1090" s="12">
        <v>20210204</v>
      </c>
      <c r="D1090" s="12">
        <v>610538201209</v>
      </c>
      <c r="E1090" s="12" t="s">
        <v>19</v>
      </c>
      <c r="F1090" s="12">
        <v>20210214</v>
      </c>
      <c r="G1090" s="12" t="s">
        <v>20</v>
      </c>
      <c r="H1090" s="12" t="s">
        <v>21</v>
      </c>
      <c r="I1090" s="12" t="s">
        <v>76</v>
      </c>
      <c r="J1090" s="12">
        <v>0.78</v>
      </c>
      <c r="K1090" s="12" t="s">
        <v>23</v>
      </c>
      <c r="L1090">
        <f t="shared" si="32"/>
        <v>1</v>
      </c>
      <c r="M1090">
        <f>MATCH(H:H,[1]价格表!$B$4:$B$35,0)</f>
        <v>15</v>
      </c>
      <c r="N1090" s="4">
        <f>IF(J1090&lt;=0.3,INDEX([1]价格表!$B$4:$I$31,M1090,2),IF(AND(J1090&gt;0.3,J1090&lt;=1),INDEX([1]价格表!$B$4:$I$31,M1090,3),IF(AND(J1090&gt;1,J1090&lt;=2.2),INDEX([1]价格表!$B$4:$I$31,M1090,4),IF(AND(J1090&gt;2.2,J1090&lt;=3.3),INDEX([1]价格表!$B$4:$I$31,M1090,5),IF(AND(J1090&gt;3.3,J1090&lt;=4),INDEX([1]价格表!$B$4:$I$31,M1090,6),IF(AND(J1090&gt;4,J1090&lt;=5.5),INDEX([1]价格表!$B$4:$I$31,M1090,7),IF(J1090&gt;5.5,2.6+INDEX([1]价格表!$B$4:$I$31,M1090,8)*L1090)))))))</f>
        <v>1.8</v>
      </c>
      <c r="O1090" s="3"/>
      <c r="P1090" s="3"/>
      <c r="Q1090" s="3">
        <f t="shared" si="33"/>
        <v>0</v>
      </c>
    </row>
    <row r="1091" spans="1:17">
      <c r="A1091" s="11">
        <v>4312271657417</v>
      </c>
      <c r="B1091" s="1" t="s">
        <v>19</v>
      </c>
      <c r="C1091" s="12">
        <v>20210204</v>
      </c>
      <c r="D1091" s="12">
        <v>610538201209</v>
      </c>
      <c r="E1091" s="12" t="s">
        <v>19</v>
      </c>
      <c r="F1091" s="12">
        <v>20210214</v>
      </c>
      <c r="G1091" s="12" t="s">
        <v>20</v>
      </c>
      <c r="H1091" s="12" t="s">
        <v>54</v>
      </c>
      <c r="I1091" s="12" t="s">
        <v>66</v>
      </c>
      <c r="J1091" s="12">
        <v>0.7</v>
      </c>
      <c r="K1091" s="12" t="s">
        <v>23</v>
      </c>
      <c r="L1091">
        <f t="shared" si="32"/>
        <v>1</v>
      </c>
      <c r="M1091">
        <f>MATCH(H:H,[1]价格表!$B$4:$B$35,0)</f>
        <v>10</v>
      </c>
      <c r="N1091" s="4">
        <f>IF(J1091&lt;=0.3,INDEX([1]价格表!$B$4:$I$31,M1091,2),IF(AND(J1091&gt;0.3,J1091&lt;=1),INDEX([1]价格表!$B$4:$I$31,M1091,3),IF(AND(J1091&gt;1,J1091&lt;=2.2),INDEX([1]价格表!$B$4:$I$31,M1091,4),IF(AND(J1091&gt;2.2,J1091&lt;=3.3),INDEX([1]价格表!$B$4:$I$31,M1091,5),IF(AND(J1091&gt;3.3,J1091&lt;=4),INDEX([1]价格表!$B$4:$I$31,M1091,6),IF(AND(J1091&gt;4,J1091&lt;=5.5),INDEX([1]价格表!$B$4:$I$31,M1091,7),IF(J1091&gt;5.5,2.6+INDEX([1]价格表!$B$4:$I$31,M1091,8)*L1091)))))))</f>
        <v>1.8</v>
      </c>
      <c r="O1091" s="3"/>
      <c r="P1091" s="3"/>
      <c r="Q1091" s="3">
        <f t="shared" si="33"/>
        <v>0</v>
      </c>
    </row>
    <row r="1092" spans="1:17">
      <c r="A1092" s="11">
        <v>4312271672089</v>
      </c>
      <c r="B1092" s="1" t="s">
        <v>19</v>
      </c>
      <c r="C1092" s="12">
        <v>20210204</v>
      </c>
      <c r="D1092" s="12">
        <v>610538201209</v>
      </c>
      <c r="E1092" s="12" t="s">
        <v>19</v>
      </c>
      <c r="F1092" s="12">
        <v>20210214</v>
      </c>
      <c r="G1092" s="12" t="s">
        <v>20</v>
      </c>
      <c r="H1092" s="12" t="s">
        <v>24</v>
      </c>
      <c r="I1092" s="12" t="s">
        <v>70</v>
      </c>
      <c r="J1092" s="12">
        <v>0.74</v>
      </c>
      <c r="K1092" s="12" t="s">
        <v>23</v>
      </c>
      <c r="L1092">
        <f t="shared" ref="L1092:L1155" si="34">ROUNDUP(J1092,0)</f>
        <v>1</v>
      </c>
      <c r="M1092">
        <f>MATCH(H:H,[1]价格表!$B$4:$B$35,0)</f>
        <v>1</v>
      </c>
      <c r="N1092" s="4">
        <f>IF(J1092&lt;=0.3,INDEX([1]价格表!$B$4:$I$31,M1092,2),IF(AND(J1092&gt;0.3,J1092&lt;=1),INDEX([1]价格表!$B$4:$I$31,M1092,3),IF(AND(J1092&gt;1,J1092&lt;=2.2),INDEX([1]价格表!$B$4:$I$31,M1092,4),IF(AND(J1092&gt;2.2,J1092&lt;=3.3),INDEX([1]价格表!$B$4:$I$31,M1092,5),IF(AND(J1092&gt;3.3,J1092&lt;=4),INDEX([1]价格表!$B$4:$I$31,M1092,6),IF(AND(J1092&gt;4,J1092&lt;=5.5),INDEX([1]价格表!$B$4:$I$31,M1092,7),IF(J1092&gt;5.5,2.6+INDEX([1]价格表!$B$4:$I$31,M1092,8)*L1092)))))))</f>
        <v>1.8</v>
      </c>
      <c r="O1092" s="3"/>
      <c r="P1092" s="3"/>
      <c r="Q1092" s="3">
        <f t="shared" ref="Q1092:Q1155" si="35">IF(P1092&gt;0,P1092-N1092,0)</f>
        <v>0</v>
      </c>
    </row>
    <row r="1093" spans="1:17">
      <c r="A1093" s="11">
        <v>4312271672090</v>
      </c>
      <c r="B1093" s="1" t="s">
        <v>19</v>
      </c>
      <c r="C1093" s="12">
        <v>20210204</v>
      </c>
      <c r="D1093" s="12">
        <v>610538201209</v>
      </c>
      <c r="E1093" s="12" t="s">
        <v>19</v>
      </c>
      <c r="F1093" s="12">
        <v>20210214</v>
      </c>
      <c r="G1093" s="12" t="s">
        <v>20</v>
      </c>
      <c r="H1093" s="12" t="s">
        <v>52</v>
      </c>
      <c r="I1093" s="12" t="s">
        <v>252</v>
      </c>
      <c r="J1093" s="12">
        <v>0.88</v>
      </c>
      <c r="K1093" s="12" t="s">
        <v>23</v>
      </c>
      <c r="L1093">
        <f t="shared" si="34"/>
        <v>1</v>
      </c>
      <c r="M1093">
        <f>MATCH(H:H,[1]价格表!$B$4:$B$35,0)</f>
        <v>21</v>
      </c>
      <c r="N1093" s="4">
        <f>IF(J1093&lt;=0.3,INDEX([1]价格表!$B$4:$I$31,M1093,2),IF(AND(J1093&gt;0.3,J1093&lt;=1),INDEX([1]价格表!$B$4:$I$31,M1093,3),IF(AND(J1093&gt;1,J1093&lt;=2.2),INDEX([1]价格表!$B$4:$I$31,M1093,4),IF(AND(J1093&gt;2.2,J1093&lt;=3.3),INDEX([1]价格表!$B$4:$I$31,M1093,5),IF(AND(J1093&gt;3.3,J1093&lt;=4),INDEX([1]价格表!$B$4:$I$31,M1093,6),IF(AND(J1093&gt;4,J1093&lt;=5.5),INDEX([1]价格表!$B$4:$I$31,M1093,7),IF(J1093&gt;5.5,2.6+INDEX([1]价格表!$B$4:$I$31,M1093,8)*L1093)))))))</f>
        <v>1.8</v>
      </c>
      <c r="O1093" s="3"/>
      <c r="P1093" s="3"/>
      <c r="Q1093" s="3">
        <f t="shared" si="35"/>
        <v>0</v>
      </c>
    </row>
    <row r="1094" spans="1:17">
      <c r="A1094" s="11">
        <v>4312271672091</v>
      </c>
      <c r="B1094" s="1" t="s">
        <v>19</v>
      </c>
      <c r="C1094" s="12">
        <v>20210204</v>
      </c>
      <c r="D1094" s="12">
        <v>610538201209</v>
      </c>
      <c r="E1094" s="12" t="s">
        <v>19</v>
      </c>
      <c r="F1094" s="12">
        <v>20210214</v>
      </c>
      <c r="G1094" s="12" t="s">
        <v>20</v>
      </c>
      <c r="H1094" s="12" t="s">
        <v>24</v>
      </c>
      <c r="I1094" s="12" t="s">
        <v>137</v>
      </c>
      <c r="J1094" s="12">
        <v>0.74</v>
      </c>
      <c r="K1094" s="12" t="s">
        <v>23</v>
      </c>
      <c r="L1094">
        <f t="shared" si="34"/>
        <v>1</v>
      </c>
      <c r="M1094">
        <f>MATCH(H:H,[1]价格表!$B$4:$B$35,0)</f>
        <v>1</v>
      </c>
      <c r="N1094" s="4">
        <f>IF(J1094&lt;=0.3,INDEX([1]价格表!$B$4:$I$31,M1094,2),IF(AND(J1094&gt;0.3,J1094&lt;=1),INDEX([1]价格表!$B$4:$I$31,M1094,3),IF(AND(J1094&gt;1,J1094&lt;=2.2),INDEX([1]价格表!$B$4:$I$31,M1094,4),IF(AND(J1094&gt;2.2,J1094&lt;=3.3),INDEX([1]价格表!$B$4:$I$31,M1094,5),IF(AND(J1094&gt;3.3,J1094&lt;=4),INDEX([1]价格表!$B$4:$I$31,M1094,6),IF(AND(J1094&gt;4,J1094&lt;=5.5),INDEX([1]价格表!$B$4:$I$31,M1094,7),IF(J1094&gt;5.5,2.6+INDEX([1]价格表!$B$4:$I$31,M1094,8)*L1094)))))))</f>
        <v>1.8</v>
      </c>
      <c r="O1094" s="3"/>
      <c r="P1094" s="3"/>
      <c r="Q1094" s="3">
        <f t="shared" si="35"/>
        <v>0</v>
      </c>
    </row>
    <row r="1095" spans="1:17">
      <c r="A1095" s="11">
        <v>4312271672092</v>
      </c>
      <c r="B1095" s="1" t="s">
        <v>19</v>
      </c>
      <c r="C1095" s="12">
        <v>20210204</v>
      </c>
      <c r="D1095" s="12">
        <v>610538201209</v>
      </c>
      <c r="E1095" s="12" t="s">
        <v>19</v>
      </c>
      <c r="F1095" s="12">
        <v>20210214</v>
      </c>
      <c r="G1095" s="12" t="s">
        <v>20</v>
      </c>
      <c r="H1095" s="12" t="s">
        <v>52</v>
      </c>
      <c r="I1095" s="12" t="s">
        <v>253</v>
      </c>
      <c r="J1095" s="12">
        <v>0.68</v>
      </c>
      <c r="K1095" s="12" t="s">
        <v>23</v>
      </c>
      <c r="L1095">
        <f t="shared" si="34"/>
        <v>1</v>
      </c>
      <c r="M1095">
        <f>MATCH(H:H,[1]价格表!$B$4:$B$35,0)</f>
        <v>21</v>
      </c>
      <c r="N1095" s="4">
        <f>IF(J1095&lt;=0.3,INDEX([1]价格表!$B$4:$I$31,M1095,2),IF(AND(J1095&gt;0.3,J1095&lt;=1),INDEX([1]价格表!$B$4:$I$31,M1095,3),IF(AND(J1095&gt;1,J1095&lt;=2.2),INDEX([1]价格表!$B$4:$I$31,M1095,4),IF(AND(J1095&gt;2.2,J1095&lt;=3.3),INDEX([1]价格表!$B$4:$I$31,M1095,5),IF(AND(J1095&gt;3.3,J1095&lt;=4),INDEX([1]价格表!$B$4:$I$31,M1095,6),IF(AND(J1095&gt;4,J1095&lt;=5.5),INDEX([1]价格表!$B$4:$I$31,M1095,7),IF(J1095&gt;5.5,2.6+INDEX([1]价格表!$B$4:$I$31,M1095,8)*L1095)))))))</f>
        <v>1.8</v>
      </c>
      <c r="O1095" s="3"/>
      <c r="P1095" s="3"/>
      <c r="Q1095" s="3">
        <f t="shared" si="35"/>
        <v>0</v>
      </c>
    </row>
    <row r="1096" spans="1:17">
      <c r="A1096" s="11">
        <v>4312271672093</v>
      </c>
      <c r="B1096" s="1" t="s">
        <v>19</v>
      </c>
      <c r="C1096" s="12">
        <v>20210204</v>
      </c>
      <c r="D1096" s="12">
        <v>610538201209</v>
      </c>
      <c r="E1096" s="12" t="s">
        <v>19</v>
      </c>
      <c r="F1096" s="12">
        <v>20210214</v>
      </c>
      <c r="G1096" s="12" t="s">
        <v>20</v>
      </c>
      <c r="H1096" s="12" t="s">
        <v>24</v>
      </c>
      <c r="I1096" s="12" t="s">
        <v>25</v>
      </c>
      <c r="J1096" s="12">
        <v>0.76</v>
      </c>
      <c r="K1096" s="12" t="s">
        <v>23</v>
      </c>
      <c r="L1096">
        <f t="shared" si="34"/>
        <v>1</v>
      </c>
      <c r="M1096">
        <f>MATCH(H:H,[1]价格表!$B$4:$B$35,0)</f>
        <v>1</v>
      </c>
      <c r="N1096" s="4">
        <f>IF(J1096&lt;=0.3,INDEX([1]价格表!$B$4:$I$31,M1096,2),IF(AND(J1096&gt;0.3,J1096&lt;=1),INDEX([1]价格表!$B$4:$I$31,M1096,3),IF(AND(J1096&gt;1,J1096&lt;=2.2),INDEX([1]价格表!$B$4:$I$31,M1096,4),IF(AND(J1096&gt;2.2,J1096&lt;=3.3),INDEX([1]价格表!$B$4:$I$31,M1096,5),IF(AND(J1096&gt;3.3,J1096&lt;=4),INDEX([1]价格表!$B$4:$I$31,M1096,6),IF(AND(J1096&gt;4,J1096&lt;=5.5),INDEX([1]价格表!$B$4:$I$31,M1096,7),IF(J1096&gt;5.5,2.6+INDEX([1]价格表!$B$4:$I$31,M1096,8)*L1096)))))))</f>
        <v>1.8</v>
      </c>
      <c r="O1096" s="3"/>
      <c r="P1096" s="3"/>
      <c r="Q1096" s="3">
        <f t="shared" si="35"/>
        <v>0</v>
      </c>
    </row>
    <row r="1097" spans="1:17">
      <c r="A1097" s="11">
        <v>4312271672094</v>
      </c>
      <c r="B1097" s="1" t="s">
        <v>19</v>
      </c>
      <c r="C1097" s="12">
        <v>20210204</v>
      </c>
      <c r="D1097" s="12">
        <v>610538201209</v>
      </c>
      <c r="E1097" s="12" t="s">
        <v>19</v>
      </c>
      <c r="F1097" s="12">
        <v>20210214</v>
      </c>
      <c r="G1097" s="12" t="s">
        <v>20</v>
      </c>
      <c r="H1097" s="12" t="s">
        <v>24</v>
      </c>
      <c r="I1097" s="12" t="s">
        <v>25</v>
      </c>
      <c r="J1097" s="12">
        <v>0.82</v>
      </c>
      <c r="K1097" s="12" t="s">
        <v>23</v>
      </c>
      <c r="L1097">
        <f t="shared" si="34"/>
        <v>1</v>
      </c>
      <c r="M1097">
        <f>MATCH(H:H,[1]价格表!$B$4:$B$35,0)</f>
        <v>1</v>
      </c>
      <c r="N1097" s="4">
        <f>IF(J1097&lt;=0.3,INDEX([1]价格表!$B$4:$I$31,M1097,2),IF(AND(J1097&gt;0.3,J1097&lt;=1),INDEX([1]价格表!$B$4:$I$31,M1097,3),IF(AND(J1097&gt;1,J1097&lt;=2.2),INDEX([1]价格表!$B$4:$I$31,M1097,4),IF(AND(J1097&gt;2.2,J1097&lt;=3.3),INDEX([1]价格表!$B$4:$I$31,M1097,5),IF(AND(J1097&gt;3.3,J1097&lt;=4),INDEX([1]价格表!$B$4:$I$31,M1097,6),IF(AND(J1097&gt;4,J1097&lt;=5.5),INDEX([1]价格表!$B$4:$I$31,M1097,7),IF(J1097&gt;5.5,2.6+INDEX([1]价格表!$B$4:$I$31,M1097,8)*L1097)))))))</f>
        <v>1.8</v>
      </c>
      <c r="O1097" s="3"/>
      <c r="P1097" s="3"/>
      <c r="Q1097" s="3">
        <f t="shared" si="35"/>
        <v>0</v>
      </c>
    </row>
    <row r="1098" spans="1:17">
      <c r="A1098" s="11">
        <v>4312271672095</v>
      </c>
      <c r="B1098" s="1" t="s">
        <v>19</v>
      </c>
      <c r="C1098" s="12">
        <v>20210204</v>
      </c>
      <c r="D1098" s="12">
        <v>610538201209</v>
      </c>
      <c r="E1098" s="12" t="s">
        <v>19</v>
      </c>
      <c r="F1098" s="12">
        <v>20210214</v>
      </c>
      <c r="G1098" s="12" t="s">
        <v>20</v>
      </c>
      <c r="H1098" s="12" t="s">
        <v>24</v>
      </c>
      <c r="I1098" s="12" t="s">
        <v>26</v>
      </c>
      <c r="J1098" s="12">
        <v>0.74</v>
      </c>
      <c r="K1098" s="12" t="s">
        <v>23</v>
      </c>
      <c r="L1098">
        <f t="shared" si="34"/>
        <v>1</v>
      </c>
      <c r="M1098">
        <f>MATCH(H:H,[1]价格表!$B$4:$B$35,0)</f>
        <v>1</v>
      </c>
      <c r="N1098" s="4">
        <f>IF(J1098&lt;=0.3,INDEX([1]价格表!$B$4:$I$31,M1098,2),IF(AND(J1098&gt;0.3,J1098&lt;=1),INDEX([1]价格表!$B$4:$I$31,M1098,3),IF(AND(J1098&gt;1,J1098&lt;=2.2),INDEX([1]价格表!$B$4:$I$31,M1098,4),IF(AND(J1098&gt;2.2,J1098&lt;=3.3),INDEX([1]价格表!$B$4:$I$31,M1098,5),IF(AND(J1098&gt;3.3,J1098&lt;=4),INDEX([1]价格表!$B$4:$I$31,M1098,6),IF(AND(J1098&gt;4,J1098&lt;=5.5),INDEX([1]价格表!$B$4:$I$31,M1098,7),IF(J1098&gt;5.5,2.6+INDEX([1]价格表!$B$4:$I$31,M1098,8)*L1098)))))))</f>
        <v>1.8</v>
      </c>
      <c r="O1098" s="3"/>
      <c r="P1098" s="3"/>
      <c r="Q1098" s="3">
        <f t="shared" si="35"/>
        <v>0</v>
      </c>
    </row>
    <row r="1099" spans="1:17">
      <c r="A1099" s="11">
        <v>4312271672096</v>
      </c>
      <c r="B1099" s="1" t="s">
        <v>19</v>
      </c>
      <c r="C1099" s="12">
        <v>20210204</v>
      </c>
      <c r="D1099" s="12">
        <v>610538201209</v>
      </c>
      <c r="E1099" s="12" t="s">
        <v>19</v>
      </c>
      <c r="F1099" s="12">
        <v>20210214</v>
      </c>
      <c r="G1099" s="12" t="s">
        <v>20</v>
      </c>
      <c r="H1099" s="12" t="s">
        <v>43</v>
      </c>
      <c r="I1099" s="12" t="s">
        <v>87</v>
      </c>
      <c r="J1099" s="12">
        <v>0.76</v>
      </c>
      <c r="K1099" s="12" t="s">
        <v>23</v>
      </c>
      <c r="L1099">
        <f t="shared" si="34"/>
        <v>1</v>
      </c>
      <c r="M1099">
        <f>MATCH(H:H,[1]价格表!$B$4:$B$35,0)</f>
        <v>4</v>
      </c>
      <c r="N1099" s="4">
        <f>IF(J1099&lt;=0.3,INDEX([1]价格表!$B$4:$I$31,M1099,2),IF(AND(J1099&gt;0.3,J1099&lt;=1),INDEX([1]价格表!$B$4:$I$31,M1099,3),IF(AND(J1099&gt;1,J1099&lt;=2.2),INDEX([1]价格表!$B$4:$I$31,M1099,4),IF(AND(J1099&gt;2.2,J1099&lt;=3.3),INDEX([1]价格表!$B$4:$I$31,M1099,5),IF(AND(J1099&gt;3.3,J1099&lt;=4),INDEX([1]价格表!$B$4:$I$31,M1099,6),IF(AND(J1099&gt;4,J1099&lt;=5.5),INDEX([1]价格表!$B$4:$I$31,M1099,7),IF(J1099&gt;5.5,2.6+INDEX([1]价格表!$B$4:$I$31,M1099,8)*L1099)))))))</f>
        <v>1.8</v>
      </c>
      <c r="O1099" s="3"/>
      <c r="P1099" s="3"/>
      <c r="Q1099" s="3">
        <f t="shared" si="35"/>
        <v>0</v>
      </c>
    </row>
    <row r="1100" spans="1:17">
      <c r="A1100" s="11">
        <v>4312271672097</v>
      </c>
      <c r="B1100" s="1" t="s">
        <v>19</v>
      </c>
      <c r="C1100" s="12">
        <v>20210204</v>
      </c>
      <c r="D1100" s="12">
        <v>610538201209</v>
      </c>
      <c r="E1100" s="12" t="s">
        <v>19</v>
      </c>
      <c r="F1100" s="12">
        <v>20210214</v>
      </c>
      <c r="G1100" s="12" t="s">
        <v>20</v>
      </c>
      <c r="H1100" s="12" t="s">
        <v>35</v>
      </c>
      <c r="I1100" s="12" t="s">
        <v>61</v>
      </c>
      <c r="J1100" s="12">
        <v>0.98</v>
      </c>
      <c r="K1100" s="12" t="s">
        <v>23</v>
      </c>
      <c r="L1100">
        <f t="shared" si="34"/>
        <v>1</v>
      </c>
      <c r="M1100">
        <f>MATCH(H:H,[1]价格表!$B$4:$B$35,0)</f>
        <v>11</v>
      </c>
      <c r="N1100" s="4">
        <f>IF(J1100&lt;=0.3,INDEX([1]价格表!$B$4:$I$31,M1100,2),IF(AND(J1100&gt;0.3,J1100&lt;=1),INDEX([1]价格表!$B$4:$I$31,M1100,3),IF(AND(J1100&gt;1,J1100&lt;=2.2),INDEX([1]价格表!$B$4:$I$31,M1100,4),IF(AND(J1100&gt;2.2,J1100&lt;=3.3),INDEX([1]价格表!$B$4:$I$31,M1100,5),IF(AND(J1100&gt;3.3,J1100&lt;=4),INDEX([1]价格表!$B$4:$I$31,M1100,6),IF(AND(J1100&gt;4,J1100&lt;=5.5),INDEX([1]价格表!$B$4:$I$31,M1100,7),IF(J1100&gt;5.5,2.6+INDEX([1]价格表!$B$4:$I$31,M1100,8)*L1100)))))))</f>
        <v>1.8</v>
      </c>
      <c r="O1100" s="3"/>
      <c r="P1100" s="3"/>
      <c r="Q1100" s="3">
        <f t="shared" si="35"/>
        <v>0</v>
      </c>
    </row>
    <row r="1101" spans="1:17">
      <c r="A1101" s="11">
        <v>4312271672098</v>
      </c>
      <c r="B1101" s="1" t="s">
        <v>19</v>
      </c>
      <c r="C1101" s="12">
        <v>20210204</v>
      </c>
      <c r="D1101" s="12">
        <v>610538201209</v>
      </c>
      <c r="E1101" s="12" t="s">
        <v>19</v>
      </c>
      <c r="F1101" s="12">
        <v>20210214</v>
      </c>
      <c r="G1101" s="12" t="s">
        <v>20</v>
      </c>
      <c r="H1101" s="12" t="s">
        <v>24</v>
      </c>
      <c r="I1101" s="12" t="s">
        <v>70</v>
      </c>
      <c r="J1101" s="12">
        <v>0.81</v>
      </c>
      <c r="K1101" s="12" t="s">
        <v>23</v>
      </c>
      <c r="L1101">
        <f t="shared" si="34"/>
        <v>1</v>
      </c>
      <c r="M1101">
        <f>MATCH(H:H,[1]价格表!$B$4:$B$35,0)</f>
        <v>1</v>
      </c>
      <c r="N1101" s="4">
        <f>IF(J1101&lt;=0.3,INDEX([1]价格表!$B$4:$I$31,M1101,2),IF(AND(J1101&gt;0.3,J1101&lt;=1),INDEX([1]价格表!$B$4:$I$31,M1101,3),IF(AND(J1101&gt;1,J1101&lt;=2.2),INDEX([1]价格表!$B$4:$I$31,M1101,4),IF(AND(J1101&gt;2.2,J1101&lt;=3.3),INDEX([1]价格表!$B$4:$I$31,M1101,5),IF(AND(J1101&gt;3.3,J1101&lt;=4),INDEX([1]价格表!$B$4:$I$31,M1101,6),IF(AND(J1101&gt;4,J1101&lt;=5.5),INDEX([1]价格表!$B$4:$I$31,M1101,7),IF(J1101&gt;5.5,2.6+INDEX([1]价格表!$B$4:$I$31,M1101,8)*L1101)))))))</f>
        <v>1.8</v>
      </c>
      <c r="O1101" s="3"/>
      <c r="P1101" s="3"/>
      <c r="Q1101" s="3">
        <f t="shared" si="35"/>
        <v>0</v>
      </c>
    </row>
    <row r="1102" spans="1:17">
      <c r="A1102" s="11">
        <v>4312271672102</v>
      </c>
      <c r="B1102" s="1" t="s">
        <v>19</v>
      </c>
      <c r="C1102" s="12">
        <v>20210204</v>
      </c>
      <c r="D1102" s="12">
        <v>610538201209</v>
      </c>
      <c r="E1102" s="12" t="s">
        <v>19</v>
      </c>
      <c r="F1102" s="12">
        <v>20210214</v>
      </c>
      <c r="G1102" s="12" t="s">
        <v>20</v>
      </c>
      <c r="H1102" s="12" t="s">
        <v>21</v>
      </c>
      <c r="I1102" s="12" t="s">
        <v>76</v>
      </c>
      <c r="J1102" s="12">
        <v>0.76</v>
      </c>
      <c r="K1102" s="12" t="s">
        <v>23</v>
      </c>
      <c r="L1102">
        <f t="shared" si="34"/>
        <v>1</v>
      </c>
      <c r="M1102">
        <f>MATCH(H:H,[1]价格表!$B$4:$B$35,0)</f>
        <v>15</v>
      </c>
      <c r="N1102" s="4">
        <f>IF(J1102&lt;=0.3,INDEX([1]价格表!$B$4:$I$31,M1102,2),IF(AND(J1102&gt;0.3,J1102&lt;=1),INDEX([1]价格表!$B$4:$I$31,M1102,3),IF(AND(J1102&gt;1,J1102&lt;=2.2),INDEX([1]价格表!$B$4:$I$31,M1102,4),IF(AND(J1102&gt;2.2,J1102&lt;=3.3),INDEX([1]价格表!$B$4:$I$31,M1102,5),IF(AND(J1102&gt;3.3,J1102&lt;=4),INDEX([1]价格表!$B$4:$I$31,M1102,6),IF(AND(J1102&gt;4,J1102&lt;=5.5),INDEX([1]价格表!$B$4:$I$31,M1102,7),IF(J1102&gt;5.5,2.6+INDEX([1]价格表!$B$4:$I$31,M1102,8)*L1102)))))))</f>
        <v>1.8</v>
      </c>
      <c r="O1102" s="3"/>
      <c r="P1102" s="3"/>
      <c r="Q1102" s="3">
        <f t="shared" si="35"/>
        <v>0</v>
      </c>
    </row>
    <row r="1103" spans="1:17">
      <c r="A1103" s="11">
        <v>4312271679910</v>
      </c>
      <c r="B1103" s="1" t="s">
        <v>19</v>
      </c>
      <c r="C1103" s="12">
        <v>20210204</v>
      </c>
      <c r="D1103" s="12">
        <v>610538201209</v>
      </c>
      <c r="E1103" s="12" t="s">
        <v>19</v>
      </c>
      <c r="F1103" s="12">
        <v>20210214</v>
      </c>
      <c r="G1103" s="12" t="s">
        <v>20</v>
      </c>
      <c r="H1103" s="12" t="s">
        <v>24</v>
      </c>
      <c r="I1103" s="12" t="s">
        <v>70</v>
      </c>
      <c r="J1103" s="12">
        <v>1.67</v>
      </c>
      <c r="K1103" s="12" t="s">
        <v>23</v>
      </c>
      <c r="L1103">
        <f t="shared" si="34"/>
        <v>2</v>
      </c>
      <c r="M1103">
        <f>MATCH(H:H,[1]价格表!$B$4:$B$35,0)</f>
        <v>1</v>
      </c>
      <c r="N1103" s="4">
        <f>IF(J1103&lt;=0.3,INDEX([1]价格表!$B$4:$I$31,M1103,2),IF(AND(J1103&gt;0.3,J1103&lt;=1),INDEX([1]价格表!$B$4:$I$31,M1103,3),IF(AND(J1103&gt;1,J1103&lt;=2.2),INDEX([1]价格表!$B$4:$I$31,M1103,4),IF(AND(J1103&gt;2.2,J1103&lt;=3.3),INDEX([1]价格表!$B$4:$I$31,M1103,5),IF(AND(J1103&gt;3.3,J1103&lt;=4),INDEX([1]价格表!$B$4:$I$31,M1103,6),IF(AND(J1103&gt;4,J1103&lt;=5.5),INDEX([1]价格表!$B$4:$I$31,M1103,7),IF(J1103&gt;5.5,2.6+INDEX([1]价格表!$B$4:$I$31,M1103,8)*L1103)))))))</f>
        <v>2.15</v>
      </c>
      <c r="O1103" s="3"/>
      <c r="P1103" s="3"/>
      <c r="Q1103" s="3">
        <f t="shared" si="35"/>
        <v>0</v>
      </c>
    </row>
    <row r="1104" spans="1:17">
      <c r="A1104" s="11">
        <v>4312271679913</v>
      </c>
      <c r="B1104" s="1" t="s">
        <v>19</v>
      </c>
      <c r="C1104" s="12">
        <v>20210204</v>
      </c>
      <c r="D1104" s="12">
        <v>610538201209</v>
      </c>
      <c r="E1104" s="12" t="s">
        <v>19</v>
      </c>
      <c r="F1104" s="12">
        <v>20210214</v>
      </c>
      <c r="G1104" s="12" t="s">
        <v>20</v>
      </c>
      <c r="H1104" s="12" t="s">
        <v>43</v>
      </c>
      <c r="I1104" s="12" t="s">
        <v>87</v>
      </c>
      <c r="J1104" s="12">
        <v>0.9</v>
      </c>
      <c r="K1104" s="12" t="s">
        <v>23</v>
      </c>
      <c r="L1104">
        <f t="shared" si="34"/>
        <v>1</v>
      </c>
      <c r="M1104">
        <f>MATCH(H:H,[1]价格表!$B$4:$B$35,0)</f>
        <v>4</v>
      </c>
      <c r="N1104" s="4">
        <f>IF(J1104&lt;=0.3,INDEX([1]价格表!$B$4:$I$31,M1104,2),IF(AND(J1104&gt;0.3,J1104&lt;=1),INDEX([1]价格表!$B$4:$I$31,M1104,3),IF(AND(J1104&gt;1,J1104&lt;=2.2),INDEX([1]价格表!$B$4:$I$31,M1104,4),IF(AND(J1104&gt;2.2,J1104&lt;=3.3),INDEX([1]价格表!$B$4:$I$31,M1104,5),IF(AND(J1104&gt;3.3,J1104&lt;=4),INDEX([1]价格表!$B$4:$I$31,M1104,6),IF(AND(J1104&gt;4,J1104&lt;=5.5),INDEX([1]价格表!$B$4:$I$31,M1104,7),IF(J1104&gt;5.5,2.6+INDEX([1]价格表!$B$4:$I$31,M1104,8)*L1104)))))))</f>
        <v>1.8</v>
      </c>
      <c r="O1104" s="3"/>
      <c r="P1104" s="3"/>
      <c r="Q1104" s="3">
        <f t="shared" si="35"/>
        <v>0</v>
      </c>
    </row>
    <row r="1105" spans="1:17">
      <c r="A1105" s="11">
        <v>4312271679916</v>
      </c>
      <c r="B1105" s="1" t="s">
        <v>19</v>
      </c>
      <c r="C1105" s="12">
        <v>20210204</v>
      </c>
      <c r="D1105" s="12">
        <v>610538201209</v>
      </c>
      <c r="E1105" s="12" t="s">
        <v>19</v>
      </c>
      <c r="F1105" s="12">
        <v>20210214</v>
      </c>
      <c r="G1105" s="12" t="s">
        <v>20</v>
      </c>
      <c r="H1105" s="12" t="s">
        <v>27</v>
      </c>
      <c r="I1105" s="12" t="s">
        <v>254</v>
      </c>
      <c r="J1105" s="12">
        <v>1.41</v>
      </c>
      <c r="K1105" s="12" t="s">
        <v>23</v>
      </c>
      <c r="L1105">
        <f t="shared" si="34"/>
        <v>2</v>
      </c>
      <c r="M1105">
        <f>MATCH(H:H,[1]价格表!$B$4:$B$35,0)</f>
        <v>14</v>
      </c>
      <c r="N1105" s="4">
        <f>IF(J1105&lt;=0.3,INDEX([1]价格表!$B$4:$I$31,M1105,2),IF(AND(J1105&gt;0.3,J1105&lt;=1),INDEX([1]价格表!$B$4:$I$31,M1105,3),IF(AND(J1105&gt;1,J1105&lt;=2.2),INDEX([1]价格表!$B$4:$I$31,M1105,4),IF(AND(J1105&gt;2.2,J1105&lt;=3.3),INDEX([1]价格表!$B$4:$I$31,M1105,5),IF(AND(J1105&gt;3.3,J1105&lt;=4),INDEX([1]价格表!$B$4:$I$31,M1105,6),IF(AND(J1105&gt;4,J1105&lt;=5.5),INDEX([1]价格表!$B$4:$I$31,M1105,7),IF(J1105&gt;5.5,2.6+INDEX([1]价格表!$B$4:$I$31,M1105,8)*L1105)))))))</f>
        <v>2.15</v>
      </c>
      <c r="O1105" s="3"/>
      <c r="P1105" s="3"/>
      <c r="Q1105" s="3">
        <f t="shared" si="35"/>
        <v>0</v>
      </c>
    </row>
    <row r="1106" spans="1:17">
      <c r="A1106" s="11">
        <v>4312271679921</v>
      </c>
      <c r="B1106" s="1" t="s">
        <v>19</v>
      </c>
      <c r="C1106" s="12">
        <v>20210204</v>
      </c>
      <c r="D1106" s="12">
        <v>610538201209</v>
      </c>
      <c r="E1106" s="12" t="s">
        <v>19</v>
      </c>
      <c r="F1106" s="12">
        <v>20210214</v>
      </c>
      <c r="G1106" s="12" t="s">
        <v>20</v>
      </c>
      <c r="H1106" s="12" t="s">
        <v>24</v>
      </c>
      <c r="I1106" s="12" t="s">
        <v>56</v>
      </c>
      <c r="J1106" s="12">
        <v>0.85</v>
      </c>
      <c r="K1106" s="12" t="s">
        <v>23</v>
      </c>
      <c r="L1106">
        <f t="shared" si="34"/>
        <v>1</v>
      </c>
      <c r="M1106">
        <f>MATCH(H:H,[1]价格表!$B$4:$B$35,0)</f>
        <v>1</v>
      </c>
      <c r="N1106" s="4">
        <f>IF(J1106&lt;=0.3,INDEX([1]价格表!$B$4:$I$31,M1106,2),IF(AND(J1106&gt;0.3,J1106&lt;=1),INDEX([1]价格表!$B$4:$I$31,M1106,3),IF(AND(J1106&gt;1,J1106&lt;=2.2),INDEX([1]价格表!$B$4:$I$31,M1106,4),IF(AND(J1106&gt;2.2,J1106&lt;=3.3),INDEX([1]价格表!$B$4:$I$31,M1106,5),IF(AND(J1106&gt;3.3,J1106&lt;=4),INDEX([1]价格表!$B$4:$I$31,M1106,6),IF(AND(J1106&gt;4,J1106&lt;=5.5),INDEX([1]价格表!$B$4:$I$31,M1106,7),IF(J1106&gt;5.5,2.6+INDEX([1]价格表!$B$4:$I$31,M1106,8)*L1106)))))))</f>
        <v>1.8</v>
      </c>
      <c r="O1106" s="3"/>
      <c r="P1106" s="3"/>
      <c r="Q1106" s="3">
        <f t="shared" si="35"/>
        <v>0</v>
      </c>
    </row>
    <row r="1107" spans="1:17">
      <c r="A1107" s="11">
        <v>4312271679922</v>
      </c>
      <c r="B1107" s="1" t="s">
        <v>19</v>
      </c>
      <c r="C1107" s="12">
        <v>20210204</v>
      </c>
      <c r="D1107" s="12">
        <v>610538201209</v>
      </c>
      <c r="E1107" s="12" t="s">
        <v>19</v>
      </c>
      <c r="F1107" s="12">
        <v>20210214</v>
      </c>
      <c r="G1107" s="12" t="s">
        <v>20</v>
      </c>
      <c r="H1107" s="12" t="s">
        <v>52</v>
      </c>
      <c r="I1107" s="12" t="s">
        <v>92</v>
      </c>
      <c r="J1107" s="12">
        <v>0.75</v>
      </c>
      <c r="K1107" s="12" t="s">
        <v>23</v>
      </c>
      <c r="L1107">
        <f t="shared" si="34"/>
        <v>1</v>
      </c>
      <c r="M1107">
        <f>MATCH(H:H,[1]价格表!$B$4:$B$35,0)</f>
        <v>21</v>
      </c>
      <c r="N1107" s="4">
        <f>IF(J1107&lt;=0.3,INDEX([1]价格表!$B$4:$I$31,M1107,2),IF(AND(J1107&gt;0.3,J1107&lt;=1),INDEX([1]价格表!$B$4:$I$31,M1107,3),IF(AND(J1107&gt;1,J1107&lt;=2.2),INDEX([1]价格表!$B$4:$I$31,M1107,4),IF(AND(J1107&gt;2.2,J1107&lt;=3.3),INDEX([1]价格表!$B$4:$I$31,M1107,5),IF(AND(J1107&gt;3.3,J1107&lt;=4),INDEX([1]价格表!$B$4:$I$31,M1107,6),IF(AND(J1107&gt;4,J1107&lt;=5.5),INDEX([1]价格表!$B$4:$I$31,M1107,7),IF(J1107&gt;5.5,2.6+INDEX([1]价格表!$B$4:$I$31,M1107,8)*L1107)))))))</f>
        <v>1.8</v>
      </c>
      <c r="O1107" s="3"/>
      <c r="P1107" s="3"/>
      <c r="Q1107" s="3">
        <f t="shared" si="35"/>
        <v>0</v>
      </c>
    </row>
    <row r="1108" spans="1:17">
      <c r="A1108" s="11">
        <v>4312271679923</v>
      </c>
      <c r="B1108" s="1" t="s">
        <v>19</v>
      </c>
      <c r="C1108" s="12">
        <v>20210204</v>
      </c>
      <c r="D1108" s="12">
        <v>610538201209</v>
      </c>
      <c r="E1108" s="12" t="s">
        <v>19</v>
      </c>
      <c r="F1108" s="12">
        <v>20210214</v>
      </c>
      <c r="G1108" s="12" t="s">
        <v>20</v>
      </c>
      <c r="H1108" s="12" t="s">
        <v>43</v>
      </c>
      <c r="I1108" s="12" t="s">
        <v>185</v>
      </c>
      <c r="J1108" s="12">
        <v>1</v>
      </c>
      <c r="K1108" s="12" t="s">
        <v>23</v>
      </c>
      <c r="L1108">
        <f t="shared" si="34"/>
        <v>1</v>
      </c>
      <c r="M1108">
        <f>MATCH(H:H,[1]价格表!$B$4:$B$35,0)</f>
        <v>4</v>
      </c>
      <c r="N1108" s="4">
        <f>IF(J1108&lt;=0.3,INDEX([1]价格表!$B$4:$I$31,M1108,2),IF(AND(J1108&gt;0.3,J1108&lt;=1),INDEX([1]价格表!$B$4:$I$31,M1108,3),IF(AND(J1108&gt;1,J1108&lt;=2.2),INDEX([1]价格表!$B$4:$I$31,M1108,4),IF(AND(J1108&gt;2.2,J1108&lt;=3.3),INDEX([1]价格表!$B$4:$I$31,M1108,5),IF(AND(J1108&gt;3.3,J1108&lt;=4),INDEX([1]价格表!$B$4:$I$31,M1108,6),IF(AND(J1108&gt;4,J1108&lt;=5.5),INDEX([1]价格表!$B$4:$I$31,M1108,7),IF(J1108&gt;5.5,2.6+INDEX([1]价格表!$B$4:$I$31,M1108,8)*L1108)))))))</f>
        <v>1.8</v>
      </c>
      <c r="O1108" s="3"/>
      <c r="P1108" s="3"/>
      <c r="Q1108" s="3">
        <f t="shared" si="35"/>
        <v>0</v>
      </c>
    </row>
    <row r="1109" spans="1:17">
      <c r="A1109" s="11">
        <v>4312271679924</v>
      </c>
      <c r="B1109" s="1" t="s">
        <v>19</v>
      </c>
      <c r="C1109" s="12">
        <v>20210204</v>
      </c>
      <c r="D1109" s="12">
        <v>610538201209</v>
      </c>
      <c r="E1109" s="12" t="s">
        <v>19</v>
      </c>
      <c r="F1109" s="12">
        <v>20210214</v>
      </c>
      <c r="G1109" s="12" t="s">
        <v>20</v>
      </c>
      <c r="H1109" s="12" t="s">
        <v>81</v>
      </c>
      <c r="I1109" s="12" t="s">
        <v>255</v>
      </c>
      <c r="J1109" s="12">
        <v>0.7</v>
      </c>
      <c r="K1109" s="12" t="s">
        <v>23</v>
      </c>
      <c r="L1109">
        <f t="shared" si="34"/>
        <v>1</v>
      </c>
      <c r="M1109">
        <f>MATCH(H:H,[1]价格表!$B$4:$B$35,0)</f>
        <v>16</v>
      </c>
      <c r="N1109" s="4">
        <f>IF(J1109&lt;=0.3,INDEX([1]价格表!$B$4:$I$31,M1109,2),IF(AND(J1109&gt;0.3,J1109&lt;=1),INDEX([1]价格表!$B$4:$I$31,M1109,3),IF(AND(J1109&gt;1,J1109&lt;=2.2),INDEX([1]价格表!$B$4:$I$31,M1109,4),IF(AND(J1109&gt;2.2,J1109&lt;=3.3),INDEX([1]价格表!$B$4:$I$31,M1109,5),IF(AND(J1109&gt;3.3,J1109&lt;=4),INDEX([1]价格表!$B$4:$I$31,M1109,6),IF(AND(J1109&gt;4,J1109&lt;=5.5),INDEX([1]价格表!$B$4:$I$31,M1109,7),IF(J1109&gt;5.5,2.6+INDEX([1]价格表!$B$4:$I$31,M1109,8)*L1109)))))))</f>
        <v>1.8</v>
      </c>
      <c r="O1109" s="3"/>
      <c r="P1109" s="3"/>
      <c r="Q1109" s="3">
        <f t="shared" si="35"/>
        <v>0</v>
      </c>
    </row>
    <row r="1110" spans="1:17">
      <c r="A1110" s="11">
        <v>4312271679925</v>
      </c>
      <c r="B1110" s="1" t="s">
        <v>19</v>
      </c>
      <c r="C1110" s="12">
        <v>20210204</v>
      </c>
      <c r="D1110" s="12">
        <v>610538201209</v>
      </c>
      <c r="E1110" s="12" t="s">
        <v>19</v>
      </c>
      <c r="F1110" s="12">
        <v>20210214</v>
      </c>
      <c r="G1110" s="12" t="s">
        <v>20</v>
      </c>
      <c r="H1110" s="12" t="s">
        <v>40</v>
      </c>
      <c r="I1110" s="12" t="s">
        <v>223</v>
      </c>
      <c r="J1110" s="12">
        <v>0.76</v>
      </c>
      <c r="K1110" s="12" t="s">
        <v>23</v>
      </c>
      <c r="L1110">
        <f t="shared" si="34"/>
        <v>1</v>
      </c>
      <c r="M1110">
        <f>MATCH(H:H,[1]价格表!$B$4:$B$35,0)</f>
        <v>9</v>
      </c>
      <c r="N1110" s="4">
        <f>IF(J1110&lt;=0.3,INDEX([1]价格表!$B$4:$I$31,M1110,2),IF(AND(J1110&gt;0.3,J1110&lt;=1),INDEX([1]价格表!$B$4:$I$31,M1110,3),IF(AND(J1110&gt;1,J1110&lt;=2.2),INDEX([1]价格表!$B$4:$I$31,M1110,4),IF(AND(J1110&gt;2.2,J1110&lt;=3.3),INDEX([1]价格表!$B$4:$I$31,M1110,5),IF(AND(J1110&gt;3.3,J1110&lt;=4),INDEX([1]价格表!$B$4:$I$31,M1110,6),IF(AND(J1110&gt;4,J1110&lt;=5.5),INDEX([1]价格表!$B$4:$I$31,M1110,7),IF(J1110&gt;5.5,2.6+INDEX([1]价格表!$B$4:$I$31,M1110,8)*L1110)))))))</f>
        <v>1.8</v>
      </c>
      <c r="O1110" s="3"/>
      <c r="P1110" s="3"/>
      <c r="Q1110" s="3">
        <f t="shared" si="35"/>
        <v>0</v>
      </c>
    </row>
    <row r="1111" spans="1:17">
      <c r="A1111" s="11">
        <v>4312271679926</v>
      </c>
      <c r="B1111" s="1" t="s">
        <v>19</v>
      </c>
      <c r="C1111" s="12">
        <v>20210204</v>
      </c>
      <c r="D1111" s="12">
        <v>610538201209</v>
      </c>
      <c r="E1111" s="12" t="s">
        <v>19</v>
      </c>
      <c r="F1111" s="12">
        <v>20210214</v>
      </c>
      <c r="G1111" s="12" t="s">
        <v>20</v>
      </c>
      <c r="H1111" s="12" t="s">
        <v>43</v>
      </c>
      <c r="I1111" s="12" t="s">
        <v>44</v>
      </c>
      <c r="J1111" s="12">
        <v>0.98</v>
      </c>
      <c r="K1111" s="12" t="s">
        <v>23</v>
      </c>
      <c r="L1111">
        <f t="shared" si="34"/>
        <v>1</v>
      </c>
      <c r="M1111">
        <f>MATCH(H:H,[1]价格表!$B$4:$B$35,0)</f>
        <v>4</v>
      </c>
      <c r="N1111" s="4">
        <f>IF(J1111&lt;=0.3,INDEX([1]价格表!$B$4:$I$31,M1111,2),IF(AND(J1111&gt;0.3,J1111&lt;=1),INDEX([1]价格表!$B$4:$I$31,M1111,3),IF(AND(J1111&gt;1,J1111&lt;=2.2),INDEX([1]价格表!$B$4:$I$31,M1111,4),IF(AND(J1111&gt;2.2,J1111&lt;=3.3),INDEX([1]价格表!$B$4:$I$31,M1111,5),IF(AND(J1111&gt;3.3,J1111&lt;=4),INDEX([1]价格表!$B$4:$I$31,M1111,6),IF(AND(J1111&gt;4,J1111&lt;=5.5),INDEX([1]价格表!$B$4:$I$31,M1111,7),IF(J1111&gt;5.5,2.6+INDEX([1]价格表!$B$4:$I$31,M1111,8)*L1111)))))))</f>
        <v>1.8</v>
      </c>
      <c r="O1111" s="3"/>
      <c r="P1111" s="3"/>
      <c r="Q1111" s="3">
        <f t="shared" si="35"/>
        <v>0</v>
      </c>
    </row>
    <row r="1112" spans="1:17">
      <c r="A1112" s="11">
        <v>4312271679927</v>
      </c>
      <c r="B1112" s="1" t="s">
        <v>19</v>
      </c>
      <c r="C1112" s="12">
        <v>20210204</v>
      </c>
      <c r="D1112" s="12">
        <v>610538201209</v>
      </c>
      <c r="E1112" s="12" t="s">
        <v>19</v>
      </c>
      <c r="F1112" s="12">
        <v>20210214</v>
      </c>
      <c r="G1112" s="12" t="s">
        <v>20</v>
      </c>
      <c r="H1112" s="12" t="s">
        <v>40</v>
      </c>
      <c r="I1112" s="12" t="s">
        <v>190</v>
      </c>
      <c r="J1112" s="12">
        <v>0.76</v>
      </c>
      <c r="K1112" s="12" t="s">
        <v>23</v>
      </c>
      <c r="L1112">
        <f t="shared" si="34"/>
        <v>1</v>
      </c>
      <c r="M1112">
        <f>MATCH(H:H,[1]价格表!$B$4:$B$35,0)</f>
        <v>9</v>
      </c>
      <c r="N1112" s="4">
        <f>IF(J1112&lt;=0.3,INDEX([1]价格表!$B$4:$I$31,M1112,2),IF(AND(J1112&gt;0.3,J1112&lt;=1),INDEX([1]价格表!$B$4:$I$31,M1112,3),IF(AND(J1112&gt;1,J1112&lt;=2.2),INDEX([1]价格表!$B$4:$I$31,M1112,4),IF(AND(J1112&gt;2.2,J1112&lt;=3.3),INDEX([1]价格表!$B$4:$I$31,M1112,5),IF(AND(J1112&gt;3.3,J1112&lt;=4),INDEX([1]价格表!$B$4:$I$31,M1112,6),IF(AND(J1112&gt;4,J1112&lt;=5.5),INDEX([1]价格表!$B$4:$I$31,M1112,7),IF(J1112&gt;5.5,2.6+INDEX([1]价格表!$B$4:$I$31,M1112,8)*L1112)))))))</f>
        <v>1.8</v>
      </c>
      <c r="O1112" s="3"/>
      <c r="P1112" s="3"/>
      <c r="Q1112" s="3">
        <f t="shared" si="35"/>
        <v>0</v>
      </c>
    </row>
    <row r="1113" spans="1:17">
      <c r="A1113" s="11">
        <v>4312271679928</v>
      </c>
      <c r="B1113" s="1" t="s">
        <v>19</v>
      </c>
      <c r="C1113" s="12">
        <v>20210204</v>
      </c>
      <c r="D1113" s="12">
        <v>610538201209</v>
      </c>
      <c r="E1113" s="12" t="s">
        <v>19</v>
      </c>
      <c r="F1113" s="12">
        <v>20210214</v>
      </c>
      <c r="G1113" s="12" t="s">
        <v>20</v>
      </c>
      <c r="H1113" s="12" t="s">
        <v>54</v>
      </c>
      <c r="I1113" s="12" t="s">
        <v>55</v>
      </c>
      <c r="J1113" s="12">
        <v>1.38</v>
      </c>
      <c r="K1113" s="12" t="s">
        <v>23</v>
      </c>
      <c r="L1113">
        <f t="shared" si="34"/>
        <v>2</v>
      </c>
      <c r="M1113">
        <f>MATCH(H:H,[1]价格表!$B$4:$B$35,0)</f>
        <v>10</v>
      </c>
      <c r="N1113" s="4">
        <f>IF(J1113&lt;=0.3,INDEX([1]价格表!$B$4:$I$31,M1113,2),IF(AND(J1113&gt;0.3,J1113&lt;=1),INDEX([1]价格表!$B$4:$I$31,M1113,3),IF(AND(J1113&gt;1,J1113&lt;=2.2),INDEX([1]价格表!$B$4:$I$31,M1113,4),IF(AND(J1113&gt;2.2,J1113&lt;=3.3),INDEX([1]价格表!$B$4:$I$31,M1113,5),IF(AND(J1113&gt;3.3,J1113&lt;=4),INDEX([1]价格表!$B$4:$I$31,M1113,6),IF(AND(J1113&gt;4,J1113&lt;=5.5),INDEX([1]价格表!$B$4:$I$31,M1113,7),IF(J1113&gt;5.5,2.6+INDEX([1]价格表!$B$4:$I$31,M1113,8)*L1113)))))))</f>
        <v>2.15</v>
      </c>
      <c r="O1113" s="3"/>
      <c r="P1113" s="3"/>
      <c r="Q1113" s="3">
        <f t="shared" si="35"/>
        <v>0</v>
      </c>
    </row>
    <row r="1114" spans="1:17">
      <c r="A1114" s="11">
        <v>4312271687273</v>
      </c>
      <c r="B1114" s="1" t="s">
        <v>19</v>
      </c>
      <c r="C1114" s="12">
        <v>20210204</v>
      </c>
      <c r="D1114" s="12">
        <v>610538201209</v>
      </c>
      <c r="E1114" s="12" t="s">
        <v>19</v>
      </c>
      <c r="F1114" s="12">
        <v>20210214</v>
      </c>
      <c r="G1114" s="12" t="s">
        <v>20</v>
      </c>
      <c r="H1114" s="12" t="s">
        <v>40</v>
      </c>
      <c r="I1114" s="12" t="s">
        <v>236</v>
      </c>
      <c r="J1114" s="12">
        <v>0.7</v>
      </c>
      <c r="K1114" s="12" t="s">
        <v>23</v>
      </c>
      <c r="L1114">
        <f t="shared" si="34"/>
        <v>1</v>
      </c>
      <c r="M1114">
        <f>MATCH(H:H,[1]价格表!$B$4:$B$35,0)</f>
        <v>9</v>
      </c>
      <c r="N1114" s="4">
        <f>IF(J1114&lt;=0.3,INDEX([1]价格表!$B$4:$I$31,M1114,2),IF(AND(J1114&gt;0.3,J1114&lt;=1),INDEX([1]价格表!$B$4:$I$31,M1114,3),IF(AND(J1114&gt;1,J1114&lt;=2.2),INDEX([1]价格表!$B$4:$I$31,M1114,4),IF(AND(J1114&gt;2.2,J1114&lt;=3.3),INDEX([1]价格表!$B$4:$I$31,M1114,5),IF(AND(J1114&gt;3.3,J1114&lt;=4),INDEX([1]价格表!$B$4:$I$31,M1114,6),IF(AND(J1114&gt;4,J1114&lt;=5.5),INDEX([1]价格表!$B$4:$I$31,M1114,7),IF(J1114&gt;5.5,2.6+INDEX([1]价格表!$B$4:$I$31,M1114,8)*L1114)))))))</f>
        <v>1.8</v>
      </c>
      <c r="O1114" s="3"/>
      <c r="P1114" s="3"/>
      <c r="Q1114" s="3">
        <f t="shared" si="35"/>
        <v>0</v>
      </c>
    </row>
    <row r="1115" spans="1:17">
      <c r="A1115" s="11">
        <v>4312271687285</v>
      </c>
      <c r="B1115" s="1" t="s">
        <v>19</v>
      </c>
      <c r="C1115" s="12">
        <v>20210204</v>
      </c>
      <c r="D1115" s="12">
        <v>610538201209</v>
      </c>
      <c r="E1115" s="12" t="s">
        <v>19</v>
      </c>
      <c r="F1115" s="12">
        <v>20210214</v>
      </c>
      <c r="G1115" s="12" t="s">
        <v>20</v>
      </c>
      <c r="H1115" s="12" t="s">
        <v>24</v>
      </c>
      <c r="I1115" s="12" t="s">
        <v>80</v>
      </c>
      <c r="J1115" s="12">
        <v>0.76</v>
      </c>
      <c r="K1115" s="12" t="s">
        <v>23</v>
      </c>
      <c r="L1115">
        <f t="shared" si="34"/>
        <v>1</v>
      </c>
      <c r="M1115">
        <f>MATCH(H:H,[1]价格表!$B$4:$B$35,0)</f>
        <v>1</v>
      </c>
      <c r="N1115" s="4">
        <f>IF(J1115&lt;=0.3,INDEX([1]价格表!$B$4:$I$31,M1115,2),IF(AND(J1115&gt;0.3,J1115&lt;=1),INDEX([1]价格表!$B$4:$I$31,M1115,3),IF(AND(J1115&gt;1,J1115&lt;=2.2),INDEX([1]价格表!$B$4:$I$31,M1115,4),IF(AND(J1115&gt;2.2,J1115&lt;=3.3),INDEX([1]价格表!$B$4:$I$31,M1115,5),IF(AND(J1115&gt;3.3,J1115&lt;=4),INDEX([1]价格表!$B$4:$I$31,M1115,6),IF(AND(J1115&gt;4,J1115&lt;=5.5),INDEX([1]价格表!$B$4:$I$31,M1115,7),IF(J1115&gt;5.5,2.6+INDEX([1]价格表!$B$4:$I$31,M1115,8)*L1115)))))))</f>
        <v>1.8</v>
      </c>
      <c r="O1115" s="3"/>
      <c r="P1115" s="3"/>
      <c r="Q1115" s="3">
        <f t="shared" si="35"/>
        <v>0</v>
      </c>
    </row>
    <row r="1116" spans="1:17">
      <c r="A1116" s="11">
        <v>4312271710145</v>
      </c>
      <c r="B1116" s="1" t="s">
        <v>19</v>
      </c>
      <c r="C1116" s="12">
        <v>20210204</v>
      </c>
      <c r="D1116" s="12">
        <v>610538201209</v>
      </c>
      <c r="E1116" s="12" t="s">
        <v>19</v>
      </c>
      <c r="F1116" s="12">
        <v>20210214</v>
      </c>
      <c r="G1116" s="12" t="s">
        <v>20</v>
      </c>
      <c r="H1116" s="12" t="s">
        <v>31</v>
      </c>
      <c r="I1116" s="12" t="s">
        <v>77</v>
      </c>
      <c r="J1116" s="12">
        <v>0.76</v>
      </c>
      <c r="K1116" s="12" t="s">
        <v>23</v>
      </c>
      <c r="L1116">
        <f t="shared" si="34"/>
        <v>1</v>
      </c>
      <c r="M1116">
        <f>MATCH(H:H,[1]价格表!$B$4:$B$35,0)</f>
        <v>17</v>
      </c>
      <c r="N1116" s="4">
        <f>IF(J1116&lt;=0.3,INDEX([1]价格表!$B$4:$I$31,M1116,2),IF(AND(J1116&gt;0.3,J1116&lt;=1),INDEX([1]价格表!$B$4:$I$31,M1116,3),IF(AND(J1116&gt;1,J1116&lt;=2.2),INDEX([1]价格表!$B$4:$I$31,M1116,4),IF(AND(J1116&gt;2.2,J1116&lt;=3.3),INDEX([1]价格表!$B$4:$I$31,M1116,5),IF(AND(J1116&gt;3.3,J1116&lt;=4),INDEX([1]价格表!$B$4:$I$31,M1116,6),IF(AND(J1116&gt;4,J1116&lt;=5.5),INDEX([1]价格表!$B$4:$I$31,M1116,7),IF(J1116&gt;5.5,2.6+INDEX([1]价格表!$B$4:$I$31,M1116,8)*L1116)))))))</f>
        <v>1.8</v>
      </c>
      <c r="O1116" s="3"/>
      <c r="P1116" s="3"/>
      <c r="Q1116" s="3">
        <f t="shared" si="35"/>
        <v>0</v>
      </c>
    </row>
    <row r="1117" spans="1:17">
      <c r="A1117" s="11">
        <v>4312272030881</v>
      </c>
      <c r="B1117" s="1" t="s">
        <v>19</v>
      </c>
      <c r="C1117" s="12">
        <v>20210204</v>
      </c>
      <c r="D1117" s="12">
        <v>610538201209</v>
      </c>
      <c r="E1117" s="12" t="s">
        <v>19</v>
      </c>
      <c r="F1117" s="12">
        <v>20210214</v>
      </c>
      <c r="G1117" s="12" t="s">
        <v>20</v>
      </c>
      <c r="H1117" s="12" t="s">
        <v>43</v>
      </c>
      <c r="I1117" s="12" t="s">
        <v>44</v>
      </c>
      <c r="J1117" s="12">
        <v>0.68</v>
      </c>
      <c r="K1117" s="12" t="s">
        <v>23</v>
      </c>
      <c r="L1117">
        <f t="shared" si="34"/>
        <v>1</v>
      </c>
      <c r="M1117">
        <f>MATCH(H:H,[1]价格表!$B$4:$B$35,0)</f>
        <v>4</v>
      </c>
      <c r="N1117" s="4">
        <f>IF(J1117&lt;=0.3,INDEX([1]价格表!$B$4:$I$31,M1117,2),IF(AND(J1117&gt;0.3,J1117&lt;=1),INDEX([1]价格表!$B$4:$I$31,M1117,3),IF(AND(J1117&gt;1,J1117&lt;=2.2),INDEX([1]价格表!$B$4:$I$31,M1117,4),IF(AND(J1117&gt;2.2,J1117&lt;=3.3),INDEX([1]价格表!$B$4:$I$31,M1117,5),IF(AND(J1117&gt;3.3,J1117&lt;=4),INDEX([1]价格表!$B$4:$I$31,M1117,6),IF(AND(J1117&gt;4,J1117&lt;=5.5),INDEX([1]价格表!$B$4:$I$31,M1117,7),IF(J1117&gt;5.5,2.6+INDEX([1]价格表!$B$4:$I$31,M1117,8)*L1117)))))))</f>
        <v>1.8</v>
      </c>
      <c r="O1117" s="3"/>
      <c r="P1117" s="3"/>
      <c r="Q1117" s="3">
        <f t="shared" si="35"/>
        <v>0</v>
      </c>
    </row>
    <row r="1118" spans="1:17">
      <c r="A1118" s="11">
        <v>4606921175751</v>
      </c>
      <c r="B1118" s="1" t="s">
        <v>19</v>
      </c>
      <c r="C1118" s="12">
        <v>20210204</v>
      </c>
      <c r="D1118" s="12">
        <v>610538201209</v>
      </c>
      <c r="E1118" s="12" t="s">
        <v>19</v>
      </c>
      <c r="F1118" s="12">
        <v>20210214</v>
      </c>
      <c r="G1118" s="12" t="s">
        <v>20</v>
      </c>
      <c r="H1118" s="12" t="s">
        <v>47</v>
      </c>
      <c r="I1118" s="12" t="s">
        <v>58</v>
      </c>
      <c r="J1118" s="12">
        <v>3.19</v>
      </c>
      <c r="K1118" s="12" t="s">
        <v>23</v>
      </c>
      <c r="L1118">
        <f t="shared" si="34"/>
        <v>4</v>
      </c>
      <c r="M1118">
        <f>MATCH(H:H,[1]价格表!$B$4:$B$35,0)</f>
        <v>12</v>
      </c>
      <c r="N1118" s="4">
        <f>IF(J1118&lt;=0.3,INDEX([1]价格表!$B$4:$I$31,M1118,2),IF(AND(J1118&gt;0.3,J1118&lt;=1),INDEX([1]价格表!$B$4:$I$31,M1118,3),IF(AND(J1118&gt;1,J1118&lt;=2.2),INDEX([1]价格表!$B$4:$I$31,M1118,4),IF(AND(J1118&gt;2.2,J1118&lt;=3.3),INDEX([1]价格表!$B$4:$I$31,M1118,5),IF(AND(J1118&gt;3.3,J1118&lt;=4),INDEX([1]价格表!$B$4:$I$31,M1118,6),IF(AND(J1118&gt;4,J1118&lt;=5.5),INDEX([1]价格表!$B$4:$I$31,M1118,7),IF(J1118&gt;5.5,2.6+INDEX([1]价格表!$B$4:$I$31,M1118,8)*L1118)))))))</f>
        <v>2.5</v>
      </c>
      <c r="O1118" s="3"/>
      <c r="P1118" s="3"/>
      <c r="Q1118" s="3">
        <f t="shared" si="35"/>
        <v>0</v>
      </c>
    </row>
    <row r="1119" spans="1:17">
      <c r="A1119" s="11">
        <v>4606921351603</v>
      </c>
      <c r="B1119" s="1" t="s">
        <v>19</v>
      </c>
      <c r="C1119" s="12">
        <v>20210204</v>
      </c>
      <c r="D1119" s="12">
        <v>610538201209</v>
      </c>
      <c r="E1119" s="12" t="s">
        <v>19</v>
      </c>
      <c r="F1119" s="12">
        <v>20210214</v>
      </c>
      <c r="G1119" s="12" t="s">
        <v>20</v>
      </c>
      <c r="H1119" s="12" t="s">
        <v>33</v>
      </c>
      <c r="I1119" s="12" t="s">
        <v>256</v>
      </c>
      <c r="J1119" s="12">
        <v>2.13</v>
      </c>
      <c r="K1119" s="12" t="s">
        <v>23</v>
      </c>
      <c r="L1119">
        <f t="shared" si="34"/>
        <v>3</v>
      </c>
      <c r="M1119">
        <f>MATCH(H:H,[1]价格表!$B$4:$B$35,0)</f>
        <v>7</v>
      </c>
      <c r="N1119" s="4">
        <f>IF(J1119&lt;=0.3,INDEX([1]价格表!$B$4:$I$31,M1119,2),IF(AND(J1119&gt;0.3,J1119&lt;=1),INDEX([1]价格表!$B$4:$I$31,M1119,3),IF(AND(J1119&gt;1,J1119&lt;=2.2),INDEX([1]价格表!$B$4:$I$31,M1119,4),IF(AND(J1119&gt;2.2,J1119&lt;=3.3),INDEX([1]价格表!$B$4:$I$31,M1119,5),IF(AND(J1119&gt;3.3,J1119&lt;=4),INDEX([1]价格表!$B$4:$I$31,M1119,6),IF(AND(J1119&gt;4,J1119&lt;=5.5),INDEX([1]价格表!$B$4:$I$31,M1119,7),IF(J1119&gt;5.5,2.6+INDEX([1]价格表!$B$4:$I$31,M1119,8)*L1119)))))))</f>
        <v>2.15</v>
      </c>
      <c r="O1119" s="3"/>
      <c r="P1119" s="3"/>
      <c r="Q1119" s="3">
        <f t="shared" si="35"/>
        <v>0</v>
      </c>
    </row>
    <row r="1120" spans="1:17">
      <c r="A1120" s="11">
        <v>4606921419850</v>
      </c>
      <c r="B1120" s="1" t="s">
        <v>19</v>
      </c>
      <c r="C1120" s="12">
        <v>20210204</v>
      </c>
      <c r="D1120" s="12">
        <v>610538201209</v>
      </c>
      <c r="E1120" s="12" t="s">
        <v>19</v>
      </c>
      <c r="F1120" s="12">
        <v>20210214</v>
      </c>
      <c r="G1120" s="12" t="s">
        <v>20</v>
      </c>
      <c r="H1120" s="12" t="s">
        <v>27</v>
      </c>
      <c r="I1120" s="12" t="s">
        <v>28</v>
      </c>
      <c r="J1120" s="12">
        <v>2.85</v>
      </c>
      <c r="K1120" s="12" t="s">
        <v>121</v>
      </c>
      <c r="L1120">
        <f t="shared" si="34"/>
        <v>3</v>
      </c>
      <c r="M1120">
        <f>MATCH(H:H,[1]价格表!$B$4:$B$35,0)</f>
        <v>14</v>
      </c>
      <c r="N1120" s="4">
        <f>IF(J1120&lt;=0.3,INDEX([1]价格表!$B$4:$I$31,M1120,2),IF(AND(J1120&gt;0.3,J1120&lt;=1),INDEX([1]价格表!$B$4:$I$31,M1120,3),IF(AND(J1120&gt;1,J1120&lt;=2.2),INDEX([1]价格表!$B$4:$I$31,M1120,4),IF(AND(J1120&gt;2.2,J1120&lt;=3.3),INDEX([1]价格表!$B$4:$I$31,M1120,5),IF(AND(J1120&gt;3.3,J1120&lt;=4),INDEX([1]价格表!$B$4:$I$31,M1120,6),IF(AND(J1120&gt;4,J1120&lt;=5.5),INDEX([1]价格表!$B$4:$I$31,M1120,7),IF(J1120&gt;5.5,2.6+INDEX([1]价格表!$B$4:$I$31,M1120,8)*L1120)))))))</f>
        <v>2.5</v>
      </c>
      <c r="O1120" s="3"/>
      <c r="P1120" s="3"/>
      <c r="Q1120" s="3">
        <f t="shared" si="35"/>
        <v>0</v>
      </c>
    </row>
    <row r="1121" spans="1:17">
      <c r="A1121" s="11">
        <v>4606921419890</v>
      </c>
      <c r="B1121" s="1" t="s">
        <v>19</v>
      </c>
      <c r="C1121" s="12">
        <v>20210204</v>
      </c>
      <c r="D1121" s="12">
        <v>610538201209</v>
      </c>
      <c r="E1121" s="12" t="s">
        <v>19</v>
      </c>
      <c r="F1121" s="12">
        <v>20210214</v>
      </c>
      <c r="G1121" s="12" t="s">
        <v>20</v>
      </c>
      <c r="H1121" s="12" t="s">
        <v>29</v>
      </c>
      <c r="I1121" s="12" t="s">
        <v>123</v>
      </c>
      <c r="J1121" s="12">
        <v>2.46</v>
      </c>
      <c r="K1121" s="12" t="s">
        <v>23</v>
      </c>
      <c r="L1121">
        <f t="shared" si="34"/>
        <v>3</v>
      </c>
      <c r="M1121">
        <f>MATCH(H:H,[1]价格表!$B$4:$B$35,0)</f>
        <v>3</v>
      </c>
      <c r="N1121" s="4">
        <f>IF(J1121&lt;=0.3,INDEX([1]价格表!$B$4:$I$31,M1121,2),IF(AND(J1121&gt;0.3,J1121&lt;=1),INDEX([1]价格表!$B$4:$I$31,M1121,3),IF(AND(J1121&gt;1,J1121&lt;=2.2),INDEX([1]价格表!$B$4:$I$31,M1121,4),IF(AND(J1121&gt;2.2,J1121&lt;=3.3),INDEX([1]价格表!$B$4:$I$31,M1121,5),IF(AND(J1121&gt;3.3,J1121&lt;=4),INDEX([1]价格表!$B$4:$I$31,M1121,6),IF(AND(J1121&gt;4,J1121&lt;=5.5),INDEX([1]价格表!$B$4:$I$31,M1121,7),IF(J1121&gt;5.5,2.6+INDEX([1]价格表!$B$4:$I$31,M1121,8)*L1121)))))))</f>
        <v>2.5</v>
      </c>
      <c r="O1121" s="3"/>
      <c r="P1121" s="3"/>
      <c r="Q1121" s="3">
        <f t="shared" si="35"/>
        <v>0</v>
      </c>
    </row>
    <row r="1122" spans="1:17">
      <c r="A1122" s="11">
        <v>4606921432582</v>
      </c>
      <c r="B1122" s="1" t="s">
        <v>19</v>
      </c>
      <c r="C1122" s="12">
        <v>20210204</v>
      </c>
      <c r="D1122" s="12">
        <v>610538201209</v>
      </c>
      <c r="E1122" s="12" t="s">
        <v>19</v>
      </c>
      <c r="F1122" s="12">
        <v>20210214</v>
      </c>
      <c r="G1122" s="12" t="s">
        <v>20</v>
      </c>
      <c r="H1122" s="12" t="s">
        <v>29</v>
      </c>
      <c r="I1122" s="12" t="s">
        <v>231</v>
      </c>
      <c r="J1122" s="12">
        <v>0.16</v>
      </c>
      <c r="K1122" s="12" t="s">
        <v>23</v>
      </c>
      <c r="L1122">
        <f t="shared" si="34"/>
        <v>1</v>
      </c>
      <c r="M1122">
        <f>MATCH(H:H,[1]价格表!$B$4:$B$35,0)</f>
        <v>3</v>
      </c>
      <c r="N1122" s="4">
        <f>IF(J1122&lt;=0.3,INDEX([1]价格表!$B$4:$I$31,M1122,2),IF(AND(J1122&gt;0.3,J1122&lt;=1),INDEX([1]价格表!$B$4:$I$31,M1122,3),IF(AND(J1122&gt;1,J1122&lt;=2.2),INDEX([1]价格表!$B$4:$I$31,M1122,4),IF(AND(J1122&gt;2.2,J1122&lt;=3.3),INDEX([1]价格表!$B$4:$I$31,M1122,5),IF(AND(J1122&gt;3.3,J1122&lt;=4),INDEX([1]价格表!$B$4:$I$31,M1122,6),IF(AND(J1122&gt;4,J1122&lt;=5.5),INDEX([1]价格表!$B$4:$I$31,M1122,7),IF(J1122&gt;5.5,2.6+INDEX([1]价格表!$B$4:$I$31,M1122,8)*L1122)))))))</f>
        <v>1.65</v>
      </c>
      <c r="O1122" s="3"/>
      <c r="P1122" s="3"/>
      <c r="Q1122" s="3">
        <f t="shared" si="35"/>
        <v>0</v>
      </c>
    </row>
    <row r="1123" spans="1:17">
      <c r="A1123" s="11">
        <v>4606921478159</v>
      </c>
      <c r="B1123" s="1" t="s">
        <v>19</v>
      </c>
      <c r="C1123" s="12">
        <v>20210204</v>
      </c>
      <c r="D1123" s="12">
        <v>610538201209</v>
      </c>
      <c r="E1123" s="12" t="s">
        <v>19</v>
      </c>
      <c r="F1123" s="12">
        <v>20210214</v>
      </c>
      <c r="G1123" s="12" t="s">
        <v>20</v>
      </c>
      <c r="H1123" s="12" t="s">
        <v>40</v>
      </c>
      <c r="I1123" s="12" t="s">
        <v>142</v>
      </c>
      <c r="J1123" s="12">
        <v>1.9</v>
      </c>
      <c r="K1123" s="12" t="s">
        <v>23</v>
      </c>
      <c r="L1123">
        <f t="shared" si="34"/>
        <v>2</v>
      </c>
      <c r="M1123">
        <f>MATCH(H:H,[1]价格表!$B$4:$B$35,0)</f>
        <v>9</v>
      </c>
      <c r="N1123" s="4">
        <f>IF(J1123&lt;=0.3,INDEX([1]价格表!$B$4:$I$31,M1123,2),IF(AND(J1123&gt;0.3,J1123&lt;=1),INDEX([1]价格表!$B$4:$I$31,M1123,3),IF(AND(J1123&gt;1,J1123&lt;=2.2),INDEX([1]价格表!$B$4:$I$31,M1123,4),IF(AND(J1123&gt;2.2,J1123&lt;=3.3),INDEX([1]价格表!$B$4:$I$31,M1123,5),IF(AND(J1123&gt;3.3,J1123&lt;=4),INDEX([1]价格表!$B$4:$I$31,M1123,6),IF(AND(J1123&gt;4,J1123&lt;=5.5),INDEX([1]价格表!$B$4:$I$31,M1123,7),IF(J1123&gt;5.5,2.6+INDEX([1]价格表!$B$4:$I$31,M1123,8)*L1123)))))))</f>
        <v>2.15</v>
      </c>
      <c r="O1123" s="3"/>
      <c r="P1123" s="3"/>
      <c r="Q1123" s="3">
        <f t="shared" si="35"/>
        <v>0</v>
      </c>
    </row>
    <row r="1124" spans="1:17">
      <c r="A1124" s="11">
        <v>4606921479401</v>
      </c>
      <c r="B1124" s="1" t="s">
        <v>19</v>
      </c>
      <c r="C1124" s="12">
        <v>20210204</v>
      </c>
      <c r="D1124" s="12">
        <v>610538201209</v>
      </c>
      <c r="E1124" s="12" t="s">
        <v>19</v>
      </c>
      <c r="F1124" s="12">
        <v>20210214</v>
      </c>
      <c r="G1124" s="12" t="s">
        <v>20</v>
      </c>
      <c r="H1124" s="12" t="s">
        <v>40</v>
      </c>
      <c r="I1124" s="12" t="s">
        <v>142</v>
      </c>
      <c r="J1124" s="12">
        <v>2.11</v>
      </c>
      <c r="K1124" s="12" t="s">
        <v>23</v>
      </c>
      <c r="L1124">
        <f t="shared" si="34"/>
        <v>3</v>
      </c>
      <c r="M1124">
        <f>MATCH(H:H,[1]价格表!$B$4:$B$35,0)</f>
        <v>9</v>
      </c>
      <c r="N1124" s="4">
        <f>IF(J1124&lt;=0.3,INDEX([1]价格表!$B$4:$I$31,M1124,2),IF(AND(J1124&gt;0.3,J1124&lt;=1),INDEX([1]价格表!$B$4:$I$31,M1124,3),IF(AND(J1124&gt;1,J1124&lt;=2.2),INDEX([1]价格表!$B$4:$I$31,M1124,4),IF(AND(J1124&gt;2.2,J1124&lt;=3.3),INDEX([1]价格表!$B$4:$I$31,M1124,5),IF(AND(J1124&gt;3.3,J1124&lt;=4),INDEX([1]价格表!$B$4:$I$31,M1124,6),IF(AND(J1124&gt;4,J1124&lt;=5.5),INDEX([1]价格表!$B$4:$I$31,M1124,7),IF(J1124&gt;5.5,2.6+INDEX([1]价格表!$B$4:$I$31,M1124,8)*L1124)))))))</f>
        <v>2.15</v>
      </c>
      <c r="O1124" s="3"/>
      <c r="P1124" s="3"/>
      <c r="Q1124" s="3">
        <f t="shared" si="35"/>
        <v>0</v>
      </c>
    </row>
    <row r="1125" spans="1:17">
      <c r="A1125" s="11">
        <v>4606921479485</v>
      </c>
      <c r="B1125" s="1" t="s">
        <v>19</v>
      </c>
      <c r="C1125" s="12">
        <v>20210204</v>
      </c>
      <c r="D1125" s="12">
        <v>610538201209</v>
      </c>
      <c r="E1125" s="12" t="s">
        <v>19</v>
      </c>
      <c r="F1125" s="12">
        <v>20210214</v>
      </c>
      <c r="G1125" s="12" t="s">
        <v>20</v>
      </c>
      <c r="H1125" s="12" t="s">
        <v>132</v>
      </c>
      <c r="I1125" s="12" t="s">
        <v>172</v>
      </c>
      <c r="J1125" s="12">
        <v>2.11</v>
      </c>
      <c r="K1125" s="12" t="s">
        <v>23</v>
      </c>
      <c r="L1125">
        <f t="shared" si="34"/>
        <v>3</v>
      </c>
      <c r="M1125">
        <f>MATCH(H:H,[1]价格表!$B$4:$B$35,0)</f>
        <v>19</v>
      </c>
      <c r="N1125" s="4">
        <f>IF(J1125&lt;=0.3,INDEX([1]价格表!$B$4:$I$31,M1125,2),IF(AND(J1125&gt;0.3,J1125&lt;=1),INDEX([1]价格表!$B$4:$I$31,M1125,3),IF(AND(J1125&gt;1,J1125&lt;=2.2),INDEX([1]价格表!$B$4:$I$31,M1125,4),IF(AND(J1125&gt;2.2,J1125&lt;=3.3),INDEX([1]价格表!$B$4:$I$31,M1125,5),IF(AND(J1125&gt;3.3,J1125&lt;=4),INDEX([1]价格表!$B$4:$I$31,M1125,6),IF(AND(J1125&gt;4,J1125&lt;=5.5),INDEX([1]价格表!$B$4:$I$31,M1125,7),IF(J1125&gt;5.5,2.6+INDEX([1]价格表!$B$4:$I$31,M1125,8)*L1125)))))))</f>
        <v>2.15</v>
      </c>
      <c r="O1125" s="3"/>
      <c r="P1125" s="3"/>
      <c r="Q1125" s="3">
        <f t="shared" si="35"/>
        <v>0</v>
      </c>
    </row>
    <row r="1126" spans="1:17">
      <c r="A1126" s="11">
        <v>4606921489524</v>
      </c>
      <c r="B1126" s="1" t="s">
        <v>19</v>
      </c>
      <c r="C1126" s="12">
        <v>20210204</v>
      </c>
      <c r="D1126" s="12">
        <v>610538201209</v>
      </c>
      <c r="E1126" s="12" t="s">
        <v>19</v>
      </c>
      <c r="F1126" s="12">
        <v>20210214</v>
      </c>
      <c r="G1126" s="12" t="s">
        <v>20</v>
      </c>
      <c r="H1126" s="12" t="s">
        <v>33</v>
      </c>
      <c r="I1126" s="12" t="s">
        <v>175</v>
      </c>
      <c r="J1126" s="12">
        <v>2.45</v>
      </c>
      <c r="K1126" s="12" t="s">
        <v>23</v>
      </c>
      <c r="L1126">
        <f t="shared" si="34"/>
        <v>3</v>
      </c>
      <c r="M1126">
        <f>MATCH(H:H,[1]价格表!$B$4:$B$35,0)</f>
        <v>7</v>
      </c>
      <c r="N1126" s="4">
        <f>IF(J1126&lt;=0.3,INDEX([1]价格表!$B$4:$I$31,M1126,2),IF(AND(J1126&gt;0.3,J1126&lt;=1),INDEX([1]价格表!$B$4:$I$31,M1126,3),IF(AND(J1126&gt;1,J1126&lt;=2.2),INDEX([1]价格表!$B$4:$I$31,M1126,4),IF(AND(J1126&gt;2.2,J1126&lt;=3.3),INDEX([1]价格表!$B$4:$I$31,M1126,5),IF(AND(J1126&gt;3.3,J1126&lt;=4),INDEX([1]价格表!$B$4:$I$31,M1126,6),IF(AND(J1126&gt;4,J1126&lt;=5.5),INDEX([1]价格表!$B$4:$I$31,M1126,7),IF(J1126&gt;5.5,2.6+INDEX([1]价格表!$B$4:$I$31,M1126,8)*L1126)))))))</f>
        <v>2.5</v>
      </c>
      <c r="O1126" s="5">
        <v>2.1</v>
      </c>
      <c r="P1126" s="5">
        <v>2.15</v>
      </c>
      <c r="Q1126" s="3">
        <f t="shared" si="35"/>
        <v>-0.35</v>
      </c>
    </row>
    <row r="1127" spans="1:17">
      <c r="A1127" s="11">
        <v>4606921489537</v>
      </c>
      <c r="B1127" s="1" t="s">
        <v>19</v>
      </c>
      <c r="C1127" s="12">
        <v>20210204</v>
      </c>
      <c r="D1127" s="12">
        <v>610538201209</v>
      </c>
      <c r="E1127" s="12" t="s">
        <v>19</v>
      </c>
      <c r="F1127" s="12">
        <v>20210214</v>
      </c>
      <c r="G1127" s="12" t="s">
        <v>20</v>
      </c>
      <c r="H1127" s="12" t="s">
        <v>161</v>
      </c>
      <c r="I1127" s="12" t="s">
        <v>162</v>
      </c>
      <c r="J1127" s="12">
        <v>2.41</v>
      </c>
      <c r="K1127" s="12" t="s">
        <v>23</v>
      </c>
      <c r="L1127">
        <f t="shared" si="34"/>
        <v>3</v>
      </c>
      <c r="M1127">
        <f>MATCH(H:H,[1]价格表!$B$4:$B$35,0)</f>
        <v>13</v>
      </c>
      <c r="N1127" s="4">
        <f>IF(J1127&lt;=0.3,INDEX([1]价格表!$B$4:$I$31,M1127,2),IF(AND(J1127&gt;0.3,J1127&lt;=1),INDEX([1]价格表!$B$4:$I$31,M1127,3),IF(AND(J1127&gt;1,J1127&lt;=2.2),INDEX([1]价格表!$B$4:$I$31,M1127,4),IF(AND(J1127&gt;2.2,J1127&lt;=3.3),INDEX([1]价格表!$B$4:$I$31,M1127,5),IF(AND(J1127&gt;3.3,J1127&lt;=4),INDEX([1]价格表!$B$4:$I$31,M1127,6),IF(AND(J1127&gt;4,J1127&lt;=5.5),INDEX([1]价格表!$B$4:$I$31,M1127,7),IF(J1127&gt;5.5,2.6+INDEX([1]价格表!$B$4:$I$31,M1127,8)*L1127)))))))</f>
        <v>2.5</v>
      </c>
      <c r="O1127" s="5">
        <v>2.1</v>
      </c>
      <c r="P1127" s="5">
        <v>2.15</v>
      </c>
      <c r="Q1127" s="3">
        <f t="shared" si="35"/>
        <v>-0.35</v>
      </c>
    </row>
    <row r="1128" spans="1:17">
      <c r="A1128" s="11">
        <v>4606923405150</v>
      </c>
      <c r="B1128" s="1" t="s">
        <v>19</v>
      </c>
      <c r="C1128" s="12">
        <v>20210204</v>
      </c>
      <c r="D1128" s="12">
        <v>610538201209</v>
      </c>
      <c r="E1128" s="12" t="s">
        <v>19</v>
      </c>
      <c r="F1128" s="12">
        <v>20210214</v>
      </c>
      <c r="G1128" s="12" t="s">
        <v>20</v>
      </c>
      <c r="H1128" s="12" t="s">
        <v>47</v>
      </c>
      <c r="I1128" s="12" t="s">
        <v>134</v>
      </c>
      <c r="J1128" s="12">
        <v>2.17</v>
      </c>
      <c r="K1128" s="12" t="s">
        <v>23</v>
      </c>
      <c r="L1128">
        <f t="shared" si="34"/>
        <v>3</v>
      </c>
      <c r="M1128">
        <f>MATCH(H:H,[1]价格表!$B$4:$B$35,0)</f>
        <v>12</v>
      </c>
      <c r="N1128" s="4">
        <f>IF(J1128&lt;=0.3,INDEX([1]价格表!$B$4:$I$31,M1128,2),IF(AND(J1128&gt;0.3,J1128&lt;=1),INDEX([1]价格表!$B$4:$I$31,M1128,3),IF(AND(J1128&gt;1,J1128&lt;=2.2),INDEX([1]价格表!$B$4:$I$31,M1128,4),IF(AND(J1128&gt;2.2,J1128&lt;=3.3),INDEX([1]价格表!$B$4:$I$31,M1128,5),IF(AND(J1128&gt;3.3,J1128&lt;=4),INDEX([1]价格表!$B$4:$I$31,M1128,6),IF(AND(J1128&gt;4,J1128&lt;=5.5),INDEX([1]价格表!$B$4:$I$31,M1128,7),IF(J1128&gt;5.5,2.6+INDEX([1]价格表!$B$4:$I$31,M1128,8)*L1128)))))))</f>
        <v>2.15</v>
      </c>
      <c r="O1128" s="3"/>
      <c r="P1128" s="3"/>
      <c r="Q1128" s="3">
        <f t="shared" si="35"/>
        <v>0</v>
      </c>
    </row>
    <row r="1129" spans="1:17">
      <c r="A1129" s="11">
        <v>4606923416428</v>
      </c>
      <c r="B1129" s="1" t="s">
        <v>19</v>
      </c>
      <c r="C1129" s="12">
        <v>20210204</v>
      </c>
      <c r="D1129" s="12">
        <v>610538201209</v>
      </c>
      <c r="E1129" s="12" t="s">
        <v>19</v>
      </c>
      <c r="F1129" s="12">
        <v>20210214</v>
      </c>
      <c r="G1129" s="12" t="s">
        <v>20</v>
      </c>
      <c r="H1129" s="12" t="s">
        <v>31</v>
      </c>
      <c r="I1129" s="12" t="s">
        <v>77</v>
      </c>
      <c r="J1129" s="12">
        <v>3.27</v>
      </c>
      <c r="K1129" s="12" t="s">
        <v>23</v>
      </c>
      <c r="L1129">
        <f t="shared" si="34"/>
        <v>4</v>
      </c>
      <c r="M1129">
        <f>MATCH(H:H,[1]价格表!$B$4:$B$35,0)</f>
        <v>17</v>
      </c>
      <c r="N1129" s="4">
        <f>IF(J1129&lt;=0.3,INDEX([1]价格表!$B$4:$I$31,M1129,2),IF(AND(J1129&gt;0.3,J1129&lt;=1),INDEX([1]价格表!$B$4:$I$31,M1129,3),IF(AND(J1129&gt;1,J1129&lt;=2.2),INDEX([1]价格表!$B$4:$I$31,M1129,4),IF(AND(J1129&gt;2.2,J1129&lt;=3.3),INDEX([1]价格表!$B$4:$I$31,M1129,5),IF(AND(J1129&gt;3.3,J1129&lt;=4),INDEX([1]价格表!$B$4:$I$31,M1129,6),IF(AND(J1129&gt;4,J1129&lt;=5.5),INDEX([1]价格表!$B$4:$I$31,M1129,7),IF(J1129&gt;5.5,2.6+INDEX([1]价格表!$B$4:$I$31,M1129,8)*L1129)))))))</f>
        <v>2.5</v>
      </c>
      <c r="O1129" s="3"/>
      <c r="P1129" s="3"/>
      <c r="Q1129" s="3">
        <f t="shared" si="35"/>
        <v>0</v>
      </c>
    </row>
    <row r="1130" spans="1:17">
      <c r="A1130" s="11">
        <v>4606923416460</v>
      </c>
      <c r="B1130" s="1" t="s">
        <v>19</v>
      </c>
      <c r="C1130" s="12">
        <v>20210204</v>
      </c>
      <c r="D1130" s="12">
        <v>610538201209</v>
      </c>
      <c r="E1130" s="12" t="s">
        <v>19</v>
      </c>
      <c r="F1130" s="12">
        <v>20210214</v>
      </c>
      <c r="G1130" s="12" t="s">
        <v>20</v>
      </c>
      <c r="H1130" s="12" t="s">
        <v>31</v>
      </c>
      <c r="I1130" s="12" t="s">
        <v>77</v>
      </c>
      <c r="J1130" s="12">
        <v>3.26</v>
      </c>
      <c r="K1130" s="12" t="s">
        <v>23</v>
      </c>
      <c r="L1130">
        <f t="shared" si="34"/>
        <v>4</v>
      </c>
      <c r="M1130">
        <f>MATCH(H:H,[1]价格表!$B$4:$B$35,0)</f>
        <v>17</v>
      </c>
      <c r="N1130" s="4">
        <f>IF(J1130&lt;=0.3,INDEX([1]价格表!$B$4:$I$31,M1130,2),IF(AND(J1130&gt;0.3,J1130&lt;=1),INDEX([1]价格表!$B$4:$I$31,M1130,3),IF(AND(J1130&gt;1,J1130&lt;=2.2),INDEX([1]价格表!$B$4:$I$31,M1130,4),IF(AND(J1130&gt;2.2,J1130&lt;=3.3),INDEX([1]价格表!$B$4:$I$31,M1130,5),IF(AND(J1130&gt;3.3,J1130&lt;=4),INDEX([1]价格表!$B$4:$I$31,M1130,6),IF(AND(J1130&gt;4,J1130&lt;=5.5),INDEX([1]价格表!$B$4:$I$31,M1130,7),IF(J1130&gt;5.5,2.6+INDEX([1]价格表!$B$4:$I$31,M1130,8)*L1130)))))))</f>
        <v>2.5</v>
      </c>
      <c r="O1130" s="3"/>
      <c r="P1130" s="3"/>
      <c r="Q1130" s="3">
        <f t="shared" si="35"/>
        <v>0</v>
      </c>
    </row>
    <row r="1131" spans="1:17">
      <c r="A1131" s="11">
        <v>4606923419978</v>
      </c>
      <c r="B1131" s="1" t="s">
        <v>19</v>
      </c>
      <c r="C1131" s="12">
        <v>20210204</v>
      </c>
      <c r="D1131" s="12">
        <v>610538201209</v>
      </c>
      <c r="E1131" s="12" t="s">
        <v>19</v>
      </c>
      <c r="F1131" s="12">
        <v>20210214</v>
      </c>
      <c r="G1131" s="12" t="s">
        <v>20</v>
      </c>
      <c r="H1131" s="12" t="s">
        <v>24</v>
      </c>
      <c r="I1131" s="12" t="s">
        <v>25</v>
      </c>
      <c r="J1131" s="12">
        <v>1.26</v>
      </c>
      <c r="K1131" s="12" t="s">
        <v>23</v>
      </c>
      <c r="L1131">
        <f t="shared" si="34"/>
        <v>2</v>
      </c>
      <c r="M1131">
        <f>MATCH(H:H,[1]价格表!$B$4:$B$35,0)</f>
        <v>1</v>
      </c>
      <c r="N1131" s="4">
        <f>IF(J1131&lt;=0.3,INDEX([1]价格表!$B$4:$I$31,M1131,2),IF(AND(J1131&gt;0.3,J1131&lt;=1),INDEX([1]价格表!$B$4:$I$31,M1131,3),IF(AND(J1131&gt;1,J1131&lt;=2.2),INDEX([1]价格表!$B$4:$I$31,M1131,4),IF(AND(J1131&gt;2.2,J1131&lt;=3.3),INDEX([1]价格表!$B$4:$I$31,M1131,5),IF(AND(J1131&gt;3.3,J1131&lt;=4),INDEX([1]价格表!$B$4:$I$31,M1131,6),IF(AND(J1131&gt;4,J1131&lt;=5.5),INDEX([1]价格表!$B$4:$I$31,M1131,7),IF(J1131&gt;5.5,2.6+INDEX([1]价格表!$B$4:$I$31,M1131,8)*L1131)))))))</f>
        <v>2.15</v>
      </c>
      <c r="O1131" s="3"/>
      <c r="P1131" s="3"/>
      <c r="Q1131" s="3">
        <f t="shared" si="35"/>
        <v>0</v>
      </c>
    </row>
    <row r="1132" spans="1:17">
      <c r="A1132" s="11">
        <v>4606923420099</v>
      </c>
      <c r="B1132" s="1" t="s">
        <v>19</v>
      </c>
      <c r="C1132" s="12">
        <v>20210204</v>
      </c>
      <c r="D1132" s="12">
        <v>610538201209</v>
      </c>
      <c r="E1132" s="12" t="s">
        <v>19</v>
      </c>
      <c r="F1132" s="12">
        <v>20210214</v>
      </c>
      <c r="G1132" s="12" t="s">
        <v>20</v>
      </c>
      <c r="H1132" s="12" t="s">
        <v>24</v>
      </c>
      <c r="I1132" s="12" t="s">
        <v>56</v>
      </c>
      <c r="J1132" s="12">
        <v>1.38</v>
      </c>
      <c r="K1132" s="12" t="s">
        <v>23</v>
      </c>
      <c r="L1132">
        <f t="shared" si="34"/>
        <v>2</v>
      </c>
      <c r="M1132">
        <f>MATCH(H:H,[1]价格表!$B$4:$B$35,0)</f>
        <v>1</v>
      </c>
      <c r="N1132" s="4">
        <f>IF(J1132&lt;=0.3,INDEX([1]价格表!$B$4:$I$31,M1132,2),IF(AND(J1132&gt;0.3,J1132&lt;=1),INDEX([1]价格表!$B$4:$I$31,M1132,3),IF(AND(J1132&gt;1,J1132&lt;=2.2),INDEX([1]价格表!$B$4:$I$31,M1132,4),IF(AND(J1132&gt;2.2,J1132&lt;=3.3),INDEX([1]价格表!$B$4:$I$31,M1132,5),IF(AND(J1132&gt;3.3,J1132&lt;=4),INDEX([1]价格表!$B$4:$I$31,M1132,6),IF(AND(J1132&gt;4,J1132&lt;=5.5),INDEX([1]价格表!$B$4:$I$31,M1132,7),IF(J1132&gt;5.5,2.6+INDEX([1]价格表!$B$4:$I$31,M1132,8)*L1132)))))))</f>
        <v>2.15</v>
      </c>
      <c r="O1132" s="3"/>
      <c r="P1132" s="3"/>
      <c r="Q1132" s="3">
        <f t="shared" si="35"/>
        <v>0</v>
      </c>
    </row>
    <row r="1133" spans="1:17">
      <c r="A1133" s="11">
        <v>4606923421642</v>
      </c>
      <c r="B1133" s="1" t="s">
        <v>19</v>
      </c>
      <c r="C1133" s="12">
        <v>20210204</v>
      </c>
      <c r="D1133" s="12">
        <v>610538201209</v>
      </c>
      <c r="E1133" s="12" t="s">
        <v>19</v>
      </c>
      <c r="F1133" s="12">
        <v>20210214</v>
      </c>
      <c r="G1133" s="12" t="s">
        <v>20</v>
      </c>
      <c r="H1133" s="12" t="s">
        <v>45</v>
      </c>
      <c r="I1133" s="12" t="s">
        <v>257</v>
      </c>
      <c r="J1133" s="12">
        <v>1.85</v>
      </c>
      <c r="K1133" s="12" t="s">
        <v>23</v>
      </c>
      <c r="L1133">
        <f t="shared" si="34"/>
        <v>2</v>
      </c>
      <c r="M1133">
        <f>MATCH(H:H,[1]价格表!$B$4:$B$35,0)</f>
        <v>20</v>
      </c>
      <c r="N1133" s="4">
        <f>IF(J1133&lt;=0.3,INDEX([1]价格表!$B$4:$I$31,M1133,2),IF(AND(J1133&gt;0.3,J1133&lt;=1),INDEX([1]价格表!$B$4:$I$31,M1133,3),IF(AND(J1133&gt;1,J1133&lt;=2.2),INDEX([1]价格表!$B$4:$I$31,M1133,4),IF(AND(J1133&gt;2.2,J1133&lt;=3.3),INDEX([1]价格表!$B$4:$I$31,M1133,5),IF(AND(J1133&gt;3.3,J1133&lt;=4),INDEX([1]价格表!$B$4:$I$31,M1133,6),IF(AND(J1133&gt;4,J1133&lt;=5.5),INDEX([1]价格表!$B$4:$I$31,M1133,7),IF(J1133&gt;5.5,2.6+INDEX([1]价格表!$B$4:$I$31,M1133,8)*L1133)))))))</f>
        <v>2.15</v>
      </c>
      <c r="O1133" s="3"/>
      <c r="P1133" s="3"/>
      <c r="Q1133" s="3">
        <f t="shared" si="35"/>
        <v>0</v>
      </c>
    </row>
    <row r="1134" spans="1:17">
      <c r="A1134" s="11">
        <v>4606923423490</v>
      </c>
      <c r="B1134" s="1" t="s">
        <v>19</v>
      </c>
      <c r="C1134" s="12">
        <v>20210204</v>
      </c>
      <c r="D1134" s="12">
        <v>610538201209</v>
      </c>
      <c r="E1134" s="12" t="s">
        <v>19</v>
      </c>
      <c r="F1134" s="12">
        <v>20210214</v>
      </c>
      <c r="G1134" s="12" t="s">
        <v>20</v>
      </c>
      <c r="H1134" s="12" t="s">
        <v>24</v>
      </c>
      <c r="I1134" s="12" t="s">
        <v>80</v>
      </c>
      <c r="J1134" s="12">
        <v>1.82</v>
      </c>
      <c r="K1134" s="12" t="s">
        <v>23</v>
      </c>
      <c r="L1134">
        <f t="shared" si="34"/>
        <v>2</v>
      </c>
      <c r="M1134">
        <f>MATCH(H:H,[1]价格表!$B$4:$B$35,0)</f>
        <v>1</v>
      </c>
      <c r="N1134" s="4">
        <f>IF(J1134&lt;=0.3,INDEX([1]价格表!$B$4:$I$31,M1134,2),IF(AND(J1134&gt;0.3,J1134&lt;=1),INDEX([1]价格表!$B$4:$I$31,M1134,3),IF(AND(J1134&gt;1,J1134&lt;=2.2),INDEX([1]价格表!$B$4:$I$31,M1134,4),IF(AND(J1134&gt;2.2,J1134&lt;=3.3),INDEX([1]价格表!$B$4:$I$31,M1134,5),IF(AND(J1134&gt;3.3,J1134&lt;=4),INDEX([1]价格表!$B$4:$I$31,M1134,6),IF(AND(J1134&gt;4,J1134&lt;=5.5),INDEX([1]价格表!$B$4:$I$31,M1134,7),IF(J1134&gt;5.5,2.6+INDEX([1]价格表!$B$4:$I$31,M1134,8)*L1134)))))))</f>
        <v>2.15</v>
      </c>
      <c r="O1134" s="3"/>
      <c r="P1134" s="3"/>
      <c r="Q1134" s="3">
        <f t="shared" si="35"/>
        <v>0</v>
      </c>
    </row>
    <row r="1135" spans="1:17">
      <c r="A1135" s="11">
        <v>4606923424260</v>
      </c>
      <c r="B1135" s="1" t="s">
        <v>19</v>
      </c>
      <c r="C1135" s="12">
        <v>20210204</v>
      </c>
      <c r="D1135" s="12">
        <v>610538201209</v>
      </c>
      <c r="E1135" s="12" t="s">
        <v>19</v>
      </c>
      <c r="F1135" s="12">
        <v>20210214</v>
      </c>
      <c r="G1135" s="12" t="s">
        <v>20</v>
      </c>
      <c r="H1135" s="12" t="s">
        <v>72</v>
      </c>
      <c r="I1135" s="12" t="s">
        <v>100</v>
      </c>
      <c r="J1135" s="12">
        <v>2.16</v>
      </c>
      <c r="K1135" s="12" t="s">
        <v>23</v>
      </c>
      <c r="L1135">
        <f t="shared" si="34"/>
        <v>3</v>
      </c>
      <c r="M1135">
        <f>MATCH(H:H,[1]价格表!$B$4:$B$35,0)</f>
        <v>2</v>
      </c>
      <c r="N1135" s="4">
        <f>IF(J1135&lt;=0.3,INDEX([1]价格表!$B$4:$I$31,M1135,2),IF(AND(J1135&gt;0.3,J1135&lt;=1),INDEX([1]价格表!$B$4:$I$31,M1135,3),IF(AND(J1135&gt;1,J1135&lt;=2.2),INDEX([1]价格表!$B$4:$I$31,M1135,4),IF(AND(J1135&gt;2.2,J1135&lt;=3.3),INDEX([1]价格表!$B$4:$I$31,M1135,5),IF(AND(J1135&gt;3.3,J1135&lt;=4),INDEX([1]价格表!$B$4:$I$31,M1135,6),IF(AND(J1135&gt;4,J1135&lt;=5.5),INDEX([1]价格表!$B$4:$I$31,M1135,7),IF(J1135&gt;5.5,2.6+INDEX([1]价格表!$B$4:$I$31,M1135,8)*L1135)))))))</f>
        <v>2.15</v>
      </c>
      <c r="O1135" s="3"/>
      <c r="P1135" s="3"/>
      <c r="Q1135" s="3">
        <f t="shared" si="35"/>
        <v>0</v>
      </c>
    </row>
    <row r="1136" spans="1:17">
      <c r="A1136" s="11">
        <v>4606923428769</v>
      </c>
      <c r="B1136" s="1" t="s">
        <v>19</v>
      </c>
      <c r="C1136" s="12">
        <v>20210204</v>
      </c>
      <c r="D1136" s="12">
        <v>610538201209</v>
      </c>
      <c r="E1136" s="12" t="s">
        <v>19</v>
      </c>
      <c r="F1136" s="12">
        <v>20210214</v>
      </c>
      <c r="G1136" s="12" t="s">
        <v>20</v>
      </c>
      <c r="H1136" s="12" t="s">
        <v>29</v>
      </c>
      <c r="I1136" s="12" t="s">
        <v>209</v>
      </c>
      <c r="J1136" s="12">
        <v>2.72</v>
      </c>
      <c r="K1136" s="12" t="s">
        <v>23</v>
      </c>
      <c r="L1136">
        <f t="shared" si="34"/>
        <v>3</v>
      </c>
      <c r="M1136">
        <f>MATCH(H:H,[1]价格表!$B$4:$B$35,0)</f>
        <v>3</v>
      </c>
      <c r="N1136" s="4">
        <f>IF(J1136&lt;=0.3,INDEX([1]价格表!$B$4:$I$31,M1136,2),IF(AND(J1136&gt;0.3,J1136&lt;=1),INDEX([1]价格表!$B$4:$I$31,M1136,3),IF(AND(J1136&gt;1,J1136&lt;=2.2),INDEX([1]价格表!$B$4:$I$31,M1136,4),IF(AND(J1136&gt;2.2,J1136&lt;=3.3),INDEX([1]价格表!$B$4:$I$31,M1136,5),IF(AND(J1136&gt;3.3,J1136&lt;=4),INDEX([1]价格表!$B$4:$I$31,M1136,6),IF(AND(J1136&gt;4,J1136&lt;=5.5),INDEX([1]价格表!$B$4:$I$31,M1136,7),IF(J1136&gt;5.5,2.6+INDEX([1]价格表!$B$4:$I$31,M1136,8)*L1136)))))))</f>
        <v>2.5</v>
      </c>
      <c r="O1136" s="3"/>
      <c r="P1136" s="3"/>
      <c r="Q1136" s="3">
        <f t="shared" si="35"/>
        <v>0</v>
      </c>
    </row>
    <row r="1137" spans="1:17">
      <c r="A1137" s="11">
        <v>4606923429246</v>
      </c>
      <c r="B1137" s="1" t="s">
        <v>19</v>
      </c>
      <c r="C1137" s="12">
        <v>20210204</v>
      </c>
      <c r="D1137" s="12">
        <v>610538201209</v>
      </c>
      <c r="E1137" s="12" t="s">
        <v>19</v>
      </c>
      <c r="F1137" s="12">
        <v>20210214</v>
      </c>
      <c r="G1137" s="12" t="s">
        <v>20</v>
      </c>
      <c r="H1137" s="12" t="s">
        <v>54</v>
      </c>
      <c r="I1137" s="12" t="s">
        <v>55</v>
      </c>
      <c r="J1137" s="12">
        <v>2.17</v>
      </c>
      <c r="K1137" s="12" t="s">
        <v>23</v>
      </c>
      <c r="L1137">
        <f t="shared" si="34"/>
        <v>3</v>
      </c>
      <c r="M1137">
        <f>MATCH(H:H,[1]价格表!$B$4:$B$35,0)</f>
        <v>10</v>
      </c>
      <c r="N1137" s="4">
        <f>IF(J1137&lt;=0.3,INDEX([1]价格表!$B$4:$I$31,M1137,2),IF(AND(J1137&gt;0.3,J1137&lt;=1),INDEX([1]价格表!$B$4:$I$31,M1137,3),IF(AND(J1137&gt;1,J1137&lt;=2.2),INDEX([1]价格表!$B$4:$I$31,M1137,4),IF(AND(J1137&gt;2.2,J1137&lt;=3.3),INDEX([1]价格表!$B$4:$I$31,M1137,5),IF(AND(J1137&gt;3.3,J1137&lt;=4),INDEX([1]价格表!$B$4:$I$31,M1137,6),IF(AND(J1137&gt;4,J1137&lt;=5.5),INDEX([1]价格表!$B$4:$I$31,M1137,7),IF(J1137&gt;5.5,2.6+INDEX([1]价格表!$B$4:$I$31,M1137,8)*L1137)))))))</f>
        <v>2.15</v>
      </c>
      <c r="O1137" s="3"/>
      <c r="P1137" s="3"/>
      <c r="Q1137" s="3">
        <f t="shared" si="35"/>
        <v>0</v>
      </c>
    </row>
    <row r="1138" spans="1:17">
      <c r="A1138" s="11">
        <v>4606923429286</v>
      </c>
      <c r="B1138" s="1" t="s">
        <v>19</v>
      </c>
      <c r="C1138" s="12">
        <v>20210204</v>
      </c>
      <c r="D1138" s="12">
        <v>610538201209</v>
      </c>
      <c r="E1138" s="12" t="s">
        <v>19</v>
      </c>
      <c r="F1138" s="12">
        <v>20210214</v>
      </c>
      <c r="G1138" s="12" t="s">
        <v>20</v>
      </c>
      <c r="H1138" s="12" t="s">
        <v>72</v>
      </c>
      <c r="I1138" s="12" t="s">
        <v>73</v>
      </c>
      <c r="J1138" s="12">
        <v>3.19</v>
      </c>
      <c r="K1138" s="12" t="s">
        <v>23</v>
      </c>
      <c r="L1138">
        <f t="shared" si="34"/>
        <v>4</v>
      </c>
      <c r="M1138">
        <f>MATCH(H:H,[1]价格表!$B$4:$B$35,0)</f>
        <v>2</v>
      </c>
      <c r="N1138" s="4">
        <f>IF(J1138&lt;=0.3,INDEX([1]价格表!$B$4:$I$31,M1138,2),IF(AND(J1138&gt;0.3,J1138&lt;=1),INDEX([1]价格表!$B$4:$I$31,M1138,3),IF(AND(J1138&gt;1,J1138&lt;=2.2),INDEX([1]价格表!$B$4:$I$31,M1138,4),IF(AND(J1138&gt;2.2,J1138&lt;=3.3),INDEX([1]价格表!$B$4:$I$31,M1138,5),IF(AND(J1138&gt;3.3,J1138&lt;=4),INDEX([1]价格表!$B$4:$I$31,M1138,6),IF(AND(J1138&gt;4,J1138&lt;=5.5),INDEX([1]价格表!$B$4:$I$31,M1138,7),IF(J1138&gt;5.5,2.6+INDEX([1]价格表!$B$4:$I$31,M1138,8)*L1138)))))))</f>
        <v>2.5</v>
      </c>
      <c r="O1138" s="3"/>
      <c r="P1138" s="3"/>
      <c r="Q1138" s="3">
        <f t="shared" si="35"/>
        <v>0</v>
      </c>
    </row>
    <row r="1139" spans="1:17">
      <c r="A1139" s="11">
        <v>4606923429302</v>
      </c>
      <c r="B1139" s="1" t="s">
        <v>19</v>
      </c>
      <c r="C1139" s="12">
        <v>20210204</v>
      </c>
      <c r="D1139" s="12">
        <v>610538201209</v>
      </c>
      <c r="E1139" s="12" t="s">
        <v>19</v>
      </c>
      <c r="F1139" s="12">
        <v>20210214</v>
      </c>
      <c r="G1139" s="12" t="s">
        <v>20</v>
      </c>
      <c r="H1139" s="12" t="s">
        <v>40</v>
      </c>
      <c r="I1139" s="12" t="s">
        <v>189</v>
      </c>
      <c r="J1139" s="12">
        <v>2.1</v>
      </c>
      <c r="K1139" s="12" t="s">
        <v>23</v>
      </c>
      <c r="L1139">
        <f t="shared" si="34"/>
        <v>3</v>
      </c>
      <c r="M1139">
        <f>MATCH(H:H,[1]价格表!$B$4:$B$35,0)</f>
        <v>9</v>
      </c>
      <c r="N1139" s="4">
        <f>IF(J1139&lt;=0.3,INDEX([1]价格表!$B$4:$I$31,M1139,2),IF(AND(J1139&gt;0.3,J1139&lt;=1),INDEX([1]价格表!$B$4:$I$31,M1139,3),IF(AND(J1139&gt;1,J1139&lt;=2.2),INDEX([1]价格表!$B$4:$I$31,M1139,4),IF(AND(J1139&gt;2.2,J1139&lt;=3.3),INDEX([1]价格表!$B$4:$I$31,M1139,5),IF(AND(J1139&gt;3.3,J1139&lt;=4),INDEX([1]价格表!$B$4:$I$31,M1139,6),IF(AND(J1139&gt;4,J1139&lt;=5.5),INDEX([1]价格表!$B$4:$I$31,M1139,7),IF(J1139&gt;5.5,2.6+INDEX([1]价格表!$B$4:$I$31,M1139,8)*L1139)))))))</f>
        <v>2.15</v>
      </c>
      <c r="O1139" s="3"/>
      <c r="P1139" s="3"/>
      <c r="Q1139" s="3">
        <f t="shared" si="35"/>
        <v>0</v>
      </c>
    </row>
    <row r="1140" spans="1:17">
      <c r="A1140" s="11">
        <v>4606923429308</v>
      </c>
      <c r="B1140" s="1" t="s">
        <v>19</v>
      </c>
      <c r="C1140" s="12">
        <v>20210204</v>
      </c>
      <c r="D1140" s="12">
        <v>610538201209</v>
      </c>
      <c r="E1140" s="12" t="s">
        <v>19</v>
      </c>
      <c r="F1140" s="12">
        <v>20210214</v>
      </c>
      <c r="G1140" s="12" t="s">
        <v>20</v>
      </c>
      <c r="H1140" s="12" t="s">
        <v>132</v>
      </c>
      <c r="I1140" s="12" t="s">
        <v>234</v>
      </c>
      <c r="J1140" s="12">
        <v>3.13</v>
      </c>
      <c r="K1140" s="12" t="s">
        <v>23</v>
      </c>
      <c r="L1140">
        <f t="shared" si="34"/>
        <v>4</v>
      </c>
      <c r="M1140">
        <f>MATCH(H:H,[1]价格表!$B$4:$B$35,0)</f>
        <v>19</v>
      </c>
      <c r="N1140" s="4">
        <f>IF(J1140&lt;=0.3,INDEX([1]价格表!$B$4:$I$31,M1140,2),IF(AND(J1140&gt;0.3,J1140&lt;=1),INDEX([1]价格表!$B$4:$I$31,M1140,3),IF(AND(J1140&gt;1,J1140&lt;=2.2),INDEX([1]价格表!$B$4:$I$31,M1140,4),IF(AND(J1140&gt;2.2,J1140&lt;=3.3),INDEX([1]价格表!$B$4:$I$31,M1140,5),IF(AND(J1140&gt;3.3,J1140&lt;=4),INDEX([1]价格表!$B$4:$I$31,M1140,6),IF(AND(J1140&gt;4,J1140&lt;=5.5),INDEX([1]价格表!$B$4:$I$31,M1140,7),IF(J1140&gt;5.5,2.6+INDEX([1]价格表!$B$4:$I$31,M1140,8)*L1140)))))))</f>
        <v>2.5</v>
      </c>
      <c r="O1140" s="3"/>
      <c r="P1140" s="3"/>
      <c r="Q1140" s="3">
        <f t="shared" si="35"/>
        <v>0</v>
      </c>
    </row>
    <row r="1141" spans="1:17">
      <c r="A1141" s="11">
        <v>4312270203769</v>
      </c>
      <c r="B1141" s="1" t="s">
        <v>19</v>
      </c>
      <c r="C1141" s="12">
        <v>20210204</v>
      </c>
      <c r="D1141" s="12">
        <v>610538201209</v>
      </c>
      <c r="E1141" s="12" t="s">
        <v>19</v>
      </c>
      <c r="F1141" s="12">
        <v>20210214</v>
      </c>
      <c r="G1141" s="12" t="s">
        <v>20</v>
      </c>
      <c r="H1141" s="12" t="s">
        <v>43</v>
      </c>
      <c r="I1141" s="12" t="s">
        <v>44</v>
      </c>
      <c r="J1141" s="12">
        <v>4.97</v>
      </c>
      <c r="K1141" s="12" t="s">
        <v>23</v>
      </c>
      <c r="L1141">
        <f t="shared" si="34"/>
        <v>5</v>
      </c>
      <c r="M1141">
        <f>MATCH(H:H,[1]价格表!$B$4:$B$35,0)</f>
        <v>4</v>
      </c>
      <c r="N1141" s="4">
        <f>IF(J1141&lt;=0.3,INDEX([1]价格表!$B$4:$I$31,M1141,2),IF(AND(J1141&gt;0.3,J1141&lt;=1),INDEX([1]价格表!$B$4:$I$31,M1141,3),IF(AND(J1141&gt;1,J1141&lt;=2.2),INDEX([1]价格表!$B$4:$I$31,M1141,4),IF(AND(J1141&gt;2.2,J1141&lt;=3.3),INDEX([1]价格表!$B$4:$I$31,M1141,5),IF(AND(J1141&gt;3.3,J1141&lt;=4),INDEX([1]价格表!$B$4:$I$31,M1141,6),IF(AND(J1141&gt;4,J1141&lt;=5.5),INDEX([1]价格表!$B$4:$I$31,M1141,7),IF(J1141&gt;5.5,2.6+INDEX([1]价格表!$B$4:$I$31,M1141,8)*L1141)))))))</f>
        <v>3.8</v>
      </c>
      <c r="O1141" s="3"/>
      <c r="P1141" s="3"/>
      <c r="Q1141" s="3">
        <f t="shared" si="35"/>
        <v>0</v>
      </c>
    </row>
    <row r="1142" spans="1:17">
      <c r="A1142" s="11">
        <v>4312270203770</v>
      </c>
      <c r="B1142" s="1" t="s">
        <v>19</v>
      </c>
      <c r="C1142" s="12">
        <v>20210204</v>
      </c>
      <c r="D1142" s="12">
        <v>610538201209</v>
      </c>
      <c r="E1142" s="12" t="s">
        <v>19</v>
      </c>
      <c r="F1142" s="12">
        <v>20210214</v>
      </c>
      <c r="G1142" s="12" t="s">
        <v>20</v>
      </c>
      <c r="H1142" s="12" t="s">
        <v>33</v>
      </c>
      <c r="I1142" s="12" t="s">
        <v>256</v>
      </c>
      <c r="J1142" s="12">
        <v>4.98</v>
      </c>
      <c r="K1142" s="12" t="s">
        <v>23</v>
      </c>
      <c r="L1142">
        <f t="shared" si="34"/>
        <v>5</v>
      </c>
      <c r="M1142">
        <f>MATCH(H:H,[1]价格表!$B$4:$B$35,0)</f>
        <v>7</v>
      </c>
      <c r="N1142" s="4">
        <f>IF(J1142&lt;=0.3,INDEX([1]价格表!$B$4:$I$31,M1142,2),IF(AND(J1142&gt;0.3,J1142&lt;=1),INDEX([1]价格表!$B$4:$I$31,M1142,3),IF(AND(J1142&gt;1,J1142&lt;=2.2),INDEX([1]价格表!$B$4:$I$31,M1142,4),IF(AND(J1142&gt;2.2,J1142&lt;=3.3),INDEX([1]价格表!$B$4:$I$31,M1142,5),IF(AND(J1142&gt;3.3,J1142&lt;=4),INDEX([1]价格表!$B$4:$I$31,M1142,6),IF(AND(J1142&gt;4,J1142&lt;=5.5),INDEX([1]价格表!$B$4:$I$31,M1142,7),IF(J1142&gt;5.5,2.6+INDEX([1]价格表!$B$4:$I$31,M1142,8)*L1142)))))))</f>
        <v>3.8</v>
      </c>
      <c r="O1142" s="3"/>
      <c r="P1142" s="3"/>
      <c r="Q1142" s="3">
        <f t="shared" si="35"/>
        <v>0</v>
      </c>
    </row>
    <row r="1143" spans="1:17">
      <c r="A1143" s="11">
        <v>4312270203772</v>
      </c>
      <c r="B1143" s="1" t="s">
        <v>19</v>
      </c>
      <c r="C1143" s="12">
        <v>20210204</v>
      </c>
      <c r="D1143" s="12">
        <v>610538201209</v>
      </c>
      <c r="E1143" s="12" t="s">
        <v>19</v>
      </c>
      <c r="F1143" s="12">
        <v>20210214</v>
      </c>
      <c r="G1143" s="12" t="s">
        <v>20</v>
      </c>
      <c r="H1143" s="12" t="s">
        <v>119</v>
      </c>
      <c r="I1143" s="12" t="s">
        <v>120</v>
      </c>
      <c r="J1143" s="12">
        <v>3.53</v>
      </c>
      <c r="K1143" s="12" t="s">
        <v>23</v>
      </c>
      <c r="L1143">
        <f t="shared" si="34"/>
        <v>4</v>
      </c>
      <c r="M1143">
        <f>MATCH(H:H,[1]价格表!$B$4:$B$35,0)</f>
        <v>6</v>
      </c>
      <c r="N1143" s="4">
        <f>IF(J1143&lt;=0.3,INDEX([1]价格表!$B$4:$I$31,M1143,2),IF(AND(J1143&gt;0.3,J1143&lt;=1),INDEX([1]价格表!$B$4:$I$31,M1143,3),IF(AND(J1143&gt;1,J1143&lt;=2.2),INDEX([1]价格表!$B$4:$I$31,M1143,4),IF(AND(J1143&gt;2.2,J1143&lt;=3.3),INDEX([1]价格表!$B$4:$I$31,M1143,5),IF(AND(J1143&gt;3.3,J1143&lt;=4),INDEX([1]价格表!$B$4:$I$31,M1143,6),IF(AND(J1143&gt;4,J1143&lt;=5.5),INDEX([1]价格表!$B$4:$I$31,M1143,7),IF(J1143&gt;5.5,2.6+INDEX([1]价格表!$B$4:$I$31,M1143,8)*L1143)))))))</f>
        <v>5.6</v>
      </c>
      <c r="O1143" s="3"/>
      <c r="P1143" s="3"/>
      <c r="Q1143" s="3">
        <f t="shared" si="35"/>
        <v>0</v>
      </c>
    </row>
    <row r="1144" spans="1:17">
      <c r="A1144" s="11">
        <v>4312271597446</v>
      </c>
      <c r="B1144" s="1" t="s">
        <v>19</v>
      </c>
      <c r="C1144" s="12">
        <v>20210204</v>
      </c>
      <c r="D1144" s="12">
        <v>610538201209</v>
      </c>
      <c r="E1144" s="12" t="s">
        <v>19</v>
      </c>
      <c r="F1144" s="12">
        <v>20210214</v>
      </c>
      <c r="G1144" s="12" t="s">
        <v>20</v>
      </c>
      <c r="H1144" s="12" t="s">
        <v>40</v>
      </c>
      <c r="I1144" s="12" t="s">
        <v>188</v>
      </c>
      <c r="J1144" s="12">
        <v>3.55</v>
      </c>
      <c r="K1144" s="12" t="s">
        <v>23</v>
      </c>
      <c r="L1144">
        <f t="shared" si="34"/>
        <v>4</v>
      </c>
      <c r="M1144">
        <f>MATCH(H:H,[1]价格表!$B$4:$B$35,0)</f>
        <v>9</v>
      </c>
      <c r="N1144" s="4">
        <f>IF(J1144&lt;=0.3,INDEX([1]价格表!$B$4:$I$31,M1144,2),IF(AND(J1144&gt;0.3,J1144&lt;=1),INDEX([1]价格表!$B$4:$I$31,M1144,3),IF(AND(J1144&gt;1,J1144&lt;=2.2),INDEX([1]价格表!$B$4:$I$31,M1144,4),IF(AND(J1144&gt;2.2,J1144&lt;=3.3),INDEX([1]价格表!$B$4:$I$31,M1144,5),IF(AND(J1144&gt;3.3,J1144&lt;=4),INDEX([1]价格表!$B$4:$I$31,M1144,6),IF(AND(J1144&gt;4,J1144&lt;=5.5),INDEX([1]价格表!$B$4:$I$31,M1144,7),IF(J1144&gt;5.5,2.6+INDEX([1]价格表!$B$4:$I$31,M1144,8)*L1144)))))))</f>
        <v>3.7</v>
      </c>
      <c r="O1144" s="3"/>
      <c r="P1144" s="3"/>
      <c r="Q1144" s="3">
        <f t="shared" si="35"/>
        <v>0</v>
      </c>
    </row>
    <row r="1145" spans="1:17">
      <c r="A1145" s="11">
        <v>4312271936525</v>
      </c>
      <c r="B1145" s="1" t="s">
        <v>19</v>
      </c>
      <c r="C1145" s="12">
        <v>20210204</v>
      </c>
      <c r="D1145" s="12">
        <v>610538201209</v>
      </c>
      <c r="E1145" s="12" t="s">
        <v>19</v>
      </c>
      <c r="F1145" s="12">
        <v>20210214</v>
      </c>
      <c r="G1145" s="12" t="s">
        <v>20</v>
      </c>
      <c r="H1145" s="12" t="s">
        <v>29</v>
      </c>
      <c r="I1145" s="12" t="s">
        <v>127</v>
      </c>
      <c r="J1145" s="12">
        <v>4.47</v>
      </c>
      <c r="K1145" s="12" t="s">
        <v>23</v>
      </c>
      <c r="L1145">
        <f t="shared" si="34"/>
        <v>5</v>
      </c>
      <c r="M1145">
        <f>MATCH(H:H,[1]价格表!$B$4:$B$35,0)</f>
        <v>3</v>
      </c>
      <c r="N1145" s="4">
        <f>IF(J1145&lt;=0.3,INDEX([1]价格表!$B$4:$I$31,M1145,2),IF(AND(J1145&gt;0.3,J1145&lt;=1),INDEX([1]价格表!$B$4:$I$31,M1145,3),IF(AND(J1145&gt;1,J1145&lt;=2.2),INDEX([1]价格表!$B$4:$I$31,M1145,4),IF(AND(J1145&gt;2.2,J1145&lt;=3.3),INDEX([1]价格表!$B$4:$I$31,M1145,5),IF(AND(J1145&gt;3.3,J1145&lt;=4),INDEX([1]价格表!$B$4:$I$31,M1145,6),IF(AND(J1145&gt;4,J1145&lt;=5.5),INDEX([1]价格表!$B$4:$I$31,M1145,7),IF(J1145&gt;5.5,2.6+INDEX([1]价格表!$B$4:$I$31,M1145,8)*L1145)))))))</f>
        <v>3.8</v>
      </c>
      <c r="O1145" s="3"/>
      <c r="P1145" s="3"/>
      <c r="Q1145" s="3">
        <f t="shared" si="35"/>
        <v>0</v>
      </c>
    </row>
    <row r="1146" spans="1:17">
      <c r="A1146" s="11">
        <v>4606848644020</v>
      </c>
      <c r="B1146" s="1" t="s">
        <v>19</v>
      </c>
      <c r="C1146" s="12">
        <v>20210204</v>
      </c>
      <c r="D1146" s="12">
        <v>610538201209</v>
      </c>
      <c r="E1146" s="12" t="s">
        <v>19</v>
      </c>
      <c r="F1146" s="12">
        <v>20210214</v>
      </c>
      <c r="G1146" s="12" t="s">
        <v>20</v>
      </c>
      <c r="H1146" s="12" t="s">
        <v>161</v>
      </c>
      <c r="I1146" s="12" t="s">
        <v>162</v>
      </c>
      <c r="J1146" s="12">
        <v>3.39</v>
      </c>
      <c r="K1146" s="12" t="s">
        <v>23</v>
      </c>
      <c r="L1146">
        <f t="shared" si="34"/>
        <v>4</v>
      </c>
      <c r="M1146">
        <f>MATCH(H:H,[1]价格表!$B$4:$B$35,0)</f>
        <v>13</v>
      </c>
      <c r="N1146" s="4">
        <f>IF(J1146&lt;=0.3,INDEX([1]价格表!$B$4:$I$31,M1146,2),IF(AND(J1146&gt;0.3,J1146&lt;=1),INDEX([1]价格表!$B$4:$I$31,M1146,3),IF(AND(J1146&gt;1,J1146&lt;=2.2),INDEX([1]价格表!$B$4:$I$31,M1146,4),IF(AND(J1146&gt;2.2,J1146&lt;=3.3),INDEX([1]价格表!$B$4:$I$31,M1146,5),IF(AND(J1146&gt;3.3,J1146&lt;=4),INDEX([1]价格表!$B$4:$I$31,M1146,6),IF(AND(J1146&gt;4,J1146&lt;=5.5),INDEX([1]价格表!$B$4:$I$31,M1146,7),IF(J1146&gt;5.5,2.6+INDEX([1]价格表!$B$4:$I$31,M1146,8)*L1146)))))))</f>
        <v>3.7</v>
      </c>
      <c r="O1146" s="5">
        <v>1.55</v>
      </c>
      <c r="P1146" s="5">
        <v>2.15</v>
      </c>
      <c r="Q1146" s="3">
        <f t="shared" si="35"/>
        <v>-1.55</v>
      </c>
    </row>
    <row r="1147" spans="1:17">
      <c r="A1147" s="11">
        <v>4606920905227</v>
      </c>
      <c r="B1147" s="1" t="s">
        <v>19</v>
      </c>
      <c r="C1147" s="12">
        <v>20210204</v>
      </c>
      <c r="D1147" s="12">
        <v>610538201209</v>
      </c>
      <c r="E1147" s="12" t="s">
        <v>19</v>
      </c>
      <c r="F1147" s="12">
        <v>20210214</v>
      </c>
      <c r="G1147" s="12" t="s">
        <v>20</v>
      </c>
      <c r="H1147" s="12" t="s">
        <v>40</v>
      </c>
      <c r="I1147" s="12" t="s">
        <v>118</v>
      </c>
      <c r="J1147" s="12">
        <v>3.52</v>
      </c>
      <c r="K1147" s="12" t="s">
        <v>23</v>
      </c>
      <c r="L1147">
        <f t="shared" si="34"/>
        <v>4</v>
      </c>
      <c r="M1147">
        <f>MATCH(H:H,[1]价格表!$B$4:$B$35,0)</f>
        <v>9</v>
      </c>
      <c r="N1147" s="4">
        <f>IF(J1147&lt;=0.3,INDEX([1]价格表!$B$4:$I$31,M1147,2),IF(AND(J1147&gt;0.3,J1147&lt;=1),INDEX([1]价格表!$B$4:$I$31,M1147,3),IF(AND(J1147&gt;1,J1147&lt;=2.2),INDEX([1]价格表!$B$4:$I$31,M1147,4),IF(AND(J1147&gt;2.2,J1147&lt;=3.3),INDEX([1]价格表!$B$4:$I$31,M1147,5),IF(AND(J1147&gt;3.3,J1147&lt;=4),INDEX([1]价格表!$B$4:$I$31,M1147,6),IF(AND(J1147&gt;4,J1147&lt;=5.5),INDEX([1]价格表!$B$4:$I$31,M1147,7),IF(J1147&gt;5.5,2.6+INDEX([1]价格表!$B$4:$I$31,M1147,8)*L1147)))))))</f>
        <v>3.7</v>
      </c>
      <c r="O1147" s="3"/>
      <c r="P1147" s="3"/>
      <c r="Q1147" s="3">
        <f t="shared" si="35"/>
        <v>0</v>
      </c>
    </row>
    <row r="1148" spans="1:17">
      <c r="A1148" s="11">
        <v>4606921047399</v>
      </c>
      <c r="B1148" s="1" t="s">
        <v>19</v>
      </c>
      <c r="C1148" s="12">
        <v>20210204</v>
      </c>
      <c r="D1148" s="12">
        <v>610538201209</v>
      </c>
      <c r="E1148" s="12" t="s">
        <v>19</v>
      </c>
      <c r="F1148" s="12">
        <v>20210214</v>
      </c>
      <c r="G1148" s="12" t="s">
        <v>20</v>
      </c>
      <c r="H1148" s="12" t="s">
        <v>24</v>
      </c>
      <c r="I1148" s="12" t="s">
        <v>25</v>
      </c>
      <c r="J1148" s="12">
        <v>4.95</v>
      </c>
      <c r="K1148" s="12" t="s">
        <v>23</v>
      </c>
      <c r="L1148">
        <f t="shared" si="34"/>
        <v>5</v>
      </c>
      <c r="M1148">
        <f>MATCH(H:H,[1]价格表!$B$4:$B$35,0)</f>
        <v>1</v>
      </c>
      <c r="N1148" s="4">
        <f>IF(J1148&lt;=0.3,INDEX([1]价格表!$B$4:$I$31,M1148,2),IF(AND(J1148&gt;0.3,J1148&lt;=1),INDEX([1]价格表!$B$4:$I$31,M1148,3),IF(AND(J1148&gt;1,J1148&lt;=2.2),INDEX([1]价格表!$B$4:$I$31,M1148,4),IF(AND(J1148&gt;2.2,J1148&lt;=3.3),INDEX([1]价格表!$B$4:$I$31,M1148,5),IF(AND(J1148&gt;3.3,J1148&lt;=4),INDEX([1]价格表!$B$4:$I$31,M1148,6),IF(AND(J1148&gt;4,J1148&lt;=5.5),INDEX([1]价格表!$B$4:$I$31,M1148,7),IF(J1148&gt;5.5,2.6+INDEX([1]价格表!$B$4:$I$31,M1148,8)*L1148)))))))</f>
        <v>3.8</v>
      </c>
      <c r="O1148" s="3"/>
      <c r="P1148" s="3"/>
      <c r="Q1148" s="3">
        <f t="shared" si="35"/>
        <v>0</v>
      </c>
    </row>
    <row r="1149" spans="1:17">
      <c r="A1149" s="11">
        <v>4606921047422</v>
      </c>
      <c r="B1149" s="1" t="s">
        <v>19</v>
      </c>
      <c r="C1149" s="12">
        <v>20210204</v>
      </c>
      <c r="D1149" s="12">
        <v>610538201209</v>
      </c>
      <c r="E1149" s="12" t="s">
        <v>19</v>
      </c>
      <c r="F1149" s="12">
        <v>20210214</v>
      </c>
      <c r="G1149" s="12" t="s">
        <v>20</v>
      </c>
      <c r="H1149" s="12" t="s">
        <v>138</v>
      </c>
      <c r="I1149" s="12" t="s">
        <v>239</v>
      </c>
      <c r="J1149" s="12">
        <v>3.62</v>
      </c>
      <c r="K1149" s="12" t="s">
        <v>23</v>
      </c>
      <c r="L1149">
        <f t="shared" si="34"/>
        <v>4</v>
      </c>
      <c r="M1149">
        <f>MATCH(H:H,[1]价格表!$B$4:$B$35,0)</f>
        <v>23</v>
      </c>
      <c r="N1149" s="4">
        <f>IF(J1149&lt;=0.3,INDEX([1]价格表!$B$4:$I$31,M1149,2),IF(AND(J1149&gt;0.3,J1149&lt;=1),INDEX([1]价格表!$B$4:$I$31,M1149,3),IF(AND(J1149&gt;1,J1149&lt;=2.2),INDEX([1]价格表!$B$4:$I$31,M1149,4),IF(AND(J1149&gt;2.2,J1149&lt;=3.3),INDEX([1]价格表!$B$4:$I$31,M1149,5),IF(AND(J1149&gt;3.3,J1149&lt;=4),INDEX([1]价格表!$B$4:$I$31,M1149,6),IF(AND(J1149&gt;4,J1149&lt;=5.5),INDEX([1]价格表!$B$4:$I$31,M1149,7),IF(J1149&gt;5.5,2.6+INDEX([1]价格表!$B$4:$I$31,M1149,8)*L1149)))))))</f>
        <v>3.7</v>
      </c>
      <c r="O1149" s="3"/>
      <c r="P1149" s="3"/>
      <c r="Q1149" s="3">
        <f t="shared" si="35"/>
        <v>0</v>
      </c>
    </row>
    <row r="1150" spans="1:17">
      <c r="A1150" s="11">
        <v>4606921047479</v>
      </c>
      <c r="B1150" s="1" t="s">
        <v>19</v>
      </c>
      <c r="C1150" s="12">
        <v>20210204</v>
      </c>
      <c r="D1150" s="12">
        <v>610538201209</v>
      </c>
      <c r="E1150" s="12" t="s">
        <v>19</v>
      </c>
      <c r="F1150" s="12">
        <v>20210214</v>
      </c>
      <c r="G1150" s="12" t="s">
        <v>20</v>
      </c>
      <c r="H1150" s="12" t="s">
        <v>24</v>
      </c>
      <c r="I1150" s="12" t="s">
        <v>25</v>
      </c>
      <c r="J1150" s="12">
        <v>4.95</v>
      </c>
      <c r="K1150" s="12" t="s">
        <v>23</v>
      </c>
      <c r="L1150">
        <f t="shared" si="34"/>
        <v>5</v>
      </c>
      <c r="M1150">
        <f>MATCH(H:H,[1]价格表!$B$4:$B$35,0)</f>
        <v>1</v>
      </c>
      <c r="N1150" s="4">
        <f>IF(J1150&lt;=0.3,INDEX([1]价格表!$B$4:$I$31,M1150,2),IF(AND(J1150&gt;0.3,J1150&lt;=1),INDEX([1]价格表!$B$4:$I$31,M1150,3),IF(AND(J1150&gt;1,J1150&lt;=2.2),INDEX([1]价格表!$B$4:$I$31,M1150,4),IF(AND(J1150&gt;2.2,J1150&lt;=3.3),INDEX([1]价格表!$B$4:$I$31,M1150,5),IF(AND(J1150&gt;3.3,J1150&lt;=4),INDEX([1]价格表!$B$4:$I$31,M1150,6),IF(AND(J1150&gt;4,J1150&lt;=5.5),INDEX([1]价格表!$B$4:$I$31,M1150,7),IF(J1150&gt;5.5,2.6+INDEX([1]价格表!$B$4:$I$31,M1150,8)*L1150)))))))</f>
        <v>3.8</v>
      </c>
      <c r="O1150" s="3"/>
      <c r="P1150" s="3"/>
      <c r="Q1150" s="3">
        <f t="shared" si="35"/>
        <v>0</v>
      </c>
    </row>
    <row r="1151" spans="1:17">
      <c r="A1151" s="11">
        <v>4606921479793</v>
      </c>
      <c r="B1151" s="1" t="s">
        <v>19</v>
      </c>
      <c r="C1151" s="12">
        <v>20210204</v>
      </c>
      <c r="D1151" s="12">
        <v>610538201209</v>
      </c>
      <c r="E1151" s="12" t="s">
        <v>19</v>
      </c>
      <c r="F1151" s="12">
        <v>20210214</v>
      </c>
      <c r="G1151" s="12" t="s">
        <v>20</v>
      </c>
      <c r="H1151" s="12" t="s">
        <v>72</v>
      </c>
      <c r="I1151" s="12" t="s">
        <v>73</v>
      </c>
      <c r="J1151" s="12">
        <v>3.54</v>
      </c>
      <c r="K1151" s="12" t="s">
        <v>23</v>
      </c>
      <c r="L1151">
        <f t="shared" si="34"/>
        <v>4</v>
      </c>
      <c r="M1151">
        <f>MATCH(H:H,[1]价格表!$B$4:$B$35,0)</f>
        <v>2</v>
      </c>
      <c r="N1151" s="4">
        <f>IF(J1151&lt;=0.3,INDEX([1]价格表!$B$4:$I$31,M1151,2),IF(AND(J1151&gt;0.3,J1151&lt;=1),INDEX([1]价格表!$B$4:$I$31,M1151,3),IF(AND(J1151&gt;1,J1151&lt;=2.2),INDEX([1]价格表!$B$4:$I$31,M1151,4),IF(AND(J1151&gt;2.2,J1151&lt;=3.3),INDEX([1]价格表!$B$4:$I$31,M1151,5),IF(AND(J1151&gt;3.3,J1151&lt;=4),INDEX([1]价格表!$B$4:$I$31,M1151,6),IF(AND(J1151&gt;4,J1151&lt;=5.5),INDEX([1]价格表!$B$4:$I$31,M1151,7),IF(J1151&gt;5.5,2.6+INDEX([1]价格表!$B$4:$I$31,M1151,8)*L1151)))))))</f>
        <v>3.7</v>
      </c>
      <c r="O1151" s="3"/>
      <c r="P1151" s="3"/>
      <c r="Q1151" s="3">
        <f t="shared" si="35"/>
        <v>0</v>
      </c>
    </row>
    <row r="1152" spans="1:17">
      <c r="A1152" s="11">
        <v>4606921479823</v>
      </c>
      <c r="B1152" s="1" t="s">
        <v>19</v>
      </c>
      <c r="C1152" s="12">
        <v>20210204</v>
      </c>
      <c r="D1152" s="12">
        <v>610538201209</v>
      </c>
      <c r="E1152" s="12" t="s">
        <v>19</v>
      </c>
      <c r="F1152" s="12">
        <v>20210214</v>
      </c>
      <c r="G1152" s="12" t="s">
        <v>20</v>
      </c>
      <c r="H1152" s="12" t="s">
        <v>40</v>
      </c>
      <c r="I1152" s="12" t="s">
        <v>118</v>
      </c>
      <c r="J1152" s="12">
        <v>3.52</v>
      </c>
      <c r="K1152" s="12" t="s">
        <v>23</v>
      </c>
      <c r="L1152">
        <f t="shared" si="34"/>
        <v>4</v>
      </c>
      <c r="M1152">
        <f>MATCH(H:H,[1]价格表!$B$4:$B$35,0)</f>
        <v>9</v>
      </c>
      <c r="N1152" s="4">
        <f>IF(J1152&lt;=0.3,INDEX([1]价格表!$B$4:$I$31,M1152,2),IF(AND(J1152&gt;0.3,J1152&lt;=1),INDEX([1]价格表!$B$4:$I$31,M1152,3),IF(AND(J1152&gt;1,J1152&lt;=2.2),INDEX([1]价格表!$B$4:$I$31,M1152,4),IF(AND(J1152&gt;2.2,J1152&lt;=3.3),INDEX([1]价格表!$B$4:$I$31,M1152,5),IF(AND(J1152&gt;3.3,J1152&lt;=4),INDEX([1]价格表!$B$4:$I$31,M1152,6),IF(AND(J1152&gt;4,J1152&lt;=5.5),INDEX([1]价格表!$B$4:$I$31,M1152,7),IF(J1152&gt;5.5,2.6+INDEX([1]价格表!$B$4:$I$31,M1152,8)*L1152)))))))</f>
        <v>3.7</v>
      </c>
      <c r="O1152" s="3"/>
      <c r="P1152" s="3"/>
      <c r="Q1152" s="3">
        <f t="shared" si="35"/>
        <v>0</v>
      </c>
    </row>
    <row r="1153" spans="1:17">
      <c r="A1153" s="11">
        <v>4606921479879</v>
      </c>
      <c r="B1153" s="1" t="s">
        <v>19</v>
      </c>
      <c r="C1153" s="12">
        <v>20210204</v>
      </c>
      <c r="D1153" s="12">
        <v>610538201209</v>
      </c>
      <c r="E1153" s="12" t="s">
        <v>19</v>
      </c>
      <c r="F1153" s="12">
        <v>20210214</v>
      </c>
      <c r="G1153" s="12" t="s">
        <v>20</v>
      </c>
      <c r="H1153" s="12" t="s">
        <v>40</v>
      </c>
      <c r="I1153" s="12" t="s">
        <v>118</v>
      </c>
      <c r="J1153" s="12">
        <v>3.55</v>
      </c>
      <c r="K1153" s="12" t="s">
        <v>23</v>
      </c>
      <c r="L1153">
        <f t="shared" si="34"/>
        <v>4</v>
      </c>
      <c r="M1153">
        <f>MATCH(H:H,[1]价格表!$B$4:$B$35,0)</f>
        <v>9</v>
      </c>
      <c r="N1153" s="4">
        <f>IF(J1153&lt;=0.3,INDEX([1]价格表!$B$4:$I$31,M1153,2),IF(AND(J1153&gt;0.3,J1153&lt;=1),INDEX([1]价格表!$B$4:$I$31,M1153,3),IF(AND(J1153&gt;1,J1153&lt;=2.2),INDEX([1]价格表!$B$4:$I$31,M1153,4),IF(AND(J1153&gt;2.2,J1153&lt;=3.3),INDEX([1]价格表!$B$4:$I$31,M1153,5),IF(AND(J1153&gt;3.3,J1153&lt;=4),INDEX([1]价格表!$B$4:$I$31,M1153,6),IF(AND(J1153&gt;4,J1153&lt;=5.5),INDEX([1]价格表!$B$4:$I$31,M1153,7),IF(J1153&gt;5.5,2.6+INDEX([1]价格表!$B$4:$I$31,M1153,8)*L1153)))))))</f>
        <v>3.7</v>
      </c>
      <c r="O1153" s="3"/>
      <c r="P1153" s="3"/>
      <c r="Q1153" s="3">
        <f t="shared" si="35"/>
        <v>0</v>
      </c>
    </row>
    <row r="1154" spans="1:17">
      <c r="A1154" s="11">
        <v>4606921479923</v>
      </c>
      <c r="B1154" s="1" t="s">
        <v>19</v>
      </c>
      <c r="C1154" s="12">
        <v>20210204</v>
      </c>
      <c r="D1154" s="12">
        <v>610538201209</v>
      </c>
      <c r="E1154" s="12" t="s">
        <v>19</v>
      </c>
      <c r="F1154" s="12">
        <v>20210214</v>
      </c>
      <c r="G1154" s="12" t="s">
        <v>20</v>
      </c>
      <c r="H1154" s="12" t="s">
        <v>52</v>
      </c>
      <c r="I1154" s="12" t="s">
        <v>62</v>
      </c>
      <c r="J1154" s="12">
        <v>4.08</v>
      </c>
      <c r="K1154" s="12" t="s">
        <v>23</v>
      </c>
      <c r="L1154">
        <f t="shared" si="34"/>
        <v>5</v>
      </c>
      <c r="M1154">
        <f>MATCH(H:H,[1]价格表!$B$4:$B$35,0)</f>
        <v>21</v>
      </c>
      <c r="N1154" s="4">
        <f>IF(J1154&lt;=0.3,INDEX([1]价格表!$B$4:$I$31,M1154,2),IF(AND(J1154&gt;0.3,J1154&lt;=1),INDEX([1]价格表!$B$4:$I$31,M1154,3),IF(AND(J1154&gt;1,J1154&lt;=2.2),INDEX([1]价格表!$B$4:$I$31,M1154,4),IF(AND(J1154&gt;2.2,J1154&lt;=3.3),INDEX([1]价格表!$B$4:$I$31,M1154,5),IF(AND(J1154&gt;3.3,J1154&lt;=4),INDEX([1]价格表!$B$4:$I$31,M1154,6),IF(AND(J1154&gt;4,J1154&lt;=5.5),INDEX([1]价格表!$B$4:$I$31,M1154,7),IF(J1154&gt;5.5,2.6+INDEX([1]价格表!$B$4:$I$31,M1154,8)*L1154)))))))</f>
        <v>3.8</v>
      </c>
      <c r="O1154" s="3"/>
      <c r="P1154" s="3"/>
      <c r="Q1154" s="3">
        <f t="shared" si="35"/>
        <v>0</v>
      </c>
    </row>
    <row r="1155" spans="1:17">
      <c r="A1155" s="11">
        <v>4606921505869</v>
      </c>
      <c r="B1155" s="1" t="s">
        <v>19</v>
      </c>
      <c r="C1155" s="12">
        <v>20210204</v>
      </c>
      <c r="D1155" s="12">
        <v>610538201209</v>
      </c>
      <c r="E1155" s="12" t="s">
        <v>19</v>
      </c>
      <c r="F1155" s="12">
        <v>20210214</v>
      </c>
      <c r="G1155" s="12" t="s">
        <v>20</v>
      </c>
      <c r="H1155" s="12" t="s">
        <v>40</v>
      </c>
      <c r="I1155" s="12" t="s">
        <v>103</v>
      </c>
      <c r="J1155" s="12">
        <v>3.52</v>
      </c>
      <c r="K1155" s="12" t="s">
        <v>156</v>
      </c>
      <c r="L1155">
        <f t="shared" si="34"/>
        <v>4</v>
      </c>
      <c r="M1155">
        <f>MATCH(H:H,[1]价格表!$B$4:$B$35,0)</f>
        <v>9</v>
      </c>
      <c r="N1155" s="4">
        <f>IF(J1155&lt;=0.3,INDEX([1]价格表!$B$4:$I$31,M1155,2),IF(AND(J1155&gt;0.3,J1155&lt;=1),INDEX([1]价格表!$B$4:$I$31,M1155,3),IF(AND(J1155&gt;1,J1155&lt;=2.2),INDEX([1]价格表!$B$4:$I$31,M1155,4),IF(AND(J1155&gt;2.2,J1155&lt;=3.3),INDEX([1]价格表!$B$4:$I$31,M1155,5),IF(AND(J1155&gt;3.3,J1155&lt;=4),INDEX([1]价格表!$B$4:$I$31,M1155,6),IF(AND(J1155&gt;4,J1155&lt;=5.5),INDEX([1]价格表!$B$4:$I$31,M1155,7),IF(J1155&gt;5.5,2.6+INDEX([1]价格表!$B$4:$I$31,M1155,8)*L1155)))))))</f>
        <v>3.7</v>
      </c>
      <c r="O1155" s="3"/>
      <c r="P1155" s="3"/>
      <c r="Q1155" s="3">
        <f t="shared" si="35"/>
        <v>0</v>
      </c>
    </row>
    <row r="1156" spans="1:17">
      <c r="A1156" s="11">
        <v>4606923405046</v>
      </c>
      <c r="B1156" s="1" t="s">
        <v>19</v>
      </c>
      <c r="C1156" s="12">
        <v>20210204</v>
      </c>
      <c r="D1156" s="12">
        <v>610538201209</v>
      </c>
      <c r="E1156" s="12" t="s">
        <v>19</v>
      </c>
      <c r="F1156" s="12">
        <v>20210214</v>
      </c>
      <c r="G1156" s="12" t="s">
        <v>20</v>
      </c>
      <c r="H1156" s="12" t="s">
        <v>161</v>
      </c>
      <c r="I1156" s="12" t="s">
        <v>162</v>
      </c>
      <c r="J1156" s="12">
        <v>3.32</v>
      </c>
      <c r="K1156" s="12" t="s">
        <v>23</v>
      </c>
      <c r="L1156">
        <f t="shared" ref="L1156:L1219" si="36">ROUNDUP(J1156,0)</f>
        <v>4</v>
      </c>
      <c r="M1156">
        <f>MATCH(H:H,[1]价格表!$B$4:$B$35,0)</f>
        <v>13</v>
      </c>
      <c r="N1156" s="4">
        <f>IF(J1156&lt;=0.3,INDEX([1]价格表!$B$4:$I$31,M1156,2),IF(AND(J1156&gt;0.3,J1156&lt;=1),INDEX([1]价格表!$B$4:$I$31,M1156,3),IF(AND(J1156&gt;1,J1156&lt;=2.2),INDEX([1]价格表!$B$4:$I$31,M1156,4),IF(AND(J1156&gt;2.2,J1156&lt;=3.3),INDEX([1]价格表!$B$4:$I$31,M1156,5),IF(AND(J1156&gt;3.3,J1156&lt;=4),INDEX([1]价格表!$B$4:$I$31,M1156,6),IF(AND(J1156&gt;4,J1156&lt;=5.5),INDEX([1]价格表!$B$4:$I$31,M1156,7),IF(J1156&gt;5.5,2.6+INDEX([1]价格表!$B$4:$I$31,M1156,8)*L1156)))))))</f>
        <v>3.7</v>
      </c>
      <c r="O1156" s="3"/>
      <c r="P1156" s="3"/>
      <c r="Q1156" s="3">
        <f t="shared" ref="Q1156:Q1219" si="37">IF(P1156&gt;0,P1156-N1156,0)</f>
        <v>0</v>
      </c>
    </row>
    <row r="1157" spans="1:17">
      <c r="A1157" s="11">
        <v>4606923405126</v>
      </c>
      <c r="B1157" s="1" t="s">
        <v>19</v>
      </c>
      <c r="C1157" s="12">
        <v>20210204</v>
      </c>
      <c r="D1157" s="12">
        <v>610538201209</v>
      </c>
      <c r="E1157" s="12" t="s">
        <v>19</v>
      </c>
      <c r="F1157" s="12">
        <v>20210214</v>
      </c>
      <c r="G1157" s="12" t="s">
        <v>20</v>
      </c>
      <c r="H1157" s="12" t="s">
        <v>29</v>
      </c>
      <c r="I1157" s="12" t="s">
        <v>127</v>
      </c>
      <c r="J1157" s="12">
        <v>3.55</v>
      </c>
      <c r="K1157" s="12" t="s">
        <v>23</v>
      </c>
      <c r="L1157">
        <f t="shared" si="36"/>
        <v>4</v>
      </c>
      <c r="M1157">
        <f>MATCH(H:H,[1]价格表!$B$4:$B$35,0)</f>
        <v>3</v>
      </c>
      <c r="N1157" s="4">
        <f>IF(J1157&lt;=0.3,INDEX([1]价格表!$B$4:$I$31,M1157,2),IF(AND(J1157&gt;0.3,J1157&lt;=1),INDEX([1]价格表!$B$4:$I$31,M1157,3),IF(AND(J1157&gt;1,J1157&lt;=2.2),INDEX([1]价格表!$B$4:$I$31,M1157,4),IF(AND(J1157&gt;2.2,J1157&lt;=3.3),INDEX([1]价格表!$B$4:$I$31,M1157,5),IF(AND(J1157&gt;3.3,J1157&lt;=4),INDEX([1]价格表!$B$4:$I$31,M1157,6),IF(AND(J1157&gt;4,J1157&lt;=5.5),INDEX([1]价格表!$B$4:$I$31,M1157,7),IF(J1157&gt;5.5,2.6+INDEX([1]价格表!$B$4:$I$31,M1157,8)*L1157)))))))</f>
        <v>3.7</v>
      </c>
      <c r="O1157" s="3"/>
      <c r="P1157" s="3"/>
      <c r="Q1157" s="3">
        <f t="shared" si="37"/>
        <v>0</v>
      </c>
    </row>
    <row r="1158" spans="1:17">
      <c r="A1158" s="11">
        <v>4606923416311</v>
      </c>
      <c r="B1158" s="1" t="s">
        <v>19</v>
      </c>
      <c r="C1158" s="12">
        <v>20210204</v>
      </c>
      <c r="D1158" s="12">
        <v>610538201209</v>
      </c>
      <c r="E1158" s="12" t="s">
        <v>19</v>
      </c>
      <c r="F1158" s="12">
        <v>20210214</v>
      </c>
      <c r="G1158" s="12" t="s">
        <v>20</v>
      </c>
      <c r="H1158" s="12" t="s">
        <v>40</v>
      </c>
      <c r="I1158" s="12" t="s">
        <v>103</v>
      </c>
      <c r="J1158" s="12">
        <v>3.33</v>
      </c>
      <c r="K1158" s="12" t="s">
        <v>156</v>
      </c>
      <c r="L1158">
        <f t="shared" si="36"/>
        <v>4</v>
      </c>
      <c r="M1158">
        <f>MATCH(H:H,[1]价格表!$B$4:$B$35,0)</f>
        <v>9</v>
      </c>
      <c r="N1158" s="4">
        <f>IF(J1158&lt;=0.3,INDEX([1]价格表!$B$4:$I$31,M1158,2),IF(AND(J1158&gt;0.3,J1158&lt;=1),INDEX([1]价格表!$B$4:$I$31,M1158,3),IF(AND(J1158&gt;1,J1158&lt;=2.2),INDEX([1]价格表!$B$4:$I$31,M1158,4),IF(AND(J1158&gt;2.2,J1158&lt;=3.3),INDEX([1]价格表!$B$4:$I$31,M1158,5),IF(AND(J1158&gt;3.3,J1158&lt;=4),INDEX([1]价格表!$B$4:$I$31,M1158,6),IF(AND(J1158&gt;4,J1158&lt;=5.5),INDEX([1]价格表!$B$4:$I$31,M1158,7),IF(J1158&gt;5.5,2.6+INDEX([1]价格表!$B$4:$I$31,M1158,8)*L1158)))))))</f>
        <v>3.7</v>
      </c>
      <c r="O1158" s="3"/>
      <c r="P1158" s="3"/>
      <c r="Q1158" s="3">
        <f t="shared" si="37"/>
        <v>0</v>
      </c>
    </row>
    <row r="1159" spans="1:17">
      <c r="A1159" s="11">
        <v>4606923418589</v>
      </c>
      <c r="B1159" s="1" t="s">
        <v>19</v>
      </c>
      <c r="C1159" s="12">
        <v>20210204</v>
      </c>
      <c r="D1159" s="12">
        <v>610538201209</v>
      </c>
      <c r="E1159" s="12" t="s">
        <v>19</v>
      </c>
      <c r="F1159" s="12">
        <v>20210214</v>
      </c>
      <c r="G1159" s="12" t="s">
        <v>20</v>
      </c>
      <c r="H1159" s="12" t="s">
        <v>149</v>
      </c>
      <c r="I1159" s="12" t="s">
        <v>152</v>
      </c>
      <c r="J1159" s="12">
        <v>3.55</v>
      </c>
      <c r="K1159" s="12" t="s">
        <v>23</v>
      </c>
      <c r="L1159">
        <f t="shared" si="36"/>
        <v>4</v>
      </c>
      <c r="M1159">
        <f>MATCH(H:H,[1]价格表!$B$4:$B$35,0)</f>
        <v>24</v>
      </c>
      <c r="N1159" s="4">
        <f>IF(J1159&lt;=0.3,INDEX([1]价格表!$B$4:$I$31,M1159,2),IF(AND(J1159&gt;0.3,J1159&lt;=1),INDEX([1]价格表!$B$4:$I$31,M1159,3),IF(AND(J1159&gt;1,J1159&lt;=2.2),INDEX([1]价格表!$B$4:$I$31,M1159,4),IF(AND(J1159&gt;2.2,J1159&lt;=3.3),INDEX([1]价格表!$B$4:$I$31,M1159,5),IF(AND(J1159&gt;3.3,J1159&lt;=4),INDEX([1]价格表!$B$4:$I$31,M1159,6),IF(AND(J1159&gt;4,J1159&lt;=5.5),INDEX([1]价格表!$B$4:$I$31,M1159,7),IF(J1159&gt;5.5,2.6+INDEX([1]价格表!$B$4:$I$31,M1159,8)*L1159)))))))</f>
        <v>3.7</v>
      </c>
      <c r="O1159" s="3"/>
      <c r="P1159" s="3"/>
      <c r="Q1159" s="3">
        <f t="shared" si="37"/>
        <v>0</v>
      </c>
    </row>
    <row r="1160" spans="1:17">
      <c r="A1160" s="11">
        <v>4606923420665</v>
      </c>
      <c r="B1160" s="1" t="s">
        <v>19</v>
      </c>
      <c r="C1160" s="12">
        <v>20210204</v>
      </c>
      <c r="D1160" s="12">
        <v>610538201209</v>
      </c>
      <c r="E1160" s="12" t="s">
        <v>19</v>
      </c>
      <c r="F1160" s="12">
        <v>20210214</v>
      </c>
      <c r="G1160" s="12" t="s">
        <v>20</v>
      </c>
      <c r="H1160" s="12" t="s">
        <v>40</v>
      </c>
      <c r="I1160" s="12" t="s">
        <v>258</v>
      </c>
      <c r="J1160" s="12">
        <v>3.31</v>
      </c>
      <c r="K1160" s="12" t="s">
        <v>23</v>
      </c>
      <c r="L1160">
        <f t="shared" si="36"/>
        <v>4</v>
      </c>
      <c r="M1160">
        <f>MATCH(H:H,[1]价格表!$B$4:$B$35,0)</f>
        <v>9</v>
      </c>
      <c r="N1160" s="4">
        <f>IF(J1160&lt;=0.3,INDEX([1]价格表!$B$4:$I$31,M1160,2),IF(AND(J1160&gt;0.3,J1160&lt;=1),INDEX([1]价格表!$B$4:$I$31,M1160,3),IF(AND(J1160&gt;1,J1160&lt;=2.2),INDEX([1]价格表!$B$4:$I$31,M1160,4),IF(AND(J1160&gt;2.2,J1160&lt;=3.3),INDEX([1]价格表!$B$4:$I$31,M1160,5),IF(AND(J1160&gt;3.3,J1160&lt;=4),INDEX([1]价格表!$B$4:$I$31,M1160,6),IF(AND(J1160&gt;4,J1160&lt;=5.5),INDEX([1]价格表!$B$4:$I$31,M1160,7),IF(J1160&gt;5.5,2.6+INDEX([1]价格表!$B$4:$I$31,M1160,8)*L1160)))))))</f>
        <v>3.7</v>
      </c>
      <c r="O1160" s="3"/>
      <c r="P1160" s="3"/>
      <c r="Q1160" s="3">
        <f t="shared" si="37"/>
        <v>0</v>
      </c>
    </row>
    <row r="1161" spans="1:17">
      <c r="A1161" s="11">
        <v>4606923421101</v>
      </c>
      <c r="B1161" s="1" t="s">
        <v>19</v>
      </c>
      <c r="C1161" s="12">
        <v>20210204</v>
      </c>
      <c r="D1161" s="12">
        <v>610538201209</v>
      </c>
      <c r="E1161" s="12" t="s">
        <v>19</v>
      </c>
      <c r="F1161" s="12">
        <v>20210214</v>
      </c>
      <c r="G1161" s="12" t="s">
        <v>20</v>
      </c>
      <c r="H1161" s="12" t="s">
        <v>21</v>
      </c>
      <c r="I1161" s="12" t="s">
        <v>71</v>
      </c>
      <c r="J1161" s="12">
        <v>3.32</v>
      </c>
      <c r="K1161" s="12" t="s">
        <v>23</v>
      </c>
      <c r="L1161">
        <f t="shared" si="36"/>
        <v>4</v>
      </c>
      <c r="M1161">
        <f>MATCH(H:H,[1]价格表!$B$4:$B$35,0)</f>
        <v>15</v>
      </c>
      <c r="N1161" s="4">
        <f>IF(J1161&lt;=0.3,INDEX([1]价格表!$B$4:$I$31,M1161,2),IF(AND(J1161&gt;0.3,J1161&lt;=1),INDEX([1]价格表!$B$4:$I$31,M1161,3),IF(AND(J1161&gt;1,J1161&lt;=2.2),INDEX([1]价格表!$B$4:$I$31,M1161,4),IF(AND(J1161&gt;2.2,J1161&lt;=3.3),INDEX([1]价格表!$B$4:$I$31,M1161,5),IF(AND(J1161&gt;3.3,J1161&lt;=4),INDEX([1]价格表!$B$4:$I$31,M1161,6),IF(AND(J1161&gt;4,J1161&lt;=5.5),INDEX([1]价格表!$B$4:$I$31,M1161,7),IF(J1161&gt;5.5,2.6+INDEX([1]价格表!$B$4:$I$31,M1161,8)*L1161)))))))</f>
        <v>3.7</v>
      </c>
      <c r="O1161" s="3"/>
      <c r="P1161" s="3"/>
      <c r="Q1161" s="3">
        <f t="shared" si="37"/>
        <v>0</v>
      </c>
    </row>
    <row r="1162" spans="1:17">
      <c r="A1162" s="11">
        <v>4606923423449</v>
      </c>
      <c r="B1162" s="1" t="s">
        <v>19</v>
      </c>
      <c r="C1162" s="12">
        <v>20210204</v>
      </c>
      <c r="D1162" s="12">
        <v>610538201209</v>
      </c>
      <c r="E1162" s="12" t="s">
        <v>19</v>
      </c>
      <c r="F1162" s="12">
        <v>20210214</v>
      </c>
      <c r="G1162" s="12" t="s">
        <v>20</v>
      </c>
      <c r="H1162" s="12" t="s">
        <v>29</v>
      </c>
      <c r="I1162" s="12" t="s">
        <v>122</v>
      </c>
      <c r="J1162" s="12">
        <v>4.15</v>
      </c>
      <c r="K1162" s="12" t="s">
        <v>23</v>
      </c>
      <c r="L1162">
        <f t="shared" si="36"/>
        <v>5</v>
      </c>
      <c r="M1162">
        <f>MATCH(H:H,[1]价格表!$B$4:$B$35,0)</f>
        <v>3</v>
      </c>
      <c r="N1162" s="4">
        <f>IF(J1162&lt;=0.3,INDEX([1]价格表!$B$4:$I$31,M1162,2),IF(AND(J1162&gt;0.3,J1162&lt;=1),INDEX([1]价格表!$B$4:$I$31,M1162,3),IF(AND(J1162&gt;1,J1162&lt;=2.2),INDEX([1]价格表!$B$4:$I$31,M1162,4),IF(AND(J1162&gt;2.2,J1162&lt;=3.3),INDEX([1]价格表!$B$4:$I$31,M1162,5),IF(AND(J1162&gt;3.3,J1162&lt;=4),INDEX([1]价格表!$B$4:$I$31,M1162,6),IF(AND(J1162&gt;4,J1162&lt;=5.5),INDEX([1]价格表!$B$4:$I$31,M1162,7),IF(J1162&gt;5.5,2.6+INDEX([1]价格表!$B$4:$I$31,M1162,8)*L1162)))))))</f>
        <v>3.8</v>
      </c>
      <c r="O1162" s="3"/>
      <c r="P1162" s="3"/>
      <c r="Q1162" s="3">
        <f t="shared" si="37"/>
        <v>0</v>
      </c>
    </row>
    <row r="1163" spans="1:17">
      <c r="A1163" s="11">
        <v>4606923423839</v>
      </c>
      <c r="B1163" s="1" t="s">
        <v>19</v>
      </c>
      <c r="C1163" s="12">
        <v>20210204</v>
      </c>
      <c r="D1163" s="12">
        <v>610538201209</v>
      </c>
      <c r="E1163" s="12" t="s">
        <v>19</v>
      </c>
      <c r="F1163" s="12">
        <v>20210214</v>
      </c>
      <c r="G1163" s="12" t="s">
        <v>20</v>
      </c>
      <c r="H1163" s="12" t="s">
        <v>29</v>
      </c>
      <c r="I1163" s="12" t="s">
        <v>123</v>
      </c>
      <c r="J1163" s="12">
        <v>3.55</v>
      </c>
      <c r="K1163" s="12" t="s">
        <v>23</v>
      </c>
      <c r="L1163">
        <f t="shared" si="36"/>
        <v>4</v>
      </c>
      <c r="M1163">
        <f>MATCH(H:H,[1]价格表!$B$4:$B$35,0)</f>
        <v>3</v>
      </c>
      <c r="N1163" s="4">
        <f>IF(J1163&lt;=0.3,INDEX([1]价格表!$B$4:$I$31,M1163,2),IF(AND(J1163&gt;0.3,J1163&lt;=1),INDEX([1]价格表!$B$4:$I$31,M1163,3),IF(AND(J1163&gt;1,J1163&lt;=2.2),INDEX([1]价格表!$B$4:$I$31,M1163,4),IF(AND(J1163&gt;2.2,J1163&lt;=3.3),INDEX([1]价格表!$B$4:$I$31,M1163,5),IF(AND(J1163&gt;3.3,J1163&lt;=4),INDEX([1]价格表!$B$4:$I$31,M1163,6),IF(AND(J1163&gt;4,J1163&lt;=5.5),INDEX([1]价格表!$B$4:$I$31,M1163,7),IF(J1163&gt;5.5,2.6+INDEX([1]价格表!$B$4:$I$31,M1163,8)*L1163)))))))</f>
        <v>3.7</v>
      </c>
      <c r="O1163" s="3"/>
      <c r="P1163" s="3"/>
      <c r="Q1163" s="3">
        <f t="shared" si="37"/>
        <v>0</v>
      </c>
    </row>
    <row r="1164" spans="1:17">
      <c r="A1164" s="11">
        <v>4606921419889</v>
      </c>
      <c r="B1164" s="1" t="s">
        <v>19</v>
      </c>
      <c r="C1164" s="12">
        <v>20210204</v>
      </c>
      <c r="D1164" s="12">
        <v>610538201209</v>
      </c>
      <c r="E1164" s="12" t="s">
        <v>19</v>
      </c>
      <c r="F1164" s="12">
        <v>20210214</v>
      </c>
      <c r="G1164" s="12" t="s">
        <v>20</v>
      </c>
      <c r="H1164" s="12" t="s">
        <v>40</v>
      </c>
      <c r="I1164" s="12" t="s">
        <v>103</v>
      </c>
      <c r="J1164" s="12">
        <v>2.39</v>
      </c>
      <c r="K1164" s="12" t="s">
        <v>156</v>
      </c>
      <c r="L1164">
        <f t="shared" si="36"/>
        <v>3</v>
      </c>
      <c r="M1164">
        <f>MATCH(H:H,[1]价格表!$B$4:$B$35,0)</f>
        <v>9</v>
      </c>
      <c r="N1164" s="4">
        <f>IF(J1164&lt;=0.3,INDEX([1]价格表!$B$4:$I$31,M1164,2),IF(AND(J1164&gt;0.3,J1164&lt;=1),INDEX([1]价格表!$B$4:$I$31,M1164,3),IF(AND(J1164&gt;1,J1164&lt;=2.2),INDEX([1]价格表!$B$4:$I$31,M1164,4),IF(AND(J1164&gt;2.2,J1164&lt;=3.3),INDEX([1]价格表!$B$4:$I$31,M1164,5),IF(AND(J1164&gt;3.3,J1164&lt;=4),INDEX([1]价格表!$B$4:$I$31,M1164,6),IF(AND(J1164&gt;4,J1164&lt;=5.5),INDEX([1]价格表!$B$4:$I$31,M1164,7),IF(J1164&gt;5.5,2.6+INDEX([1]价格表!$B$4:$I$31,M1164,8)*L1164)))))))</f>
        <v>2.5</v>
      </c>
      <c r="O1164" s="3"/>
      <c r="P1164" s="3"/>
      <c r="Q1164" s="3">
        <f t="shared" si="37"/>
        <v>0</v>
      </c>
    </row>
    <row r="1165" spans="1:17">
      <c r="A1165" s="11">
        <v>4606924390546</v>
      </c>
      <c r="B1165" s="1" t="s">
        <v>19</v>
      </c>
      <c r="C1165" s="12">
        <v>20210204</v>
      </c>
      <c r="D1165" s="12">
        <v>610538201209</v>
      </c>
      <c r="E1165" s="12" t="s">
        <v>19</v>
      </c>
      <c r="F1165" s="12">
        <v>20210214</v>
      </c>
      <c r="G1165" s="12" t="s">
        <v>20</v>
      </c>
      <c r="H1165" s="12" t="s">
        <v>24</v>
      </c>
      <c r="I1165" s="12" t="s">
        <v>25</v>
      </c>
      <c r="J1165" s="12">
        <v>8.48</v>
      </c>
      <c r="K1165" s="12" t="s">
        <v>23</v>
      </c>
      <c r="L1165">
        <f t="shared" si="36"/>
        <v>9</v>
      </c>
      <c r="M1165">
        <f>MATCH(H:H,[1]价格表!$B$4:$B$35,0)</f>
        <v>1</v>
      </c>
      <c r="N1165" s="4">
        <f>IF(J1165&lt;=0.3,INDEX([1]价格表!$B$4:$I$31,M1165,2),IF(AND(J1165&gt;0.3,J1165&lt;=1),INDEX([1]价格表!$B$4:$I$31,M1165,3),IF(AND(J1165&gt;1,J1165&lt;=2.2),INDEX([1]价格表!$B$4:$I$31,M1165,4),IF(AND(J1165&gt;2.2,J1165&lt;=3.3),INDEX([1]价格表!$B$4:$I$31,M1165,5),IF(AND(J1165&gt;3.3,J1165&lt;=4),INDEX([1]价格表!$B$4:$I$31,M1165,6),IF(AND(J1165&gt;4,J1165&lt;=5.5),INDEX([1]价格表!$B$4:$I$31,M1165,7),IF(J1165&gt;5.5,2.6+INDEX([1]价格表!$B$4:$I$31,M1165,8)*L1165)))))))</f>
        <v>8</v>
      </c>
      <c r="O1165" s="3"/>
      <c r="P1165" s="3"/>
      <c r="Q1165" s="3">
        <f t="shared" si="37"/>
        <v>0</v>
      </c>
    </row>
    <row r="1166" spans="1:17">
      <c r="A1166" s="11">
        <v>4606924389357</v>
      </c>
      <c r="B1166" s="1" t="s">
        <v>19</v>
      </c>
      <c r="C1166" s="12">
        <v>20210204</v>
      </c>
      <c r="D1166" s="12">
        <v>610538201209</v>
      </c>
      <c r="E1166" s="12" t="s">
        <v>19</v>
      </c>
      <c r="F1166" s="12">
        <v>20210214</v>
      </c>
      <c r="G1166" s="12" t="s">
        <v>20</v>
      </c>
      <c r="H1166" s="12" t="s">
        <v>24</v>
      </c>
      <c r="I1166" s="12" t="s">
        <v>25</v>
      </c>
      <c r="J1166" s="12">
        <v>9.18</v>
      </c>
      <c r="K1166" s="12" t="s">
        <v>23</v>
      </c>
      <c r="L1166">
        <f t="shared" si="36"/>
        <v>10</v>
      </c>
      <c r="M1166">
        <f>MATCH(H:H,[1]价格表!$B$4:$B$35,0)</f>
        <v>1</v>
      </c>
      <c r="N1166" s="4">
        <f>IF(J1166&lt;=0.3,INDEX([1]价格表!$B$4:$I$31,M1166,2),IF(AND(J1166&gt;0.3,J1166&lt;=1),INDEX([1]价格表!$B$4:$I$31,M1166,3),IF(AND(J1166&gt;1,J1166&lt;=2.2),INDEX([1]价格表!$B$4:$I$31,M1166,4),IF(AND(J1166&gt;2.2,J1166&lt;=3.3),INDEX([1]价格表!$B$4:$I$31,M1166,5),IF(AND(J1166&gt;3.3,J1166&lt;=4),INDEX([1]价格表!$B$4:$I$31,M1166,6),IF(AND(J1166&gt;4,J1166&lt;=5.5),INDEX([1]价格表!$B$4:$I$31,M1166,7),IF(J1166&gt;5.5,2.6+INDEX([1]价格表!$B$4:$I$31,M1166,8)*L1166)))))))</f>
        <v>8.6</v>
      </c>
      <c r="O1166" s="3"/>
      <c r="P1166" s="3"/>
      <c r="Q1166" s="3">
        <f t="shared" si="37"/>
        <v>0</v>
      </c>
    </row>
    <row r="1167" spans="1:17">
      <c r="A1167" s="11">
        <v>4606921062425</v>
      </c>
      <c r="B1167" s="1" t="s">
        <v>19</v>
      </c>
      <c r="C1167" s="12">
        <v>20210204</v>
      </c>
      <c r="D1167" s="12">
        <v>610538201209</v>
      </c>
      <c r="E1167" s="12" t="s">
        <v>19</v>
      </c>
      <c r="F1167" s="12">
        <v>20210214</v>
      </c>
      <c r="G1167" s="12" t="s">
        <v>20</v>
      </c>
      <c r="H1167" s="12" t="s">
        <v>33</v>
      </c>
      <c r="I1167" s="12" t="s">
        <v>34</v>
      </c>
      <c r="J1167" s="12">
        <v>20.05</v>
      </c>
      <c r="K1167" s="12" t="s">
        <v>23</v>
      </c>
      <c r="L1167">
        <f t="shared" si="36"/>
        <v>21</v>
      </c>
      <c r="M1167">
        <f>MATCH(H:H,[1]价格表!$B$4:$B$35,0)</f>
        <v>7</v>
      </c>
      <c r="N1167" s="4">
        <f>IF(J1167&lt;=0.3,INDEX([1]价格表!$B$4:$I$31,M1167,2),IF(AND(J1167&gt;0.3,J1167&lt;=1),INDEX([1]价格表!$B$4:$I$31,M1167,3),IF(AND(J1167&gt;1,J1167&lt;=2.2),INDEX([1]价格表!$B$4:$I$31,M1167,4),IF(AND(J1167&gt;2.2,J1167&lt;=3.3),INDEX([1]价格表!$B$4:$I$31,M1167,5),IF(AND(J1167&gt;3.3,J1167&lt;=4),INDEX([1]价格表!$B$4:$I$31,M1167,6),IF(AND(J1167&gt;4,J1167&lt;=5.5),INDEX([1]价格表!$B$4:$I$31,M1167,7),IF(J1167&gt;5.5,2.6+INDEX([1]价格表!$B$4:$I$31,M1167,8)*L1167)))))))</f>
        <v>22.55</v>
      </c>
      <c r="O1167" s="5">
        <v>18.05</v>
      </c>
      <c r="P1167" s="5">
        <v>20.65</v>
      </c>
      <c r="Q1167" s="3">
        <f t="shared" si="37"/>
        <v>-1.9</v>
      </c>
    </row>
    <row r="1168" spans="1:17">
      <c r="A1168" s="11">
        <v>4606923429045</v>
      </c>
      <c r="B1168" s="1" t="s">
        <v>19</v>
      </c>
      <c r="C1168" s="12">
        <v>20210204</v>
      </c>
      <c r="D1168" s="12">
        <v>610538201209</v>
      </c>
      <c r="E1168" s="12" t="s">
        <v>19</v>
      </c>
      <c r="F1168" s="12">
        <v>20210214</v>
      </c>
      <c r="G1168" s="12" t="s">
        <v>20</v>
      </c>
      <c r="H1168" s="12" t="s">
        <v>54</v>
      </c>
      <c r="I1168" s="12" t="s">
        <v>68</v>
      </c>
      <c r="J1168" s="12">
        <v>20.05</v>
      </c>
      <c r="K1168" s="12" t="s">
        <v>23</v>
      </c>
      <c r="L1168">
        <f t="shared" si="36"/>
        <v>21</v>
      </c>
      <c r="M1168">
        <f>MATCH(H:H,[1]价格表!$B$4:$B$35,0)</f>
        <v>10</v>
      </c>
      <c r="N1168" s="4">
        <f>IF(J1168&lt;=0.3,INDEX([1]价格表!$B$4:$I$31,M1168,2),IF(AND(J1168&gt;0.3,J1168&lt;=1),INDEX([1]价格表!$B$4:$I$31,M1168,3),IF(AND(J1168&gt;1,J1168&lt;=2.2),INDEX([1]价格表!$B$4:$I$31,M1168,4),IF(AND(J1168&gt;2.2,J1168&lt;=3.3),INDEX([1]价格表!$B$4:$I$31,M1168,5),IF(AND(J1168&gt;3.3,J1168&lt;=4),INDEX([1]价格表!$B$4:$I$31,M1168,6),IF(AND(J1168&gt;4,J1168&lt;=5.5),INDEX([1]价格表!$B$4:$I$31,M1168,7),IF(J1168&gt;5.5,2.6+INDEX([1]价格表!$B$4:$I$31,M1168,8)*L1168)))))))</f>
        <v>22.55</v>
      </c>
      <c r="O1168" s="5">
        <v>18.05</v>
      </c>
      <c r="P1168" s="5">
        <v>20.65</v>
      </c>
      <c r="Q1168" s="3">
        <f t="shared" si="37"/>
        <v>-1.9</v>
      </c>
    </row>
    <row r="1169" spans="1:17">
      <c r="A1169" s="11">
        <v>4606921419908</v>
      </c>
      <c r="B1169" s="1" t="s">
        <v>19</v>
      </c>
      <c r="C1169" s="12">
        <v>20210204</v>
      </c>
      <c r="D1169" s="12">
        <v>610538201209</v>
      </c>
      <c r="E1169" s="12" t="s">
        <v>19</v>
      </c>
      <c r="F1169" s="12">
        <v>20210214</v>
      </c>
      <c r="G1169" s="12" t="s">
        <v>20</v>
      </c>
      <c r="H1169" s="12" t="s">
        <v>33</v>
      </c>
      <c r="I1169" s="12" t="s">
        <v>69</v>
      </c>
      <c r="J1169" s="12">
        <v>20.47</v>
      </c>
      <c r="K1169" s="12" t="s">
        <v>121</v>
      </c>
      <c r="L1169">
        <f t="shared" si="36"/>
        <v>21</v>
      </c>
      <c r="M1169">
        <f>MATCH(H:H,[1]价格表!$B$4:$B$35,0)</f>
        <v>7</v>
      </c>
      <c r="N1169" s="4">
        <f>IF(J1169&lt;=0.3,INDEX([1]价格表!$B$4:$I$31,M1169,2),IF(AND(J1169&gt;0.3,J1169&lt;=1),INDEX([1]价格表!$B$4:$I$31,M1169,3),IF(AND(J1169&gt;1,J1169&lt;=2.2),INDEX([1]价格表!$B$4:$I$31,M1169,4),IF(AND(J1169&gt;2.2,J1169&lt;=3.3),INDEX([1]价格表!$B$4:$I$31,M1169,5),IF(AND(J1169&gt;3.3,J1169&lt;=4),INDEX([1]价格表!$B$4:$I$31,M1169,6),IF(AND(J1169&gt;4,J1169&lt;=5.5),INDEX([1]价格表!$B$4:$I$31,M1169,7),IF(J1169&gt;5.5,2.6+INDEX([1]价格表!$B$4:$I$31,M1169,8)*L1169)))))))</f>
        <v>22.55</v>
      </c>
      <c r="O1169" s="5">
        <v>2.43</v>
      </c>
      <c r="P1169" s="5">
        <v>2.5</v>
      </c>
      <c r="Q1169" s="3">
        <f t="shared" si="37"/>
        <v>-20.05</v>
      </c>
    </row>
    <row r="1170" spans="1:17">
      <c r="A1170" s="11">
        <v>4312270222799</v>
      </c>
      <c r="B1170" s="1" t="s">
        <v>19</v>
      </c>
      <c r="C1170" s="12">
        <v>20210204</v>
      </c>
      <c r="D1170" s="12">
        <v>610538201209</v>
      </c>
      <c r="E1170" s="12" t="s">
        <v>19</v>
      </c>
      <c r="F1170" s="12">
        <v>20210214</v>
      </c>
      <c r="G1170" s="12" t="s">
        <v>20</v>
      </c>
      <c r="H1170" s="12" t="s">
        <v>29</v>
      </c>
      <c r="I1170" s="12" t="s">
        <v>123</v>
      </c>
      <c r="J1170" s="12">
        <v>20.57</v>
      </c>
      <c r="K1170" s="12" t="s">
        <v>23</v>
      </c>
      <c r="L1170">
        <f t="shared" si="36"/>
        <v>21</v>
      </c>
      <c r="M1170">
        <f>MATCH(H:H,[1]价格表!$B$4:$B$35,0)</f>
        <v>3</v>
      </c>
      <c r="N1170" s="4">
        <f>IF(J1170&lt;=0.3,INDEX([1]价格表!$B$4:$I$31,M1170,2),IF(AND(J1170&gt;0.3,J1170&lt;=1),INDEX([1]价格表!$B$4:$I$31,M1170,3),IF(AND(J1170&gt;1,J1170&lt;=2.2),INDEX([1]价格表!$B$4:$I$31,M1170,4),IF(AND(J1170&gt;2.2,J1170&lt;=3.3),INDEX([1]价格表!$B$4:$I$31,M1170,5),IF(AND(J1170&gt;3.3,J1170&lt;=4),INDEX([1]价格表!$B$4:$I$31,M1170,6),IF(AND(J1170&gt;4,J1170&lt;=5.5),INDEX([1]价格表!$B$4:$I$31,M1170,7),IF(J1170&gt;5.5,2.6+INDEX([1]价格表!$B$4:$I$31,M1170,8)*L1170)))))))</f>
        <v>22.55</v>
      </c>
      <c r="O1170" s="5">
        <v>18.05</v>
      </c>
      <c r="P1170" s="5">
        <v>20.65</v>
      </c>
      <c r="Q1170" s="3">
        <f t="shared" si="37"/>
        <v>-1.9</v>
      </c>
    </row>
    <row r="1171" spans="1:17">
      <c r="A1171" s="11">
        <v>4606921547065</v>
      </c>
      <c r="B1171" s="1" t="s">
        <v>19</v>
      </c>
      <c r="C1171" s="12">
        <v>20210204</v>
      </c>
      <c r="D1171" s="12">
        <v>610538201209</v>
      </c>
      <c r="E1171" s="12" t="s">
        <v>19</v>
      </c>
      <c r="F1171" s="12">
        <v>20210214</v>
      </c>
      <c r="G1171" s="12" t="s">
        <v>20</v>
      </c>
      <c r="H1171" s="12" t="s">
        <v>138</v>
      </c>
      <c r="I1171" s="12" t="s">
        <v>259</v>
      </c>
      <c r="J1171" s="12">
        <v>12.62</v>
      </c>
      <c r="K1171" s="12" t="s">
        <v>23</v>
      </c>
      <c r="L1171">
        <f t="shared" si="36"/>
        <v>13</v>
      </c>
      <c r="M1171">
        <f>MATCH(H:H,[1]价格表!$B$4:$B$35,0)</f>
        <v>23</v>
      </c>
      <c r="N1171" s="4">
        <f>IF(J1171&lt;=0.3,INDEX([1]价格表!$B$4:$I$31,M1171,2),IF(AND(J1171&gt;0.3,J1171&lt;=1),INDEX([1]价格表!$B$4:$I$31,M1171,3),IF(AND(J1171&gt;1,J1171&lt;=2.2),INDEX([1]价格表!$B$4:$I$31,M1171,4),IF(AND(J1171&gt;2.2,J1171&lt;=3.3),INDEX([1]价格表!$B$4:$I$31,M1171,5),IF(AND(J1171&gt;3.3,J1171&lt;=4),INDEX([1]价格表!$B$4:$I$31,M1171,6),IF(AND(J1171&gt;4,J1171&lt;=5.5),INDEX([1]价格表!$B$4:$I$31,M1171,7),IF(J1171&gt;5.5,2.6+INDEX([1]价格表!$B$4:$I$31,M1171,8)*L1171)))))))</f>
        <v>33.8</v>
      </c>
      <c r="O1171" s="3"/>
      <c r="P1171" s="3"/>
      <c r="Q1171" s="3">
        <f t="shared" si="37"/>
        <v>0</v>
      </c>
    </row>
    <row r="1172" spans="1:17">
      <c r="A1172" s="11">
        <v>4606923418573</v>
      </c>
      <c r="B1172" s="1" t="s">
        <v>19</v>
      </c>
      <c r="C1172" s="12">
        <v>20210204</v>
      </c>
      <c r="D1172" s="12">
        <v>610538201209</v>
      </c>
      <c r="E1172" s="12" t="s">
        <v>19</v>
      </c>
      <c r="F1172" s="12">
        <v>20210214</v>
      </c>
      <c r="G1172" s="12" t="s">
        <v>20</v>
      </c>
      <c r="H1172" s="12" t="s">
        <v>149</v>
      </c>
      <c r="I1172" s="12" t="s">
        <v>152</v>
      </c>
      <c r="J1172" s="12">
        <v>13.89</v>
      </c>
      <c r="K1172" s="12" t="s">
        <v>23</v>
      </c>
      <c r="L1172">
        <f t="shared" si="36"/>
        <v>14</v>
      </c>
      <c r="M1172">
        <f>MATCH(H:H,[1]价格表!$B$4:$B$35,0)</f>
        <v>24</v>
      </c>
      <c r="N1172" s="4">
        <f>IF(J1172&lt;=0.3,INDEX([1]价格表!$B$4:$I$31,M1172,2),IF(AND(J1172&gt;0.3,J1172&lt;=1),INDEX([1]价格表!$B$4:$I$31,M1172,3),IF(AND(J1172&gt;1,J1172&lt;=2.2),INDEX([1]价格表!$B$4:$I$31,M1172,4),IF(AND(J1172&gt;2.2,J1172&lt;=3.3),INDEX([1]价格表!$B$4:$I$31,M1172,5),IF(AND(J1172&gt;3.3,J1172&lt;=4),INDEX([1]价格表!$B$4:$I$31,M1172,6),IF(AND(J1172&gt;4,J1172&lt;=5.5),INDEX([1]价格表!$B$4:$I$31,M1172,7),IF(J1172&gt;5.5,2.6+INDEX([1]价格表!$B$4:$I$31,M1172,8)*L1172)))))))</f>
        <v>36.2</v>
      </c>
      <c r="O1172" s="3"/>
      <c r="P1172" s="3"/>
      <c r="Q1172" s="3">
        <f t="shared" si="37"/>
        <v>0</v>
      </c>
    </row>
    <row r="1173" spans="1:17">
      <c r="A1173" s="11">
        <v>4606923423814</v>
      </c>
      <c r="B1173" s="1" t="s">
        <v>19</v>
      </c>
      <c r="C1173" s="12">
        <v>20210204</v>
      </c>
      <c r="D1173" s="12">
        <v>610538201209</v>
      </c>
      <c r="E1173" s="12" t="s">
        <v>19</v>
      </c>
      <c r="F1173" s="12">
        <v>20210214</v>
      </c>
      <c r="G1173" s="12" t="s">
        <v>20</v>
      </c>
      <c r="H1173" s="12" t="s">
        <v>149</v>
      </c>
      <c r="I1173" s="12" t="s">
        <v>152</v>
      </c>
      <c r="J1173" s="12">
        <v>13.89</v>
      </c>
      <c r="K1173" s="12" t="s">
        <v>23</v>
      </c>
      <c r="L1173">
        <f t="shared" si="36"/>
        <v>14</v>
      </c>
      <c r="M1173">
        <f>MATCH(H:H,[1]价格表!$B$4:$B$35,0)</f>
        <v>24</v>
      </c>
      <c r="N1173" s="4">
        <f>IF(J1173&lt;=0.3,INDEX([1]价格表!$B$4:$I$31,M1173,2),IF(AND(J1173&gt;0.3,J1173&lt;=1),INDEX([1]价格表!$B$4:$I$31,M1173,3),IF(AND(J1173&gt;1,J1173&lt;=2.2),INDEX([1]价格表!$B$4:$I$31,M1173,4),IF(AND(J1173&gt;2.2,J1173&lt;=3.3),INDEX([1]价格表!$B$4:$I$31,M1173,5),IF(AND(J1173&gt;3.3,J1173&lt;=4),INDEX([1]价格表!$B$4:$I$31,M1173,6),IF(AND(J1173&gt;4,J1173&lt;=5.5),INDEX([1]价格表!$B$4:$I$31,M1173,7),IF(J1173&gt;5.5,2.6+INDEX([1]价格表!$B$4:$I$31,M1173,8)*L1173)))))))</f>
        <v>36.2</v>
      </c>
      <c r="O1173" s="3"/>
      <c r="P1173" s="3"/>
      <c r="Q1173" s="3">
        <f t="shared" si="37"/>
        <v>0</v>
      </c>
    </row>
    <row r="1174" spans="1:17">
      <c r="A1174" s="11">
        <v>4606921547049</v>
      </c>
      <c r="B1174" s="1" t="s">
        <v>19</v>
      </c>
      <c r="C1174" s="12">
        <v>20210204</v>
      </c>
      <c r="D1174" s="12">
        <v>610538201209</v>
      </c>
      <c r="E1174" s="12" t="s">
        <v>19</v>
      </c>
      <c r="F1174" s="12">
        <v>20210214</v>
      </c>
      <c r="G1174" s="12" t="s">
        <v>20</v>
      </c>
      <c r="H1174" s="12" t="s">
        <v>138</v>
      </c>
      <c r="I1174" s="12" t="s">
        <v>259</v>
      </c>
      <c r="J1174" s="12">
        <v>14.4</v>
      </c>
      <c r="K1174" s="12" t="s">
        <v>23</v>
      </c>
      <c r="L1174">
        <f t="shared" si="36"/>
        <v>15</v>
      </c>
      <c r="M1174">
        <f>MATCH(H:H,[1]价格表!$B$4:$B$35,0)</f>
        <v>23</v>
      </c>
      <c r="N1174" s="4">
        <f>IF(J1174&lt;=0.3,INDEX([1]价格表!$B$4:$I$31,M1174,2),IF(AND(J1174&gt;0.3,J1174&lt;=1),INDEX([1]价格表!$B$4:$I$31,M1174,3),IF(AND(J1174&gt;1,J1174&lt;=2.2),INDEX([1]价格表!$B$4:$I$31,M1174,4),IF(AND(J1174&gt;2.2,J1174&lt;=3.3),INDEX([1]价格表!$B$4:$I$31,M1174,5),IF(AND(J1174&gt;3.3,J1174&lt;=4),INDEX([1]价格表!$B$4:$I$31,M1174,6),IF(AND(J1174&gt;4,J1174&lt;=5.5),INDEX([1]价格表!$B$4:$I$31,M1174,7),IF(J1174&gt;5.5,2.6+INDEX([1]价格表!$B$4:$I$31,M1174,8)*L1174)))))))</f>
        <v>38.6</v>
      </c>
      <c r="O1174" s="3"/>
      <c r="P1174" s="3"/>
      <c r="Q1174" s="3">
        <f t="shared" si="37"/>
        <v>0</v>
      </c>
    </row>
    <row r="1175" spans="1:17">
      <c r="A1175" s="11">
        <v>4606921547044</v>
      </c>
      <c r="B1175" s="1" t="s">
        <v>19</v>
      </c>
      <c r="C1175" s="12">
        <v>20210204</v>
      </c>
      <c r="D1175" s="12">
        <v>610538201209</v>
      </c>
      <c r="E1175" s="12" t="s">
        <v>19</v>
      </c>
      <c r="F1175" s="12">
        <v>20210214</v>
      </c>
      <c r="G1175" s="12" t="s">
        <v>20</v>
      </c>
      <c r="H1175" s="12" t="s">
        <v>138</v>
      </c>
      <c r="I1175" s="12" t="s">
        <v>259</v>
      </c>
      <c r="J1175" s="12">
        <v>18.15</v>
      </c>
      <c r="K1175" s="12" t="s">
        <v>23</v>
      </c>
      <c r="L1175">
        <f t="shared" si="36"/>
        <v>19</v>
      </c>
      <c r="M1175">
        <f>MATCH(H:H,[1]价格表!$B$4:$B$35,0)</f>
        <v>23</v>
      </c>
      <c r="N1175" s="4">
        <f>IF(J1175&lt;=0.3,INDEX([1]价格表!$B$4:$I$31,M1175,2),IF(AND(J1175&gt;0.3,J1175&lt;=1),INDEX([1]价格表!$B$4:$I$31,M1175,3),IF(AND(J1175&gt;1,J1175&lt;=2.2),INDEX([1]价格表!$B$4:$I$31,M1175,4),IF(AND(J1175&gt;2.2,J1175&lt;=3.3),INDEX([1]价格表!$B$4:$I$31,M1175,5),IF(AND(J1175&gt;3.3,J1175&lt;=4),INDEX([1]价格表!$B$4:$I$31,M1175,6),IF(AND(J1175&gt;4,J1175&lt;=5.5),INDEX([1]价格表!$B$4:$I$31,M1175,7),IF(J1175&gt;5.5,2.6+INDEX([1]价格表!$B$4:$I$31,M1175,8)*L1175)))))))</f>
        <v>48.2</v>
      </c>
      <c r="O1175" s="3"/>
      <c r="P1175" s="3"/>
      <c r="Q1175" s="3">
        <f t="shared" si="37"/>
        <v>0</v>
      </c>
    </row>
    <row r="1176" spans="1:17">
      <c r="A1176" s="11">
        <v>4606921040231</v>
      </c>
      <c r="B1176" s="1" t="s">
        <v>19</v>
      </c>
      <c r="C1176" s="12">
        <v>20210204</v>
      </c>
      <c r="D1176" s="12">
        <v>610538201209</v>
      </c>
      <c r="E1176" s="12" t="s">
        <v>19</v>
      </c>
      <c r="F1176" s="12">
        <v>20210214</v>
      </c>
      <c r="G1176" s="12" t="s">
        <v>20</v>
      </c>
      <c r="H1176" s="12" t="s">
        <v>24</v>
      </c>
      <c r="I1176" s="12" t="s">
        <v>80</v>
      </c>
      <c r="J1176" s="12">
        <v>13.8</v>
      </c>
      <c r="K1176" s="12" t="s">
        <v>23</v>
      </c>
      <c r="L1176">
        <f t="shared" si="36"/>
        <v>14</v>
      </c>
      <c r="M1176">
        <f>MATCH(H:H,[1]价格表!$B$4:$B$35,0)</f>
        <v>1</v>
      </c>
      <c r="N1176" s="4">
        <f>IF(J1176&lt;=0.3,INDEX([1]价格表!$B$4:$I$31,M1176,2),IF(AND(J1176&gt;0.3,J1176&lt;=1),INDEX([1]价格表!$B$4:$I$31,M1176,3),IF(AND(J1176&gt;1,J1176&lt;=2.2),INDEX([1]价格表!$B$4:$I$31,M1176,4),IF(AND(J1176&gt;2.2,J1176&lt;=3.3),INDEX([1]价格表!$B$4:$I$31,M1176,5),IF(AND(J1176&gt;3.3,J1176&lt;=4),INDEX([1]价格表!$B$4:$I$31,M1176,6),IF(AND(J1176&gt;4,J1176&lt;=5.5),INDEX([1]价格表!$B$4:$I$31,M1176,7),IF(J1176&gt;5.5,2.6+INDEX([1]价格表!$B$4:$I$31,M1176,8)*L1176)))))))</f>
        <v>11</v>
      </c>
      <c r="O1176" s="3"/>
      <c r="P1176" s="3"/>
      <c r="Q1176" s="3">
        <f t="shared" si="37"/>
        <v>0</v>
      </c>
    </row>
    <row r="1177" spans="1:17">
      <c r="A1177" s="11">
        <v>4606921040301</v>
      </c>
      <c r="B1177" s="1" t="s">
        <v>19</v>
      </c>
      <c r="C1177" s="12">
        <v>20210204</v>
      </c>
      <c r="D1177" s="12">
        <v>610538201209</v>
      </c>
      <c r="E1177" s="12" t="s">
        <v>19</v>
      </c>
      <c r="F1177" s="12">
        <v>20210214</v>
      </c>
      <c r="G1177" s="12" t="s">
        <v>20</v>
      </c>
      <c r="H1177" s="12" t="s">
        <v>24</v>
      </c>
      <c r="I1177" s="12" t="s">
        <v>80</v>
      </c>
      <c r="J1177" s="12">
        <v>13.8</v>
      </c>
      <c r="K1177" s="12" t="s">
        <v>23</v>
      </c>
      <c r="L1177">
        <f t="shared" si="36"/>
        <v>14</v>
      </c>
      <c r="M1177">
        <f>MATCH(H:H,[1]价格表!$B$4:$B$35,0)</f>
        <v>1</v>
      </c>
      <c r="N1177" s="4">
        <f>IF(J1177&lt;=0.3,INDEX([1]价格表!$B$4:$I$31,M1177,2),IF(AND(J1177&gt;0.3,J1177&lt;=1),INDEX([1]价格表!$B$4:$I$31,M1177,3),IF(AND(J1177&gt;1,J1177&lt;=2.2),INDEX([1]价格表!$B$4:$I$31,M1177,4),IF(AND(J1177&gt;2.2,J1177&lt;=3.3),INDEX([1]价格表!$B$4:$I$31,M1177,5),IF(AND(J1177&gt;3.3,J1177&lt;=4),INDEX([1]价格表!$B$4:$I$31,M1177,6),IF(AND(J1177&gt;4,J1177&lt;=5.5),INDEX([1]价格表!$B$4:$I$31,M1177,7),IF(J1177&gt;5.5,2.6+INDEX([1]价格表!$B$4:$I$31,M1177,8)*L1177)))))))</f>
        <v>11</v>
      </c>
      <c r="O1177" s="3"/>
      <c r="P1177" s="3"/>
      <c r="Q1177" s="3">
        <f t="shared" si="37"/>
        <v>0</v>
      </c>
    </row>
    <row r="1178" spans="1:17">
      <c r="A1178" s="11">
        <v>4606921040333</v>
      </c>
      <c r="B1178" s="1" t="s">
        <v>19</v>
      </c>
      <c r="C1178" s="12">
        <v>20210204</v>
      </c>
      <c r="D1178" s="12">
        <v>610538201209</v>
      </c>
      <c r="E1178" s="12" t="s">
        <v>19</v>
      </c>
      <c r="F1178" s="12">
        <v>20210214</v>
      </c>
      <c r="G1178" s="12" t="s">
        <v>20</v>
      </c>
      <c r="H1178" s="12" t="s">
        <v>24</v>
      </c>
      <c r="I1178" s="12" t="s">
        <v>80</v>
      </c>
      <c r="J1178" s="12">
        <v>13.8</v>
      </c>
      <c r="K1178" s="12" t="s">
        <v>23</v>
      </c>
      <c r="L1178">
        <f t="shared" si="36"/>
        <v>14</v>
      </c>
      <c r="M1178">
        <f>MATCH(H:H,[1]价格表!$B$4:$B$35,0)</f>
        <v>1</v>
      </c>
      <c r="N1178" s="4">
        <f>IF(J1178&lt;=0.3,INDEX([1]价格表!$B$4:$I$31,M1178,2),IF(AND(J1178&gt;0.3,J1178&lt;=1),INDEX([1]价格表!$B$4:$I$31,M1178,3),IF(AND(J1178&gt;1,J1178&lt;=2.2),INDEX([1]价格表!$B$4:$I$31,M1178,4),IF(AND(J1178&gt;2.2,J1178&lt;=3.3),INDEX([1]价格表!$B$4:$I$31,M1178,5),IF(AND(J1178&gt;3.3,J1178&lt;=4),INDEX([1]价格表!$B$4:$I$31,M1178,6),IF(AND(J1178&gt;4,J1178&lt;=5.5),INDEX([1]价格表!$B$4:$I$31,M1178,7),IF(J1178&gt;5.5,2.6+INDEX([1]价格表!$B$4:$I$31,M1178,8)*L1178)))))))</f>
        <v>11</v>
      </c>
      <c r="O1178" s="3"/>
      <c r="P1178" s="3"/>
      <c r="Q1178" s="3">
        <f t="shared" si="37"/>
        <v>0</v>
      </c>
    </row>
    <row r="1179" spans="1:17">
      <c r="A1179" s="11">
        <v>4606923421540</v>
      </c>
      <c r="B1179" s="1" t="s">
        <v>19</v>
      </c>
      <c r="C1179" s="12">
        <v>20210204</v>
      </c>
      <c r="D1179" s="12">
        <v>610538201209</v>
      </c>
      <c r="E1179" s="12" t="s">
        <v>19</v>
      </c>
      <c r="F1179" s="12">
        <v>20210214</v>
      </c>
      <c r="G1179" s="12" t="s">
        <v>20</v>
      </c>
      <c r="H1179" s="12" t="s">
        <v>38</v>
      </c>
      <c r="I1179" s="12" t="s">
        <v>184</v>
      </c>
      <c r="J1179" s="12">
        <v>5.62</v>
      </c>
      <c r="K1179" s="12" t="s">
        <v>23</v>
      </c>
      <c r="L1179">
        <f t="shared" si="36"/>
        <v>6</v>
      </c>
      <c r="M1179">
        <f>MATCH(H:H,[1]价格表!$B$4:$B$35,0)</f>
        <v>5</v>
      </c>
      <c r="N1179" s="4">
        <f>IF(J1179&lt;=0.3,INDEX([1]价格表!$B$4:$I$31,M1179,2),IF(AND(J1179&gt;0.3,J1179&lt;=1),INDEX([1]价格表!$B$4:$I$31,M1179,3),IF(AND(J1179&gt;1,J1179&lt;=2.2),INDEX([1]价格表!$B$4:$I$31,M1179,4),IF(AND(J1179&gt;2.2,J1179&lt;=3.3),INDEX([1]价格表!$B$4:$I$31,M1179,5),IF(AND(J1179&gt;3.3,J1179&lt;=4),INDEX([1]价格表!$B$4:$I$31,M1179,6),IF(AND(J1179&gt;4,J1179&lt;=5.5),INDEX([1]价格表!$B$4:$I$31,M1179,7),IF(J1179&gt;5.5,2.6+INDEX([1]价格表!$B$4:$I$31,M1179,8)*L1179)))))))</f>
        <v>8.3</v>
      </c>
      <c r="O1179" s="3"/>
      <c r="P1179" s="3"/>
      <c r="Q1179" s="3">
        <f t="shared" si="37"/>
        <v>0</v>
      </c>
    </row>
    <row r="1180" spans="1:17">
      <c r="A1180" s="11">
        <v>4606923420935</v>
      </c>
      <c r="B1180" s="1" t="s">
        <v>19</v>
      </c>
      <c r="C1180" s="12">
        <v>20210204</v>
      </c>
      <c r="D1180" s="12">
        <v>610538201209</v>
      </c>
      <c r="E1180" s="12" t="s">
        <v>19</v>
      </c>
      <c r="F1180" s="12">
        <v>20210214</v>
      </c>
      <c r="G1180" s="12" t="s">
        <v>20</v>
      </c>
      <c r="H1180" s="12" t="s">
        <v>40</v>
      </c>
      <c r="I1180" s="12" t="s">
        <v>188</v>
      </c>
      <c r="J1180" s="12">
        <v>5.82</v>
      </c>
      <c r="K1180" s="12" t="s">
        <v>23</v>
      </c>
      <c r="L1180">
        <f t="shared" si="36"/>
        <v>6</v>
      </c>
      <c r="M1180">
        <f>MATCH(H:H,[1]价格表!$B$4:$B$35,0)</f>
        <v>9</v>
      </c>
      <c r="N1180" s="4">
        <f>IF(J1180&lt;=0.3,INDEX([1]价格表!$B$4:$I$31,M1180,2),IF(AND(J1180&gt;0.3,J1180&lt;=1),INDEX([1]价格表!$B$4:$I$31,M1180,3),IF(AND(J1180&gt;1,J1180&lt;=2.2),INDEX([1]价格表!$B$4:$I$31,M1180,4),IF(AND(J1180&gt;2.2,J1180&lt;=3.3),INDEX([1]价格表!$B$4:$I$31,M1180,5),IF(AND(J1180&gt;3.3,J1180&lt;=4),INDEX([1]价格表!$B$4:$I$31,M1180,6),IF(AND(J1180&gt;4,J1180&lt;=5.5),INDEX([1]价格表!$B$4:$I$31,M1180,7),IF(J1180&gt;5.5,2.6+INDEX([1]价格表!$B$4:$I$31,M1180,8)*L1180)))))))</f>
        <v>8.3</v>
      </c>
      <c r="O1180" s="3"/>
      <c r="P1180" s="3"/>
      <c r="Q1180" s="3">
        <f t="shared" si="37"/>
        <v>0</v>
      </c>
    </row>
    <row r="1181" spans="1:17">
      <c r="A1181" s="11">
        <v>4606923429266</v>
      </c>
      <c r="B1181" s="1" t="s">
        <v>19</v>
      </c>
      <c r="C1181" s="12">
        <v>20210204</v>
      </c>
      <c r="D1181" s="12">
        <v>610538201209</v>
      </c>
      <c r="E1181" s="12" t="s">
        <v>19</v>
      </c>
      <c r="F1181" s="12">
        <v>20210214</v>
      </c>
      <c r="G1181" s="12" t="s">
        <v>20</v>
      </c>
      <c r="H1181" s="12" t="s">
        <v>40</v>
      </c>
      <c r="I1181" s="12" t="s">
        <v>142</v>
      </c>
      <c r="J1181" s="12">
        <v>5.98</v>
      </c>
      <c r="K1181" s="12" t="s">
        <v>23</v>
      </c>
      <c r="L1181">
        <f t="shared" si="36"/>
        <v>6</v>
      </c>
      <c r="M1181">
        <f>MATCH(H:H,[1]价格表!$B$4:$B$35,0)</f>
        <v>9</v>
      </c>
      <c r="N1181" s="4">
        <f>IF(J1181&lt;=0.3,INDEX([1]价格表!$B$4:$I$31,M1181,2),IF(AND(J1181&gt;0.3,J1181&lt;=1),INDEX([1]价格表!$B$4:$I$31,M1181,3),IF(AND(J1181&gt;1,J1181&lt;=2.2),INDEX([1]价格表!$B$4:$I$31,M1181,4),IF(AND(J1181&gt;2.2,J1181&lt;=3.3),INDEX([1]价格表!$B$4:$I$31,M1181,5),IF(AND(J1181&gt;3.3,J1181&lt;=4),INDEX([1]价格表!$B$4:$I$31,M1181,6),IF(AND(J1181&gt;4,J1181&lt;=5.5),INDEX([1]价格表!$B$4:$I$31,M1181,7),IF(J1181&gt;5.5,2.6+INDEX([1]价格表!$B$4:$I$31,M1181,8)*L1181)))))))</f>
        <v>8.3</v>
      </c>
      <c r="O1181" s="3"/>
      <c r="P1181" s="3"/>
      <c r="Q1181" s="3">
        <f t="shared" si="37"/>
        <v>0</v>
      </c>
    </row>
    <row r="1182" spans="1:17">
      <c r="A1182" s="11">
        <v>4606923416318</v>
      </c>
      <c r="B1182" s="1" t="s">
        <v>19</v>
      </c>
      <c r="C1182" s="12">
        <v>20210204</v>
      </c>
      <c r="D1182" s="12">
        <v>610538201209</v>
      </c>
      <c r="E1182" s="12" t="s">
        <v>19</v>
      </c>
      <c r="F1182" s="12">
        <v>20210214</v>
      </c>
      <c r="G1182" s="12" t="s">
        <v>20</v>
      </c>
      <c r="H1182" s="12" t="s">
        <v>31</v>
      </c>
      <c r="I1182" s="12" t="s">
        <v>165</v>
      </c>
      <c r="J1182" s="12">
        <v>6</v>
      </c>
      <c r="K1182" s="12" t="s">
        <v>23</v>
      </c>
      <c r="L1182">
        <f t="shared" si="36"/>
        <v>6</v>
      </c>
      <c r="M1182">
        <f>MATCH(H:H,[1]价格表!$B$4:$B$35,0)</f>
        <v>17</v>
      </c>
      <c r="N1182" s="4">
        <f>IF(J1182&lt;=0.3,INDEX([1]价格表!$B$4:$I$31,M1182,2),IF(AND(J1182&gt;0.3,J1182&lt;=1),INDEX([1]价格表!$B$4:$I$31,M1182,3),IF(AND(J1182&gt;1,J1182&lt;=2.2),INDEX([1]价格表!$B$4:$I$31,M1182,4),IF(AND(J1182&gt;2.2,J1182&lt;=3.3),INDEX([1]价格表!$B$4:$I$31,M1182,5),IF(AND(J1182&gt;3.3,J1182&lt;=4),INDEX([1]价格表!$B$4:$I$31,M1182,6),IF(AND(J1182&gt;4,J1182&lt;=5.5),INDEX([1]价格表!$B$4:$I$31,M1182,7),IF(J1182&gt;5.5,2.6+INDEX([1]价格表!$B$4:$I$31,M1182,8)*L1182)))))))</f>
        <v>8.3</v>
      </c>
      <c r="O1182" s="3"/>
      <c r="P1182" s="3"/>
      <c r="Q1182" s="3">
        <f t="shared" si="37"/>
        <v>0</v>
      </c>
    </row>
    <row r="1183" spans="1:17">
      <c r="A1183" s="11">
        <v>4606923428515</v>
      </c>
      <c r="B1183" s="1" t="s">
        <v>19</v>
      </c>
      <c r="C1183" s="12">
        <v>20210204</v>
      </c>
      <c r="D1183" s="12">
        <v>610538201209</v>
      </c>
      <c r="E1183" s="12" t="s">
        <v>19</v>
      </c>
      <c r="F1183" s="12">
        <v>20210214</v>
      </c>
      <c r="G1183" s="12" t="s">
        <v>20</v>
      </c>
      <c r="H1183" s="12" t="s">
        <v>33</v>
      </c>
      <c r="I1183" s="12" t="s">
        <v>34</v>
      </c>
      <c r="J1183" s="12">
        <v>6.15</v>
      </c>
      <c r="K1183" s="12" t="s">
        <v>23</v>
      </c>
      <c r="L1183">
        <f t="shared" si="36"/>
        <v>7</v>
      </c>
      <c r="M1183">
        <f>MATCH(H:H,[1]价格表!$B$4:$B$35,0)</f>
        <v>7</v>
      </c>
      <c r="N1183" s="4">
        <f>IF(J1183&lt;=0.3,INDEX([1]价格表!$B$4:$I$31,M1183,2),IF(AND(J1183&gt;0.3,J1183&lt;=1),INDEX([1]价格表!$B$4:$I$31,M1183,3),IF(AND(J1183&gt;1,J1183&lt;=2.2),INDEX([1]价格表!$B$4:$I$31,M1183,4),IF(AND(J1183&gt;2.2,J1183&lt;=3.3),INDEX([1]价格表!$B$4:$I$31,M1183,5),IF(AND(J1183&gt;3.3,J1183&lt;=4),INDEX([1]价格表!$B$4:$I$31,M1183,6),IF(AND(J1183&gt;4,J1183&lt;=5.5),INDEX([1]价格表!$B$4:$I$31,M1183,7),IF(J1183&gt;5.5,2.6+INDEX([1]价格表!$B$4:$I$31,M1183,8)*L1183)))))))</f>
        <v>9.25</v>
      </c>
      <c r="O1183" s="3"/>
      <c r="P1183" s="3"/>
      <c r="Q1183" s="3">
        <f t="shared" si="37"/>
        <v>0</v>
      </c>
    </row>
    <row r="1184" spans="1:17">
      <c r="A1184" s="11">
        <v>4606923416270</v>
      </c>
      <c r="B1184" s="1" t="s">
        <v>19</v>
      </c>
      <c r="C1184" s="12">
        <v>20210204</v>
      </c>
      <c r="D1184" s="12">
        <v>610538201209</v>
      </c>
      <c r="E1184" s="12" t="s">
        <v>19</v>
      </c>
      <c r="F1184" s="12">
        <v>20210214</v>
      </c>
      <c r="G1184" s="12" t="s">
        <v>20</v>
      </c>
      <c r="H1184" s="12" t="s">
        <v>31</v>
      </c>
      <c r="I1184" s="12" t="s">
        <v>165</v>
      </c>
      <c r="J1184" s="12">
        <v>6.24</v>
      </c>
      <c r="K1184" s="12" t="s">
        <v>23</v>
      </c>
      <c r="L1184">
        <f t="shared" si="36"/>
        <v>7</v>
      </c>
      <c r="M1184">
        <f>MATCH(H:H,[1]价格表!$B$4:$B$35,0)</f>
        <v>17</v>
      </c>
      <c r="N1184" s="4">
        <f>IF(J1184&lt;=0.3,INDEX([1]价格表!$B$4:$I$31,M1184,2),IF(AND(J1184&gt;0.3,J1184&lt;=1),INDEX([1]价格表!$B$4:$I$31,M1184,3),IF(AND(J1184&gt;1,J1184&lt;=2.2),INDEX([1]价格表!$B$4:$I$31,M1184,4),IF(AND(J1184&gt;2.2,J1184&lt;=3.3),INDEX([1]价格表!$B$4:$I$31,M1184,5),IF(AND(J1184&gt;3.3,J1184&lt;=4),INDEX([1]价格表!$B$4:$I$31,M1184,6),IF(AND(J1184&gt;4,J1184&lt;=5.5),INDEX([1]价格表!$B$4:$I$31,M1184,7),IF(J1184&gt;5.5,2.6+INDEX([1]价格表!$B$4:$I$31,M1184,8)*L1184)))))))</f>
        <v>9.25</v>
      </c>
      <c r="O1184" s="3"/>
      <c r="P1184" s="3"/>
      <c r="Q1184" s="3">
        <f t="shared" si="37"/>
        <v>0</v>
      </c>
    </row>
    <row r="1185" spans="1:17">
      <c r="A1185" s="11">
        <v>4606921489696</v>
      </c>
      <c r="B1185" s="1" t="s">
        <v>19</v>
      </c>
      <c r="C1185" s="12">
        <v>20210204</v>
      </c>
      <c r="D1185" s="12">
        <v>610538201209</v>
      </c>
      <c r="E1185" s="12" t="s">
        <v>19</v>
      </c>
      <c r="F1185" s="12">
        <v>20210214</v>
      </c>
      <c r="G1185" s="12" t="s">
        <v>20</v>
      </c>
      <c r="H1185" s="12" t="s">
        <v>21</v>
      </c>
      <c r="I1185" s="12" t="s">
        <v>90</v>
      </c>
      <c r="J1185" s="12">
        <v>6.28</v>
      </c>
      <c r="K1185" s="12" t="s">
        <v>23</v>
      </c>
      <c r="L1185">
        <f t="shared" si="36"/>
        <v>7</v>
      </c>
      <c r="M1185">
        <f>MATCH(H:H,[1]价格表!$B$4:$B$35,0)</f>
        <v>15</v>
      </c>
      <c r="N1185" s="4">
        <f>IF(J1185&lt;=0.3,INDEX([1]价格表!$B$4:$I$31,M1185,2),IF(AND(J1185&gt;0.3,J1185&lt;=1),INDEX([1]价格表!$B$4:$I$31,M1185,3),IF(AND(J1185&gt;1,J1185&lt;=2.2),INDEX([1]价格表!$B$4:$I$31,M1185,4),IF(AND(J1185&gt;2.2,J1185&lt;=3.3),INDEX([1]价格表!$B$4:$I$31,M1185,5),IF(AND(J1185&gt;3.3,J1185&lt;=4),INDEX([1]价格表!$B$4:$I$31,M1185,6),IF(AND(J1185&gt;4,J1185&lt;=5.5),INDEX([1]价格表!$B$4:$I$31,M1185,7),IF(J1185&gt;5.5,2.6+INDEX([1]价格表!$B$4:$I$31,M1185,8)*L1185)))))))</f>
        <v>9.25</v>
      </c>
      <c r="O1185" s="3"/>
      <c r="P1185" s="3"/>
      <c r="Q1185" s="3">
        <f t="shared" si="37"/>
        <v>0</v>
      </c>
    </row>
    <row r="1186" spans="1:17">
      <c r="A1186" s="11">
        <v>4606921489879</v>
      </c>
      <c r="B1186" s="1" t="s">
        <v>19</v>
      </c>
      <c r="C1186" s="12">
        <v>20210204</v>
      </c>
      <c r="D1186" s="12">
        <v>610538201209</v>
      </c>
      <c r="E1186" s="12" t="s">
        <v>19</v>
      </c>
      <c r="F1186" s="12">
        <v>20210214</v>
      </c>
      <c r="G1186" s="12" t="s">
        <v>20</v>
      </c>
      <c r="H1186" s="12" t="s">
        <v>21</v>
      </c>
      <c r="I1186" s="12" t="s">
        <v>90</v>
      </c>
      <c r="J1186" s="12">
        <v>6.28</v>
      </c>
      <c r="K1186" s="12" t="s">
        <v>23</v>
      </c>
      <c r="L1186">
        <f t="shared" si="36"/>
        <v>7</v>
      </c>
      <c r="M1186">
        <f>MATCH(H:H,[1]价格表!$B$4:$B$35,0)</f>
        <v>15</v>
      </c>
      <c r="N1186" s="4">
        <f>IF(J1186&lt;=0.3,INDEX([1]价格表!$B$4:$I$31,M1186,2),IF(AND(J1186&gt;0.3,J1186&lt;=1),INDEX([1]价格表!$B$4:$I$31,M1186,3),IF(AND(J1186&gt;1,J1186&lt;=2.2),INDEX([1]价格表!$B$4:$I$31,M1186,4),IF(AND(J1186&gt;2.2,J1186&lt;=3.3),INDEX([1]价格表!$B$4:$I$31,M1186,5),IF(AND(J1186&gt;3.3,J1186&lt;=4),INDEX([1]价格表!$B$4:$I$31,M1186,6),IF(AND(J1186&gt;4,J1186&lt;=5.5),INDEX([1]价格表!$B$4:$I$31,M1186,7),IF(J1186&gt;5.5,2.6+INDEX([1]价格表!$B$4:$I$31,M1186,8)*L1186)))))))</f>
        <v>9.25</v>
      </c>
      <c r="O1186" s="5">
        <v>4.2</v>
      </c>
      <c r="P1186" s="5">
        <v>3.8</v>
      </c>
      <c r="Q1186" s="3">
        <f t="shared" si="37"/>
        <v>-5.45</v>
      </c>
    </row>
    <row r="1187" spans="1:17">
      <c r="A1187" s="11">
        <v>4606921489559</v>
      </c>
      <c r="B1187" s="1" t="s">
        <v>19</v>
      </c>
      <c r="C1187" s="12">
        <v>20210204</v>
      </c>
      <c r="D1187" s="12">
        <v>610538201209</v>
      </c>
      <c r="E1187" s="12" t="s">
        <v>19</v>
      </c>
      <c r="F1187" s="12">
        <v>20210214</v>
      </c>
      <c r="G1187" s="12" t="s">
        <v>20</v>
      </c>
      <c r="H1187" s="12" t="s">
        <v>161</v>
      </c>
      <c r="I1187" s="12" t="s">
        <v>162</v>
      </c>
      <c r="J1187" s="12">
        <v>6.29</v>
      </c>
      <c r="K1187" s="12" t="s">
        <v>23</v>
      </c>
      <c r="L1187">
        <f t="shared" si="36"/>
        <v>7</v>
      </c>
      <c r="M1187">
        <f>MATCH(H:H,[1]价格表!$B$4:$B$35,0)</f>
        <v>13</v>
      </c>
      <c r="N1187" s="4">
        <f>IF(J1187&lt;=0.3,INDEX([1]价格表!$B$4:$I$31,M1187,2),IF(AND(J1187&gt;0.3,J1187&lt;=1),INDEX([1]价格表!$B$4:$I$31,M1187,3),IF(AND(J1187&gt;1,J1187&lt;=2.2),INDEX([1]价格表!$B$4:$I$31,M1187,4),IF(AND(J1187&gt;2.2,J1187&lt;=3.3),INDEX([1]价格表!$B$4:$I$31,M1187,5),IF(AND(J1187&gt;3.3,J1187&lt;=4),INDEX([1]价格表!$B$4:$I$31,M1187,6),IF(AND(J1187&gt;4,J1187&lt;=5.5),INDEX([1]价格表!$B$4:$I$31,M1187,7),IF(J1187&gt;5.5,2.6+INDEX([1]价格表!$B$4:$I$31,M1187,8)*L1187)))))))</f>
        <v>9.25</v>
      </c>
      <c r="O1187" s="3"/>
      <c r="P1187" s="3"/>
      <c r="Q1187" s="3">
        <f t="shared" si="37"/>
        <v>0</v>
      </c>
    </row>
    <row r="1188" spans="1:17">
      <c r="A1188" s="11">
        <v>4606921489504</v>
      </c>
      <c r="B1188" s="1" t="s">
        <v>19</v>
      </c>
      <c r="C1188" s="12">
        <v>20210204</v>
      </c>
      <c r="D1188" s="12">
        <v>610538201209</v>
      </c>
      <c r="E1188" s="12" t="s">
        <v>19</v>
      </c>
      <c r="F1188" s="12">
        <v>20210214</v>
      </c>
      <c r="G1188" s="12" t="s">
        <v>20</v>
      </c>
      <c r="H1188" s="12" t="s">
        <v>33</v>
      </c>
      <c r="I1188" s="12" t="s">
        <v>50</v>
      </c>
      <c r="J1188" s="12">
        <v>6.33</v>
      </c>
      <c r="K1188" s="12" t="s">
        <v>23</v>
      </c>
      <c r="L1188">
        <f t="shared" si="36"/>
        <v>7</v>
      </c>
      <c r="M1188">
        <f>MATCH(H:H,[1]价格表!$B$4:$B$35,0)</f>
        <v>7</v>
      </c>
      <c r="N1188" s="4">
        <f>IF(J1188&lt;=0.3,INDEX([1]价格表!$B$4:$I$31,M1188,2),IF(AND(J1188&gt;0.3,J1188&lt;=1),INDEX([1]价格表!$B$4:$I$31,M1188,3),IF(AND(J1188&gt;1,J1188&lt;=2.2),INDEX([1]价格表!$B$4:$I$31,M1188,4),IF(AND(J1188&gt;2.2,J1188&lt;=3.3),INDEX([1]价格表!$B$4:$I$31,M1188,5),IF(AND(J1188&gt;3.3,J1188&lt;=4),INDEX([1]价格表!$B$4:$I$31,M1188,6),IF(AND(J1188&gt;4,J1188&lt;=5.5),INDEX([1]价格表!$B$4:$I$31,M1188,7),IF(J1188&gt;5.5,2.6+INDEX([1]价格表!$B$4:$I$31,M1188,8)*L1188)))))))</f>
        <v>9.25</v>
      </c>
      <c r="O1188" s="3"/>
      <c r="P1188" s="3"/>
      <c r="Q1188" s="3">
        <f t="shared" si="37"/>
        <v>0</v>
      </c>
    </row>
    <row r="1189" spans="1:17">
      <c r="A1189" s="11">
        <v>4606921489622</v>
      </c>
      <c r="B1189" s="1" t="s">
        <v>19</v>
      </c>
      <c r="C1189" s="12">
        <v>20210204</v>
      </c>
      <c r="D1189" s="12">
        <v>610538201209</v>
      </c>
      <c r="E1189" s="12" t="s">
        <v>19</v>
      </c>
      <c r="F1189" s="12">
        <v>20210214</v>
      </c>
      <c r="G1189" s="12" t="s">
        <v>20</v>
      </c>
      <c r="H1189" s="12" t="s">
        <v>161</v>
      </c>
      <c r="I1189" s="12" t="s">
        <v>162</v>
      </c>
      <c r="J1189" s="12">
        <v>6.38</v>
      </c>
      <c r="K1189" s="12" t="s">
        <v>23</v>
      </c>
      <c r="L1189">
        <f t="shared" si="36"/>
        <v>7</v>
      </c>
      <c r="M1189">
        <f>MATCH(H:H,[1]价格表!$B$4:$B$35,0)</f>
        <v>13</v>
      </c>
      <c r="N1189" s="4">
        <f>IF(J1189&lt;=0.3,INDEX([1]价格表!$B$4:$I$31,M1189,2),IF(AND(J1189&gt;0.3,J1189&lt;=1),INDEX([1]价格表!$B$4:$I$31,M1189,3),IF(AND(J1189&gt;1,J1189&lt;=2.2),INDEX([1]价格表!$B$4:$I$31,M1189,4),IF(AND(J1189&gt;2.2,J1189&lt;=3.3),INDEX([1]价格表!$B$4:$I$31,M1189,5),IF(AND(J1189&gt;3.3,J1189&lt;=4),INDEX([1]价格表!$B$4:$I$31,M1189,6),IF(AND(J1189&gt;4,J1189&lt;=5.5),INDEX([1]价格表!$B$4:$I$31,M1189,7),IF(J1189&gt;5.5,2.6+INDEX([1]价格表!$B$4:$I$31,M1189,8)*L1189)))))))</f>
        <v>9.25</v>
      </c>
      <c r="O1189" s="3"/>
      <c r="P1189" s="3"/>
      <c r="Q1189" s="3">
        <f t="shared" si="37"/>
        <v>0</v>
      </c>
    </row>
    <row r="1190" spans="1:17">
      <c r="A1190" s="11">
        <v>4606921419906</v>
      </c>
      <c r="B1190" s="1" t="s">
        <v>19</v>
      </c>
      <c r="C1190" s="12">
        <v>20210204</v>
      </c>
      <c r="D1190" s="12">
        <v>610538201209</v>
      </c>
      <c r="E1190" s="12" t="s">
        <v>19</v>
      </c>
      <c r="F1190" s="12">
        <v>20210214</v>
      </c>
      <c r="G1190" s="12" t="s">
        <v>20</v>
      </c>
      <c r="H1190" s="12" t="s">
        <v>29</v>
      </c>
      <c r="I1190" s="12" t="s">
        <v>123</v>
      </c>
      <c r="J1190" s="12">
        <v>7.02</v>
      </c>
      <c r="K1190" s="12" t="s">
        <v>121</v>
      </c>
      <c r="L1190">
        <f t="shared" si="36"/>
        <v>8</v>
      </c>
      <c r="M1190">
        <f>MATCH(H:H,[1]价格表!$B$4:$B$35,0)</f>
        <v>3</v>
      </c>
      <c r="N1190" s="4">
        <f>IF(J1190&lt;=0.3,INDEX([1]价格表!$B$4:$I$31,M1190,2),IF(AND(J1190&gt;0.3,J1190&lt;=1),INDEX([1]价格表!$B$4:$I$31,M1190,3),IF(AND(J1190&gt;1,J1190&lt;=2.2),INDEX([1]价格表!$B$4:$I$31,M1190,4),IF(AND(J1190&gt;2.2,J1190&lt;=3.3),INDEX([1]价格表!$B$4:$I$31,M1190,5),IF(AND(J1190&gt;3.3,J1190&lt;=4),INDEX([1]价格表!$B$4:$I$31,M1190,6),IF(AND(J1190&gt;4,J1190&lt;=5.5),INDEX([1]价格表!$B$4:$I$31,M1190,7),IF(J1190&gt;5.5,2.6+INDEX([1]价格表!$B$4:$I$31,M1190,8)*L1190)))))))</f>
        <v>10.2</v>
      </c>
      <c r="O1190" s="5">
        <v>4.81</v>
      </c>
      <c r="P1190" s="5">
        <v>3.8</v>
      </c>
      <c r="Q1190" s="3">
        <f t="shared" si="37"/>
        <v>-6.4</v>
      </c>
    </row>
    <row r="1191" spans="1:17">
      <c r="A1191" s="11">
        <v>4606921479954</v>
      </c>
      <c r="B1191" s="1" t="s">
        <v>19</v>
      </c>
      <c r="C1191" s="12">
        <v>20210204</v>
      </c>
      <c r="D1191" s="12">
        <v>610538201209</v>
      </c>
      <c r="E1191" s="12" t="s">
        <v>19</v>
      </c>
      <c r="F1191" s="12">
        <v>20210214</v>
      </c>
      <c r="G1191" s="12" t="s">
        <v>20</v>
      </c>
      <c r="H1191" s="12" t="s">
        <v>72</v>
      </c>
      <c r="I1191" s="12" t="s">
        <v>73</v>
      </c>
      <c r="J1191" s="12">
        <v>13.82</v>
      </c>
      <c r="K1191" s="12" t="s">
        <v>23</v>
      </c>
      <c r="L1191">
        <f t="shared" si="36"/>
        <v>14</v>
      </c>
      <c r="M1191">
        <f>MATCH(H:H,[1]价格表!$B$4:$B$35,0)</f>
        <v>2</v>
      </c>
      <c r="N1191" s="4">
        <f>IF(J1191&lt;=0.3,INDEX([1]价格表!$B$4:$I$31,M1191,2),IF(AND(J1191&gt;0.3,J1191&lt;=1),INDEX([1]价格表!$B$4:$I$31,M1191,3),IF(AND(J1191&gt;1,J1191&lt;=2.2),INDEX([1]价格表!$B$4:$I$31,M1191,4),IF(AND(J1191&gt;2.2,J1191&lt;=3.3),INDEX([1]价格表!$B$4:$I$31,M1191,5),IF(AND(J1191&gt;3.3,J1191&lt;=4),INDEX([1]价格表!$B$4:$I$31,M1191,6),IF(AND(J1191&gt;4,J1191&lt;=5.5),INDEX([1]价格表!$B$4:$I$31,M1191,7),IF(J1191&gt;5.5,2.6+INDEX([1]价格表!$B$4:$I$31,M1191,8)*L1191)))))))</f>
        <v>12.4</v>
      </c>
      <c r="O1191" s="3"/>
      <c r="P1191" s="3"/>
      <c r="Q1191" s="3">
        <f t="shared" si="37"/>
        <v>0</v>
      </c>
    </row>
    <row r="1192" spans="1:17">
      <c r="A1192" s="11">
        <v>4606921480669</v>
      </c>
      <c r="B1192" s="1" t="s">
        <v>19</v>
      </c>
      <c r="C1192" s="12">
        <v>20210204</v>
      </c>
      <c r="D1192" s="12">
        <v>610538201209</v>
      </c>
      <c r="E1192" s="12" t="s">
        <v>19</v>
      </c>
      <c r="F1192" s="12">
        <v>20210214</v>
      </c>
      <c r="G1192" s="12" t="s">
        <v>20</v>
      </c>
      <c r="H1192" s="12" t="s">
        <v>72</v>
      </c>
      <c r="I1192" s="12" t="s">
        <v>73</v>
      </c>
      <c r="J1192" s="12">
        <v>13.88</v>
      </c>
      <c r="K1192" s="12" t="s">
        <v>23</v>
      </c>
      <c r="L1192">
        <f t="shared" si="36"/>
        <v>14</v>
      </c>
      <c r="M1192">
        <f>MATCH(H:H,[1]价格表!$B$4:$B$35,0)</f>
        <v>2</v>
      </c>
      <c r="N1192" s="4">
        <f>IF(J1192&lt;=0.3,INDEX([1]价格表!$B$4:$I$31,M1192,2),IF(AND(J1192&gt;0.3,J1192&lt;=1),INDEX([1]价格表!$B$4:$I$31,M1192,3),IF(AND(J1192&gt;1,J1192&lt;=2.2),INDEX([1]价格表!$B$4:$I$31,M1192,4),IF(AND(J1192&gt;2.2,J1192&lt;=3.3),INDEX([1]价格表!$B$4:$I$31,M1192,5),IF(AND(J1192&gt;3.3,J1192&lt;=4),INDEX([1]价格表!$B$4:$I$31,M1192,6),IF(AND(J1192&gt;4,J1192&lt;=5.5),INDEX([1]价格表!$B$4:$I$31,M1192,7),IF(J1192&gt;5.5,2.6+INDEX([1]价格表!$B$4:$I$31,M1192,8)*L1192)))))))</f>
        <v>12.4</v>
      </c>
      <c r="O1192" s="3"/>
      <c r="P1192" s="3"/>
      <c r="Q1192" s="3">
        <f t="shared" si="37"/>
        <v>0</v>
      </c>
    </row>
    <row r="1193" spans="1:17">
      <c r="A1193" s="11">
        <v>4606923421215</v>
      </c>
      <c r="B1193" s="1" t="s">
        <v>19</v>
      </c>
      <c r="C1193" s="12">
        <v>20210204</v>
      </c>
      <c r="D1193" s="12">
        <v>610538201209</v>
      </c>
      <c r="E1193" s="12" t="s">
        <v>19</v>
      </c>
      <c r="F1193" s="12">
        <v>20210214</v>
      </c>
      <c r="G1193" s="12" t="s">
        <v>20</v>
      </c>
      <c r="H1193" s="12" t="s">
        <v>21</v>
      </c>
      <c r="I1193" s="12" t="s">
        <v>71</v>
      </c>
      <c r="J1193" s="12">
        <v>9.76</v>
      </c>
      <c r="K1193" s="12" t="s">
        <v>23</v>
      </c>
      <c r="L1193">
        <f t="shared" si="36"/>
        <v>10</v>
      </c>
      <c r="M1193">
        <f>MATCH(H:H,[1]价格表!$B$4:$B$35,0)</f>
        <v>15</v>
      </c>
      <c r="N1193" s="4">
        <f>IF(J1193&lt;=0.3,INDEX([1]价格表!$B$4:$I$31,M1193,2),IF(AND(J1193&gt;0.3,J1193&lt;=1),INDEX([1]价格表!$B$4:$I$31,M1193,3),IF(AND(J1193&gt;1,J1193&lt;=2.2),INDEX([1]价格表!$B$4:$I$31,M1193,4),IF(AND(J1193&gt;2.2,J1193&lt;=3.3),INDEX([1]价格表!$B$4:$I$31,M1193,5),IF(AND(J1193&gt;3.3,J1193&lt;=4),INDEX([1]价格表!$B$4:$I$31,M1193,6),IF(AND(J1193&gt;4,J1193&lt;=5.5),INDEX([1]价格表!$B$4:$I$31,M1193,7),IF(J1193&gt;5.5,2.6+INDEX([1]价格表!$B$4:$I$31,M1193,8)*L1193)))))))</f>
        <v>12.1</v>
      </c>
      <c r="O1193" s="3"/>
      <c r="P1193" s="3"/>
      <c r="Q1193" s="3">
        <f t="shared" si="37"/>
        <v>0</v>
      </c>
    </row>
    <row r="1194" spans="1:17">
      <c r="A1194" s="11">
        <v>4312270203768</v>
      </c>
      <c r="B1194" s="1" t="s">
        <v>19</v>
      </c>
      <c r="C1194" s="12">
        <v>20210204</v>
      </c>
      <c r="D1194" s="12">
        <v>610538201209</v>
      </c>
      <c r="E1194" s="12" t="s">
        <v>19</v>
      </c>
      <c r="F1194" s="12">
        <v>20210214</v>
      </c>
      <c r="G1194" s="12" t="s">
        <v>20</v>
      </c>
      <c r="H1194" s="12" t="s">
        <v>29</v>
      </c>
      <c r="I1194" s="12" t="s">
        <v>174</v>
      </c>
      <c r="J1194" s="12">
        <v>9.8</v>
      </c>
      <c r="K1194" s="12" t="s">
        <v>23</v>
      </c>
      <c r="L1194">
        <f t="shared" si="36"/>
        <v>10</v>
      </c>
      <c r="M1194">
        <f>MATCH(H:H,[1]价格表!$B$4:$B$35,0)</f>
        <v>3</v>
      </c>
      <c r="N1194" s="4">
        <f>IF(J1194&lt;=0.3,INDEX([1]价格表!$B$4:$I$31,M1194,2),IF(AND(J1194&gt;0.3,J1194&lt;=1),INDEX([1]价格表!$B$4:$I$31,M1194,3),IF(AND(J1194&gt;1,J1194&lt;=2.2),INDEX([1]价格表!$B$4:$I$31,M1194,4),IF(AND(J1194&gt;2.2,J1194&lt;=3.3),INDEX([1]价格表!$B$4:$I$31,M1194,5),IF(AND(J1194&gt;3.3,J1194&lt;=4),INDEX([1]价格表!$B$4:$I$31,M1194,6),IF(AND(J1194&gt;4,J1194&lt;=5.5),INDEX([1]价格表!$B$4:$I$31,M1194,7),IF(J1194&gt;5.5,2.6+INDEX([1]价格表!$B$4:$I$31,M1194,8)*L1194)))))))</f>
        <v>12.1</v>
      </c>
      <c r="O1194" s="3"/>
      <c r="P1194" s="3"/>
      <c r="Q1194" s="3">
        <f t="shared" si="37"/>
        <v>0</v>
      </c>
    </row>
    <row r="1195" spans="1:17">
      <c r="A1195" s="11">
        <v>4312270203771</v>
      </c>
      <c r="B1195" s="1" t="s">
        <v>19</v>
      </c>
      <c r="C1195" s="12">
        <v>20210204</v>
      </c>
      <c r="D1195" s="12">
        <v>610538201209</v>
      </c>
      <c r="E1195" s="12" t="s">
        <v>19</v>
      </c>
      <c r="F1195" s="12">
        <v>20210214</v>
      </c>
      <c r="G1195" s="12" t="s">
        <v>20</v>
      </c>
      <c r="H1195" s="12" t="s">
        <v>29</v>
      </c>
      <c r="I1195" s="12" t="s">
        <v>174</v>
      </c>
      <c r="J1195" s="12">
        <v>9.79</v>
      </c>
      <c r="K1195" s="12" t="s">
        <v>23</v>
      </c>
      <c r="L1195">
        <f t="shared" si="36"/>
        <v>10</v>
      </c>
      <c r="M1195">
        <f>MATCH(H:H,[1]价格表!$B$4:$B$35,0)</f>
        <v>3</v>
      </c>
      <c r="N1195" s="4">
        <f>IF(J1195&lt;=0.3,INDEX([1]价格表!$B$4:$I$31,M1195,2),IF(AND(J1195&gt;0.3,J1195&lt;=1),INDEX([1]价格表!$B$4:$I$31,M1195,3),IF(AND(J1195&gt;1,J1195&lt;=2.2),INDEX([1]价格表!$B$4:$I$31,M1195,4),IF(AND(J1195&gt;2.2,J1195&lt;=3.3),INDEX([1]价格表!$B$4:$I$31,M1195,5),IF(AND(J1195&gt;3.3,J1195&lt;=4),INDEX([1]价格表!$B$4:$I$31,M1195,6),IF(AND(J1195&gt;4,J1195&lt;=5.5),INDEX([1]价格表!$B$4:$I$31,M1195,7),IF(J1195&gt;5.5,2.6+INDEX([1]价格表!$B$4:$I$31,M1195,8)*L1195)))))))</f>
        <v>12.1</v>
      </c>
      <c r="O1195" s="3"/>
      <c r="P1195" s="3"/>
      <c r="Q1195" s="3">
        <f t="shared" si="37"/>
        <v>0</v>
      </c>
    </row>
    <row r="1196" spans="1:17">
      <c r="A1196" s="11">
        <v>4606921478192</v>
      </c>
      <c r="B1196" s="1" t="s">
        <v>19</v>
      </c>
      <c r="C1196" s="12">
        <v>20210204</v>
      </c>
      <c r="D1196" s="12">
        <v>610538201209</v>
      </c>
      <c r="E1196" s="12" t="s">
        <v>19</v>
      </c>
      <c r="F1196" s="12">
        <v>20210214</v>
      </c>
      <c r="G1196" s="12" t="s">
        <v>20</v>
      </c>
      <c r="H1196" s="12" t="s">
        <v>40</v>
      </c>
      <c r="I1196" s="12" t="s">
        <v>223</v>
      </c>
      <c r="J1196" s="12">
        <v>10.4</v>
      </c>
      <c r="K1196" s="12" t="s">
        <v>23</v>
      </c>
      <c r="L1196">
        <f t="shared" si="36"/>
        <v>11</v>
      </c>
      <c r="M1196">
        <f>MATCH(H:H,[1]价格表!$B$4:$B$35,0)</f>
        <v>9</v>
      </c>
      <c r="N1196" s="4">
        <f>IF(J1196&lt;=0.3,INDEX([1]价格表!$B$4:$I$31,M1196,2),IF(AND(J1196&gt;0.3,J1196&lt;=1),INDEX([1]价格表!$B$4:$I$31,M1196,3),IF(AND(J1196&gt;1,J1196&lt;=2.2),INDEX([1]价格表!$B$4:$I$31,M1196,4),IF(AND(J1196&gt;2.2,J1196&lt;=3.3),INDEX([1]价格表!$B$4:$I$31,M1196,5),IF(AND(J1196&gt;3.3,J1196&lt;=4),INDEX([1]价格表!$B$4:$I$31,M1196,6),IF(AND(J1196&gt;4,J1196&lt;=5.5),INDEX([1]价格表!$B$4:$I$31,M1196,7),IF(J1196&gt;5.5,2.6+INDEX([1]价格表!$B$4:$I$31,M1196,8)*L1196)))))))</f>
        <v>13.05</v>
      </c>
      <c r="O1196" s="3"/>
      <c r="P1196" s="3"/>
      <c r="Q1196" s="3">
        <f t="shared" si="37"/>
        <v>0</v>
      </c>
    </row>
    <row r="1197" spans="1:17">
      <c r="A1197" s="11">
        <v>4606921479298</v>
      </c>
      <c r="B1197" s="1" t="s">
        <v>19</v>
      </c>
      <c r="C1197" s="12">
        <v>20210204</v>
      </c>
      <c r="D1197" s="12">
        <v>610538201209</v>
      </c>
      <c r="E1197" s="12" t="s">
        <v>19</v>
      </c>
      <c r="F1197" s="12">
        <v>20210214</v>
      </c>
      <c r="G1197" s="12" t="s">
        <v>20</v>
      </c>
      <c r="H1197" s="12" t="s">
        <v>21</v>
      </c>
      <c r="I1197" s="12" t="s">
        <v>115</v>
      </c>
      <c r="J1197" s="12">
        <v>11.07</v>
      </c>
      <c r="K1197" s="12" t="s">
        <v>23</v>
      </c>
      <c r="L1197">
        <f t="shared" si="36"/>
        <v>12</v>
      </c>
      <c r="M1197">
        <f>MATCH(H:H,[1]价格表!$B$4:$B$35,0)</f>
        <v>15</v>
      </c>
      <c r="N1197" s="4">
        <f>IF(J1197&lt;=0.3,INDEX([1]价格表!$B$4:$I$31,M1197,2),IF(AND(J1197&gt;0.3,J1197&lt;=1),INDEX([1]价格表!$B$4:$I$31,M1197,3),IF(AND(J1197&gt;1,J1197&lt;=2.2),INDEX([1]价格表!$B$4:$I$31,M1197,4),IF(AND(J1197&gt;2.2,J1197&lt;=3.3),INDEX([1]价格表!$B$4:$I$31,M1197,5),IF(AND(J1197&gt;3.3,J1197&lt;=4),INDEX([1]价格表!$B$4:$I$31,M1197,6),IF(AND(J1197&gt;4,J1197&lt;=5.5),INDEX([1]价格表!$B$4:$I$31,M1197,7),IF(J1197&gt;5.5,2.6+INDEX([1]价格表!$B$4:$I$31,M1197,8)*L1197)))))))</f>
        <v>14</v>
      </c>
      <c r="O1197" s="3"/>
      <c r="P1197" s="3"/>
      <c r="Q1197" s="3">
        <f t="shared" si="37"/>
        <v>0</v>
      </c>
    </row>
    <row r="1198" spans="1:17">
      <c r="A1198" s="11">
        <v>4606923428561</v>
      </c>
      <c r="B1198" s="1" t="s">
        <v>19</v>
      </c>
      <c r="C1198" s="12">
        <v>20210204</v>
      </c>
      <c r="D1198" s="12">
        <v>610538201209</v>
      </c>
      <c r="E1198" s="12" t="s">
        <v>19</v>
      </c>
      <c r="F1198" s="12">
        <v>20210214</v>
      </c>
      <c r="G1198" s="12" t="s">
        <v>20</v>
      </c>
      <c r="H1198" s="12" t="s">
        <v>38</v>
      </c>
      <c r="I1198" s="12" t="s">
        <v>164</v>
      </c>
      <c r="J1198" s="12">
        <v>11.14</v>
      </c>
      <c r="K1198" s="12" t="s">
        <v>23</v>
      </c>
      <c r="L1198">
        <f t="shared" si="36"/>
        <v>12</v>
      </c>
      <c r="M1198">
        <f>MATCH(H:H,[1]价格表!$B$4:$B$35,0)</f>
        <v>5</v>
      </c>
      <c r="N1198" s="4">
        <f>IF(J1198&lt;=0.3,INDEX([1]价格表!$B$4:$I$31,M1198,2),IF(AND(J1198&gt;0.3,J1198&lt;=1),INDEX([1]价格表!$B$4:$I$31,M1198,3),IF(AND(J1198&gt;1,J1198&lt;=2.2),INDEX([1]价格表!$B$4:$I$31,M1198,4),IF(AND(J1198&gt;2.2,J1198&lt;=3.3),INDEX([1]价格表!$B$4:$I$31,M1198,5),IF(AND(J1198&gt;3.3,J1198&lt;=4),INDEX([1]价格表!$B$4:$I$31,M1198,6),IF(AND(J1198&gt;4,J1198&lt;=5.5),INDEX([1]价格表!$B$4:$I$31,M1198,7),IF(J1198&gt;5.5,2.6+INDEX([1]价格表!$B$4:$I$31,M1198,8)*L1198)))))))</f>
        <v>14</v>
      </c>
      <c r="O1198" s="3"/>
      <c r="P1198" s="3"/>
      <c r="Q1198" s="3">
        <f t="shared" si="37"/>
        <v>0</v>
      </c>
    </row>
    <row r="1199" spans="1:17">
      <c r="A1199" s="11">
        <v>4606921479463</v>
      </c>
      <c r="B1199" s="1" t="s">
        <v>19</v>
      </c>
      <c r="C1199" s="12">
        <v>20210204</v>
      </c>
      <c r="D1199" s="12">
        <v>610538201209</v>
      </c>
      <c r="E1199" s="12" t="s">
        <v>19</v>
      </c>
      <c r="F1199" s="12">
        <v>20210214</v>
      </c>
      <c r="G1199" s="12" t="s">
        <v>20</v>
      </c>
      <c r="H1199" s="12" t="s">
        <v>40</v>
      </c>
      <c r="I1199" s="12" t="s">
        <v>118</v>
      </c>
      <c r="J1199" s="12">
        <v>11.52</v>
      </c>
      <c r="K1199" s="12" t="s">
        <v>23</v>
      </c>
      <c r="L1199">
        <f t="shared" si="36"/>
        <v>12</v>
      </c>
      <c r="M1199">
        <f>MATCH(H:H,[1]价格表!$B$4:$B$35,0)</f>
        <v>9</v>
      </c>
      <c r="N1199" s="4">
        <f>IF(J1199&lt;=0.3,INDEX([1]价格表!$B$4:$I$31,M1199,2),IF(AND(J1199&gt;0.3,J1199&lt;=1),INDEX([1]价格表!$B$4:$I$31,M1199,3),IF(AND(J1199&gt;1,J1199&lt;=2.2),INDEX([1]价格表!$B$4:$I$31,M1199,4),IF(AND(J1199&gt;2.2,J1199&lt;=3.3),INDEX([1]价格表!$B$4:$I$31,M1199,5),IF(AND(J1199&gt;3.3,J1199&lt;=4),INDEX([1]价格表!$B$4:$I$31,M1199,6),IF(AND(J1199&gt;4,J1199&lt;=5.5),INDEX([1]价格表!$B$4:$I$31,M1199,7),IF(J1199&gt;5.5,2.6+INDEX([1]价格表!$B$4:$I$31,M1199,8)*L1199)))))))</f>
        <v>14</v>
      </c>
      <c r="O1199" s="3"/>
      <c r="P1199" s="3"/>
      <c r="Q1199" s="3">
        <f t="shared" si="37"/>
        <v>0</v>
      </c>
    </row>
    <row r="1200" spans="1:17">
      <c r="A1200" s="11">
        <v>4606923428662</v>
      </c>
      <c r="B1200" s="1" t="s">
        <v>19</v>
      </c>
      <c r="C1200" s="12">
        <v>20210204</v>
      </c>
      <c r="D1200" s="12">
        <v>610538201209</v>
      </c>
      <c r="E1200" s="12" t="s">
        <v>19</v>
      </c>
      <c r="F1200" s="12">
        <v>20210214</v>
      </c>
      <c r="G1200" s="12" t="s">
        <v>20</v>
      </c>
      <c r="H1200" s="12" t="s">
        <v>21</v>
      </c>
      <c r="I1200" s="12" t="s">
        <v>64</v>
      </c>
      <c r="J1200" s="12">
        <v>11.51</v>
      </c>
      <c r="K1200" s="12" t="s">
        <v>23</v>
      </c>
      <c r="L1200">
        <f t="shared" si="36"/>
        <v>12</v>
      </c>
      <c r="M1200">
        <f>MATCH(H:H,[1]价格表!$B$4:$B$35,0)</f>
        <v>15</v>
      </c>
      <c r="N1200" s="4">
        <f>IF(J1200&lt;=0.3,INDEX([1]价格表!$B$4:$I$31,M1200,2),IF(AND(J1200&gt;0.3,J1200&lt;=1),INDEX([1]价格表!$B$4:$I$31,M1200,3),IF(AND(J1200&gt;1,J1200&lt;=2.2),INDEX([1]价格表!$B$4:$I$31,M1200,4),IF(AND(J1200&gt;2.2,J1200&lt;=3.3),INDEX([1]价格表!$B$4:$I$31,M1200,5),IF(AND(J1200&gt;3.3,J1200&lt;=4),INDEX([1]价格表!$B$4:$I$31,M1200,6),IF(AND(J1200&gt;4,J1200&lt;=5.5),INDEX([1]价格表!$B$4:$I$31,M1200,7),IF(J1200&gt;5.5,2.6+INDEX([1]价格表!$B$4:$I$31,M1200,8)*L1200)))))))</f>
        <v>14</v>
      </c>
      <c r="O1200" s="3"/>
      <c r="P1200" s="3"/>
      <c r="Q1200" s="3">
        <f t="shared" si="37"/>
        <v>0</v>
      </c>
    </row>
    <row r="1201" spans="1:17">
      <c r="A1201" s="11">
        <v>4606923420157</v>
      </c>
      <c r="B1201" s="1" t="s">
        <v>19</v>
      </c>
      <c r="C1201" s="12">
        <v>20210204</v>
      </c>
      <c r="D1201" s="12">
        <v>610538201209</v>
      </c>
      <c r="E1201" s="12" t="s">
        <v>19</v>
      </c>
      <c r="F1201" s="12">
        <v>20210214</v>
      </c>
      <c r="G1201" s="12" t="s">
        <v>20</v>
      </c>
      <c r="H1201" s="12" t="s">
        <v>40</v>
      </c>
      <c r="I1201" s="12" t="s">
        <v>78</v>
      </c>
      <c r="J1201" s="12">
        <v>11.54</v>
      </c>
      <c r="K1201" s="12" t="s">
        <v>23</v>
      </c>
      <c r="L1201">
        <f t="shared" si="36"/>
        <v>12</v>
      </c>
      <c r="M1201">
        <f>MATCH(H:H,[1]价格表!$B$4:$B$35,0)</f>
        <v>9</v>
      </c>
      <c r="N1201" s="4">
        <f>IF(J1201&lt;=0.3,INDEX([1]价格表!$B$4:$I$31,M1201,2),IF(AND(J1201&gt;0.3,J1201&lt;=1),INDEX([1]价格表!$B$4:$I$31,M1201,3),IF(AND(J1201&gt;1,J1201&lt;=2.2),INDEX([1]价格表!$B$4:$I$31,M1201,4),IF(AND(J1201&gt;2.2,J1201&lt;=3.3),INDEX([1]价格表!$B$4:$I$31,M1201,5),IF(AND(J1201&gt;3.3,J1201&lt;=4),INDEX([1]价格表!$B$4:$I$31,M1201,6),IF(AND(J1201&gt;4,J1201&lt;=5.5),INDEX([1]价格表!$B$4:$I$31,M1201,7),IF(J1201&gt;5.5,2.6+INDEX([1]价格表!$B$4:$I$31,M1201,8)*L1201)))))))</f>
        <v>14</v>
      </c>
      <c r="O1201" s="3"/>
      <c r="P1201" s="3"/>
      <c r="Q1201" s="3">
        <f t="shared" si="37"/>
        <v>0</v>
      </c>
    </row>
    <row r="1202" spans="1:17">
      <c r="A1202" s="11">
        <v>4606923428722</v>
      </c>
      <c r="B1202" s="1" t="s">
        <v>19</v>
      </c>
      <c r="C1202" s="12">
        <v>20210204</v>
      </c>
      <c r="D1202" s="12">
        <v>610538201209</v>
      </c>
      <c r="E1202" s="12" t="s">
        <v>19</v>
      </c>
      <c r="F1202" s="12">
        <v>20210214</v>
      </c>
      <c r="G1202" s="12" t="s">
        <v>20</v>
      </c>
      <c r="H1202" s="12" t="s">
        <v>21</v>
      </c>
      <c r="I1202" s="12" t="s">
        <v>64</v>
      </c>
      <c r="J1202" s="12">
        <v>11.56</v>
      </c>
      <c r="K1202" s="12" t="s">
        <v>23</v>
      </c>
      <c r="L1202">
        <f t="shared" si="36"/>
        <v>12</v>
      </c>
      <c r="M1202">
        <f>MATCH(H:H,[1]价格表!$B$4:$B$35,0)</f>
        <v>15</v>
      </c>
      <c r="N1202" s="4">
        <f>IF(J1202&lt;=0.3,INDEX([1]价格表!$B$4:$I$31,M1202,2),IF(AND(J1202&gt;0.3,J1202&lt;=1),INDEX([1]价格表!$B$4:$I$31,M1202,3),IF(AND(J1202&gt;1,J1202&lt;=2.2),INDEX([1]价格表!$B$4:$I$31,M1202,4),IF(AND(J1202&gt;2.2,J1202&lt;=3.3),INDEX([1]价格表!$B$4:$I$31,M1202,5),IF(AND(J1202&gt;3.3,J1202&lt;=4),INDEX([1]价格表!$B$4:$I$31,M1202,6),IF(AND(J1202&gt;4,J1202&lt;=5.5),INDEX([1]价格表!$B$4:$I$31,M1202,7),IF(J1202&gt;5.5,2.6+INDEX([1]价格表!$B$4:$I$31,M1202,8)*L1202)))))))</f>
        <v>14</v>
      </c>
      <c r="O1202" s="3"/>
      <c r="P1202" s="3"/>
      <c r="Q1202" s="3">
        <f t="shared" si="37"/>
        <v>0</v>
      </c>
    </row>
    <row r="1203" spans="1:17">
      <c r="A1203" s="11">
        <v>4606921478141</v>
      </c>
      <c r="B1203" s="1" t="s">
        <v>19</v>
      </c>
      <c r="C1203" s="12">
        <v>20210204</v>
      </c>
      <c r="D1203" s="12">
        <v>610538201209</v>
      </c>
      <c r="E1203" s="12" t="s">
        <v>19</v>
      </c>
      <c r="F1203" s="12">
        <v>20210214</v>
      </c>
      <c r="G1203" s="12" t="s">
        <v>20</v>
      </c>
      <c r="H1203" s="12" t="s">
        <v>21</v>
      </c>
      <c r="I1203" s="12" t="s">
        <v>76</v>
      </c>
      <c r="J1203" s="12">
        <v>11.58</v>
      </c>
      <c r="K1203" s="12" t="s">
        <v>23</v>
      </c>
      <c r="L1203">
        <f t="shared" si="36"/>
        <v>12</v>
      </c>
      <c r="M1203">
        <f>MATCH(H:H,[1]价格表!$B$4:$B$35,0)</f>
        <v>15</v>
      </c>
      <c r="N1203" s="4">
        <f>IF(J1203&lt;=0.3,INDEX([1]价格表!$B$4:$I$31,M1203,2),IF(AND(J1203&gt;0.3,J1203&lt;=1),INDEX([1]价格表!$B$4:$I$31,M1203,3),IF(AND(J1203&gt;1,J1203&lt;=2.2),INDEX([1]价格表!$B$4:$I$31,M1203,4),IF(AND(J1203&gt;2.2,J1203&lt;=3.3),INDEX([1]价格表!$B$4:$I$31,M1203,5),IF(AND(J1203&gt;3.3,J1203&lt;=4),INDEX([1]价格表!$B$4:$I$31,M1203,6),IF(AND(J1203&gt;4,J1203&lt;=5.5),INDEX([1]价格表!$B$4:$I$31,M1203,7),IF(J1203&gt;5.5,2.6+INDEX([1]价格表!$B$4:$I$31,M1203,8)*L1203)))))))</f>
        <v>14</v>
      </c>
      <c r="O1203" s="3"/>
      <c r="P1203" s="3"/>
      <c r="Q1203" s="3">
        <f t="shared" si="37"/>
        <v>0</v>
      </c>
    </row>
    <row r="1204" spans="1:17">
      <c r="A1204" s="11">
        <v>4606921479300</v>
      </c>
      <c r="B1204" s="1" t="s">
        <v>19</v>
      </c>
      <c r="C1204" s="12">
        <v>20210204</v>
      </c>
      <c r="D1204" s="12">
        <v>610538201209</v>
      </c>
      <c r="E1204" s="12" t="s">
        <v>19</v>
      </c>
      <c r="F1204" s="12">
        <v>20210214</v>
      </c>
      <c r="G1204" s="12" t="s">
        <v>20</v>
      </c>
      <c r="H1204" s="12" t="s">
        <v>132</v>
      </c>
      <c r="I1204" s="12" t="s">
        <v>260</v>
      </c>
      <c r="J1204" s="12">
        <v>6.02</v>
      </c>
      <c r="K1204" s="12" t="s">
        <v>23</v>
      </c>
      <c r="L1204">
        <f t="shared" si="36"/>
        <v>7</v>
      </c>
      <c r="M1204">
        <f>MATCH(H:H,[1]价格表!$B$4:$B$35,0)</f>
        <v>19</v>
      </c>
      <c r="N1204" s="4">
        <f>IF(J1204&lt;=0.3,INDEX([1]价格表!$B$4:$I$31,M1204,2),IF(AND(J1204&gt;0.3,J1204&lt;=1),INDEX([1]价格表!$B$4:$I$31,M1204,3),IF(AND(J1204&gt;1,J1204&lt;=2.2),INDEX([1]价格表!$B$4:$I$31,M1204,4),IF(AND(J1204&gt;2.2,J1204&lt;=3.3),INDEX([1]价格表!$B$4:$I$31,M1204,5),IF(AND(J1204&gt;3.3,J1204&lt;=4),INDEX([1]价格表!$B$4:$I$31,M1204,6),IF(AND(J1204&gt;4,J1204&lt;=5.5),INDEX([1]价格表!$B$4:$I$31,M1204,7),IF(J1204&gt;5.5,2.6+INDEX([1]价格表!$B$4:$I$31,M1204,8)*L1204)))))))</f>
        <v>9.25</v>
      </c>
      <c r="O1204" s="3"/>
      <c r="P1204" s="3"/>
      <c r="Q1204" s="3">
        <f t="shared" si="37"/>
        <v>0</v>
      </c>
    </row>
    <row r="1205" spans="1:17">
      <c r="A1205" s="11">
        <v>4606923428691</v>
      </c>
      <c r="B1205" s="1" t="s">
        <v>19</v>
      </c>
      <c r="C1205" s="12">
        <v>20210204</v>
      </c>
      <c r="D1205" s="12">
        <v>610538201209</v>
      </c>
      <c r="E1205" s="12" t="s">
        <v>19</v>
      </c>
      <c r="F1205" s="12">
        <v>20210214</v>
      </c>
      <c r="G1205" s="12" t="s">
        <v>20</v>
      </c>
      <c r="H1205" s="12" t="s">
        <v>21</v>
      </c>
      <c r="I1205" s="12" t="s">
        <v>71</v>
      </c>
      <c r="J1205" s="12">
        <v>12.16</v>
      </c>
      <c r="K1205" s="12" t="s">
        <v>23</v>
      </c>
      <c r="L1205">
        <f t="shared" si="36"/>
        <v>13</v>
      </c>
      <c r="M1205">
        <f>MATCH(H:H,[1]价格表!$B$4:$B$35,0)</f>
        <v>15</v>
      </c>
      <c r="N1205" s="4">
        <f>IF(J1205&lt;=0.3,INDEX([1]价格表!$B$4:$I$31,M1205,2),IF(AND(J1205&gt;0.3,J1205&lt;=1),INDEX([1]价格表!$B$4:$I$31,M1205,3),IF(AND(J1205&gt;1,J1205&lt;=2.2),INDEX([1]价格表!$B$4:$I$31,M1205,4),IF(AND(J1205&gt;2.2,J1205&lt;=3.3),INDEX([1]价格表!$B$4:$I$31,M1205,5),IF(AND(J1205&gt;3.3,J1205&lt;=4),INDEX([1]价格表!$B$4:$I$31,M1205,6),IF(AND(J1205&gt;4,J1205&lt;=5.5),INDEX([1]价格表!$B$4:$I$31,M1205,7),IF(J1205&gt;5.5,2.6+INDEX([1]价格表!$B$4:$I$31,M1205,8)*L1205)))))))</f>
        <v>14.95</v>
      </c>
      <c r="O1205" s="5">
        <v>11.07</v>
      </c>
      <c r="P1205" s="5">
        <v>14</v>
      </c>
      <c r="Q1205" s="3">
        <f t="shared" si="37"/>
        <v>-0.949999999999999</v>
      </c>
    </row>
    <row r="1206" spans="1:17">
      <c r="A1206" s="11">
        <v>4606923427837</v>
      </c>
      <c r="B1206" s="1" t="s">
        <v>19</v>
      </c>
      <c r="C1206" s="12">
        <v>20210204</v>
      </c>
      <c r="D1206" s="12">
        <v>610538201209</v>
      </c>
      <c r="E1206" s="12" t="s">
        <v>19</v>
      </c>
      <c r="F1206" s="12">
        <v>20210214</v>
      </c>
      <c r="G1206" s="12" t="s">
        <v>20</v>
      </c>
      <c r="H1206" s="12" t="s">
        <v>40</v>
      </c>
      <c r="I1206" s="12" t="s">
        <v>103</v>
      </c>
      <c r="J1206" s="12">
        <v>13.84</v>
      </c>
      <c r="K1206" s="12" t="s">
        <v>156</v>
      </c>
      <c r="L1206">
        <f t="shared" si="36"/>
        <v>14</v>
      </c>
      <c r="M1206">
        <f>MATCH(H:H,[1]价格表!$B$4:$B$35,0)</f>
        <v>9</v>
      </c>
      <c r="N1206" s="4">
        <f>IF(J1206&lt;=0.3,INDEX([1]价格表!$B$4:$I$31,M1206,2),IF(AND(J1206&gt;0.3,J1206&lt;=1),INDEX([1]价格表!$B$4:$I$31,M1206,3),IF(AND(J1206&gt;1,J1206&lt;=2.2),INDEX([1]价格表!$B$4:$I$31,M1206,4),IF(AND(J1206&gt;2.2,J1206&lt;=3.3),INDEX([1]价格表!$B$4:$I$31,M1206,5),IF(AND(J1206&gt;3.3,J1206&lt;=4),INDEX([1]价格表!$B$4:$I$31,M1206,6),IF(AND(J1206&gt;4,J1206&lt;=5.5),INDEX([1]价格表!$B$4:$I$31,M1206,7),IF(J1206&gt;5.5,2.6+INDEX([1]价格表!$B$4:$I$31,M1206,8)*L1206)))))))</f>
        <v>15.9</v>
      </c>
      <c r="O1206" s="3"/>
      <c r="P1206" s="3"/>
      <c r="Q1206" s="3">
        <f t="shared" si="37"/>
        <v>0</v>
      </c>
    </row>
    <row r="1207" spans="1:17">
      <c r="A1207" s="11">
        <v>4606920904273</v>
      </c>
      <c r="B1207" s="1" t="s">
        <v>19</v>
      </c>
      <c r="C1207" s="12">
        <v>20210204</v>
      </c>
      <c r="D1207" s="12">
        <v>610538201209</v>
      </c>
      <c r="E1207" s="12" t="s">
        <v>19</v>
      </c>
      <c r="F1207" s="12">
        <v>20210214</v>
      </c>
      <c r="G1207" s="12" t="s">
        <v>20</v>
      </c>
      <c r="H1207" s="12" t="s">
        <v>40</v>
      </c>
      <c r="I1207" s="12" t="s">
        <v>118</v>
      </c>
      <c r="J1207" s="12">
        <v>13.88</v>
      </c>
      <c r="K1207" s="12" t="s">
        <v>23</v>
      </c>
      <c r="L1207">
        <f t="shared" si="36"/>
        <v>14</v>
      </c>
      <c r="M1207">
        <f>MATCH(H:H,[1]价格表!$B$4:$B$35,0)</f>
        <v>9</v>
      </c>
      <c r="N1207" s="4">
        <f>IF(J1207&lt;=0.3,INDEX([1]价格表!$B$4:$I$31,M1207,2),IF(AND(J1207&gt;0.3,J1207&lt;=1),INDEX([1]价格表!$B$4:$I$31,M1207,3),IF(AND(J1207&gt;1,J1207&lt;=2.2),INDEX([1]价格表!$B$4:$I$31,M1207,4),IF(AND(J1207&gt;2.2,J1207&lt;=3.3),INDEX([1]价格表!$B$4:$I$31,M1207,5),IF(AND(J1207&gt;3.3,J1207&lt;=4),INDEX([1]价格表!$B$4:$I$31,M1207,6),IF(AND(J1207&gt;4,J1207&lt;=5.5),INDEX([1]价格表!$B$4:$I$31,M1207,7),IF(J1207&gt;5.5,2.6+INDEX([1]价格表!$B$4:$I$31,M1207,8)*L1207)))))))</f>
        <v>15.9</v>
      </c>
      <c r="O1207" s="3"/>
      <c r="P1207" s="3"/>
      <c r="Q1207" s="3">
        <f t="shared" si="37"/>
        <v>0</v>
      </c>
    </row>
    <row r="1208" spans="1:17">
      <c r="A1208" s="11">
        <v>4606921040243</v>
      </c>
      <c r="B1208" s="1" t="s">
        <v>19</v>
      </c>
      <c r="C1208" s="12">
        <v>20210204</v>
      </c>
      <c r="D1208" s="12">
        <v>610538201209</v>
      </c>
      <c r="E1208" s="12" t="s">
        <v>19</v>
      </c>
      <c r="F1208" s="12">
        <v>20210214</v>
      </c>
      <c r="G1208" s="12" t="s">
        <v>20</v>
      </c>
      <c r="H1208" s="12" t="s">
        <v>40</v>
      </c>
      <c r="I1208" s="12" t="s">
        <v>118</v>
      </c>
      <c r="J1208" s="12">
        <v>13.87</v>
      </c>
      <c r="K1208" s="12" t="s">
        <v>23</v>
      </c>
      <c r="L1208">
        <f t="shared" si="36"/>
        <v>14</v>
      </c>
      <c r="M1208">
        <f>MATCH(H:H,[1]价格表!$B$4:$B$35,0)</f>
        <v>9</v>
      </c>
      <c r="N1208" s="4">
        <f>IF(J1208&lt;=0.3,INDEX([1]价格表!$B$4:$I$31,M1208,2),IF(AND(J1208&gt;0.3,J1208&lt;=1),INDEX([1]价格表!$B$4:$I$31,M1208,3),IF(AND(J1208&gt;1,J1208&lt;=2.2),INDEX([1]价格表!$B$4:$I$31,M1208,4),IF(AND(J1208&gt;2.2,J1208&lt;=3.3),INDEX([1]价格表!$B$4:$I$31,M1208,5),IF(AND(J1208&gt;3.3,J1208&lt;=4),INDEX([1]价格表!$B$4:$I$31,M1208,6),IF(AND(J1208&gt;4,J1208&lt;=5.5),INDEX([1]价格表!$B$4:$I$31,M1208,7),IF(J1208&gt;5.5,2.6+INDEX([1]价格表!$B$4:$I$31,M1208,8)*L1208)))))))</f>
        <v>15.9</v>
      </c>
      <c r="O1208" s="3"/>
      <c r="P1208" s="3"/>
      <c r="Q1208" s="3">
        <f t="shared" si="37"/>
        <v>0</v>
      </c>
    </row>
    <row r="1209" spans="1:17">
      <c r="A1209" s="11">
        <v>4312270209959</v>
      </c>
      <c r="B1209" s="1" t="s">
        <v>19</v>
      </c>
      <c r="C1209" s="12">
        <v>20210204</v>
      </c>
      <c r="D1209" s="12">
        <v>610538201209</v>
      </c>
      <c r="E1209" s="12" t="s">
        <v>19</v>
      </c>
      <c r="F1209" s="12">
        <v>20210214</v>
      </c>
      <c r="G1209" s="12" t="s">
        <v>20</v>
      </c>
      <c r="H1209" s="12" t="s">
        <v>43</v>
      </c>
      <c r="I1209" s="12" t="s">
        <v>87</v>
      </c>
      <c r="J1209" s="12">
        <v>13.89</v>
      </c>
      <c r="K1209" s="12" t="s">
        <v>23</v>
      </c>
      <c r="L1209">
        <f t="shared" si="36"/>
        <v>14</v>
      </c>
      <c r="M1209">
        <f>MATCH(H:H,[1]价格表!$B$4:$B$35,0)</f>
        <v>4</v>
      </c>
      <c r="N1209" s="4">
        <f>IF(J1209&lt;=0.3,INDEX([1]价格表!$B$4:$I$31,M1209,2),IF(AND(J1209&gt;0.3,J1209&lt;=1),INDEX([1]价格表!$B$4:$I$31,M1209,3),IF(AND(J1209&gt;1,J1209&lt;=2.2),INDEX([1]价格表!$B$4:$I$31,M1209,4),IF(AND(J1209&gt;2.2,J1209&lt;=3.3),INDEX([1]价格表!$B$4:$I$31,M1209,5),IF(AND(J1209&gt;3.3,J1209&lt;=4),INDEX([1]价格表!$B$4:$I$31,M1209,6),IF(AND(J1209&gt;4,J1209&lt;=5.5),INDEX([1]价格表!$B$4:$I$31,M1209,7),IF(J1209&gt;5.5,2.6+INDEX([1]价格表!$B$4:$I$31,M1209,8)*L1209)))))))</f>
        <v>15.9</v>
      </c>
      <c r="O1209" s="3"/>
      <c r="P1209" s="3"/>
      <c r="Q1209" s="3">
        <f t="shared" si="37"/>
        <v>0</v>
      </c>
    </row>
    <row r="1210" spans="1:17">
      <c r="A1210" s="11">
        <v>4606923428636</v>
      </c>
      <c r="B1210" s="1" t="s">
        <v>19</v>
      </c>
      <c r="C1210" s="12">
        <v>20210204</v>
      </c>
      <c r="D1210" s="12">
        <v>610538201209</v>
      </c>
      <c r="E1210" s="12" t="s">
        <v>19</v>
      </c>
      <c r="F1210" s="12">
        <v>20210214</v>
      </c>
      <c r="G1210" s="12" t="s">
        <v>20</v>
      </c>
      <c r="H1210" s="12" t="s">
        <v>40</v>
      </c>
      <c r="I1210" s="12" t="s">
        <v>188</v>
      </c>
      <c r="J1210" s="12">
        <v>13.89</v>
      </c>
      <c r="K1210" s="12" t="s">
        <v>23</v>
      </c>
      <c r="L1210">
        <f t="shared" si="36"/>
        <v>14</v>
      </c>
      <c r="M1210">
        <f>MATCH(H:H,[1]价格表!$B$4:$B$35,0)</f>
        <v>9</v>
      </c>
      <c r="N1210" s="4">
        <f>IF(J1210&lt;=0.3,INDEX([1]价格表!$B$4:$I$31,M1210,2),IF(AND(J1210&gt;0.3,J1210&lt;=1),INDEX([1]价格表!$B$4:$I$31,M1210,3),IF(AND(J1210&gt;1,J1210&lt;=2.2),INDEX([1]价格表!$B$4:$I$31,M1210,4),IF(AND(J1210&gt;2.2,J1210&lt;=3.3),INDEX([1]价格表!$B$4:$I$31,M1210,5),IF(AND(J1210&gt;3.3,J1210&lt;=4),INDEX([1]价格表!$B$4:$I$31,M1210,6),IF(AND(J1210&gt;4,J1210&lt;=5.5),INDEX([1]价格表!$B$4:$I$31,M1210,7),IF(J1210&gt;5.5,2.6+INDEX([1]价格表!$B$4:$I$31,M1210,8)*L1210)))))))</f>
        <v>15.9</v>
      </c>
      <c r="O1210" s="3"/>
      <c r="P1210" s="3"/>
      <c r="Q1210" s="3">
        <f t="shared" si="37"/>
        <v>0</v>
      </c>
    </row>
    <row r="1211" spans="1:17">
      <c r="A1211" s="11">
        <v>4606920904283</v>
      </c>
      <c r="B1211" s="1" t="s">
        <v>19</v>
      </c>
      <c r="C1211" s="12">
        <v>20210204</v>
      </c>
      <c r="D1211" s="12">
        <v>610538201209</v>
      </c>
      <c r="E1211" s="12" t="s">
        <v>19</v>
      </c>
      <c r="F1211" s="12">
        <v>20210214</v>
      </c>
      <c r="G1211" s="12" t="s">
        <v>20</v>
      </c>
      <c r="H1211" s="12" t="s">
        <v>40</v>
      </c>
      <c r="I1211" s="12" t="s">
        <v>118</v>
      </c>
      <c r="J1211" s="12">
        <v>13.92</v>
      </c>
      <c r="K1211" s="12" t="s">
        <v>23</v>
      </c>
      <c r="L1211">
        <f t="shared" si="36"/>
        <v>14</v>
      </c>
      <c r="M1211">
        <f>MATCH(H:H,[1]价格表!$B$4:$B$35,0)</f>
        <v>9</v>
      </c>
      <c r="N1211" s="4">
        <f>IF(J1211&lt;=0.3,INDEX([1]价格表!$B$4:$I$31,M1211,2),IF(AND(J1211&gt;0.3,J1211&lt;=1),INDEX([1]价格表!$B$4:$I$31,M1211,3),IF(AND(J1211&gt;1,J1211&lt;=2.2),INDEX([1]价格表!$B$4:$I$31,M1211,4),IF(AND(J1211&gt;2.2,J1211&lt;=3.3),INDEX([1]价格表!$B$4:$I$31,M1211,5),IF(AND(J1211&gt;3.3,J1211&lt;=4),INDEX([1]价格表!$B$4:$I$31,M1211,6),IF(AND(J1211&gt;4,J1211&lt;=5.5),INDEX([1]价格表!$B$4:$I$31,M1211,7),IF(J1211&gt;5.5,2.6+INDEX([1]价格表!$B$4:$I$31,M1211,8)*L1211)))))))</f>
        <v>15.9</v>
      </c>
      <c r="O1211" s="3"/>
      <c r="P1211" s="3"/>
      <c r="Q1211" s="3">
        <f t="shared" si="37"/>
        <v>0</v>
      </c>
    </row>
    <row r="1212" spans="1:17">
      <c r="A1212" s="11">
        <v>4606921546903</v>
      </c>
      <c r="B1212" s="1" t="s">
        <v>19</v>
      </c>
      <c r="C1212" s="12">
        <v>20210204</v>
      </c>
      <c r="D1212" s="12">
        <v>610538201209</v>
      </c>
      <c r="E1212" s="12" t="s">
        <v>19</v>
      </c>
      <c r="F1212" s="12">
        <v>20210214</v>
      </c>
      <c r="G1212" s="12" t="s">
        <v>20</v>
      </c>
      <c r="H1212" s="12" t="s">
        <v>43</v>
      </c>
      <c r="I1212" s="12" t="s">
        <v>101</v>
      </c>
      <c r="J1212" s="12">
        <v>14.3</v>
      </c>
      <c r="K1212" s="12" t="s">
        <v>23</v>
      </c>
      <c r="L1212">
        <f t="shared" si="36"/>
        <v>15</v>
      </c>
      <c r="M1212">
        <f>MATCH(H:H,[1]价格表!$B$4:$B$35,0)</f>
        <v>4</v>
      </c>
      <c r="N1212" s="4">
        <f>IF(J1212&lt;=0.3,INDEX([1]价格表!$B$4:$I$31,M1212,2),IF(AND(J1212&gt;0.3,J1212&lt;=1),INDEX([1]价格表!$B$4:$I$31,M1212,3),IF(AND(J1212&gt;1,J1212&lt;=2.2),INDEX([1]价格表!$B$4:$I$31,M1212,4),IF(AND(J1212&gt;2.2,J1212&lt;=3.3),INDEX([1]价格表!$B$4:$I$31,M1212,5),IF(AND(J1212&gt;3.3,J1212&lt;=4),INDEX([1]价格表!$B$4:$I$31,M1212,6),IF(AND(J1212&gt;4,J1212&lt;=5.5),INDEX([1]价格表!$B$4:$I$31,M1212,7),IF(J1212&gt;5.5,2.6+INDEX([1]价格表!$B$4:$I$31,M1212,8)*L1212)))))))</f>
        <v>16.85</v>
      </c>
      <c r="O1212" s="3"/>
      <c r="P1212" s="3"/>
      <c r="Q1212" s="3">
        <f t="shared" si="37"/>
        <v>0</v>
      </c>
    </row>
    <row r="1213" spans="1:17">
      <c r="A1213" s="11">
        <v>4606921480125</v>
      </c>
      <c r="B1213" s="1" t="s">
        <v>19</v>
      </c>
      <c r="C1213" s="12">
        <v>20210204</v>
      </c>
      <c r="D1213" s="12">
        <v>610538201209</v>
      </c>
      <c r="E1213" s="12" t="s">
        <v>19</v>
      </c>
      <c r="F1213" s="12">
        <v>20210214</v>
      </c>
      <c r="G1213" s="12" t="s">
        <v>20</v>
      </c>
      <c r="H1213" s="12" t="s">
        <v>52</v>
      </c>
      <c r="I1213" s="12" t="s">
        <v>62</v>
      </c>
      <c r="J1213" s="12">
        <v>14.68</v>
      </c>
      <c r="K1213" s="12" t="s">
        <v>23</v>
      </c>
      <c r="L1213">
        <f t="shared" si="36"/>
        <v>15</v>
      </c>
      <c r="M1213">
        <f>MATCH(H:H,[1]价格表!$B$4:$B$35,0)</f>
        <v>21</v>
      </c>
      <c r="N1213" s="4">
        <f>IF(J1213&lt;=0.3,INDEX([1]价格表!$B$4:$I$31,M1213,2),IF(AND(J1213&gt;0.3,J1213&lt;=1),INDEX([1]价格表!$B$4:$I$31,M1213,3),IF(AND(J1213&gt;1,J1213&lt;=2.2),INDEX([1]价格表!$B$4:$I$31,M1213,4),IF(AND(J1213&gt;2.2,J1213&lt;=3.3),INDEX([1]价格表!$B$4:$I$31,M1213,5),IF(AND(J1213&gt;3.3,J1213&lt;=4),INDEX([1]价格表!$B$4:$I$31,M1213,6),IF(AND(J1213&gt;4,J1213&lt;=5.5),INDEX([1]价格表!$B$4:$I$31,M1213,7),IF(J1213&gt;5.5,2.6+INDEX([1]价格表!$B$4:$I$31,M1213,8)*L1213)))))))</f>
        <v>16.85</v>
      </c>
      <c r="O1213" s="3"/>
      <c r="P1213" s="3"/>
      <c r="Q1213" s="3">
        <f t="shared" si="37"/>
        <v>0</v>
      </c>
    </row>
    <row r="1214" spans="1:17">
      <c r="A1214" s="11">
        <v>4606921479858</v>
      </c>
      <c r="B1214" s="1" t="s">
        <v>19</v>
      </c>
      <c r="C1214" s="12">
        <v>20210204</v>
      </c>
      <c r="D1214" s="12">
        <v>610538201209</v>
      </c>
      <c r="E1214" s="12" t="s">
        <v>19</v>
      </c>
      <c r="F1214" s="12">
        <v>20210214</v>
      </c>
      <c r="G1214" s="12" t="s">
        <v>20</v>
      </c>
      <c r="H1214" s="12" t="s">
        <v>52</v>
      </c>
      <c r="I1214" s="12" t="s">
        <v>62</v>
      </c>
      <c r="J1214" s="12">
        <v>14.98</v>
      </c>
      <c r="K1214" s="12" t="s">
        <v>23</v>
      </c>
      <c r="L1214">
        <f t="shared" si="36"/>
        <v>15</v>
      </c>
      <c r="M1214">
        <f>MATCH(H:H,[1]价格表!$B$4:$B$35,0)</f>
        <v>21</v>
      </c>
      <c r="N1214" s="4">
        <f>IF(J1214&lt;=0.3,INDEX([1]价格表!$B$4:$I$31,M1214,2),IF(AND(J1214&gt;0.3,J1214&lt;=1),INDEX([1]价格表!$B$4:$I$31,M1214,3),IF(AND(J1214&gt;1,J1214&lt;=2.2),INDEX([1]价格表!$B$4:$I$31,M1214,4),IF(AND(J1214&gt;2.2,J1214&lt;=3.3),INDEX([1]价格表!$B$4:$I$31,M1214,5),IF(AND(J1214&gt;3.3,J1214&lt;=4),INDEX([1]价格表!$B$4:$I$31,M1214,6),IF(AND(J1214&gt;4,J1214&lt;=5.5),INDEX([1]价格表!$B$4:$I$31,M1214,7),IF(J1214&gt;5.5,2.6+INDEX([1]价格表!$B$4:$I$31,M1214,8)*L1214)))))))</f>
        <v>16.85</v>
      </c>
      <c r="O1214" s="3"/>
      <c r="P1214" s="3"/>
      <c r="Q1214" s="3">
        <f t="shared" si="37"/>
        <v>0</v>
      </c>
    </row>
    <row r="1215" spans="1:17">
      <c r="A1215" s="11">
        <v>4606923405211</v>
      </c>
      <c r="B1215" s="1" t="s">
        <v>19</v>
      </c>
      <c r="C1215" s="12">
        <v>20210204</v>
      </c>
      <c r="D1215" s="12">
        <v>610538201209</v>
      </c>
      <c r="E1215" s="12" t="s">
        <v>19</v>
      </c>
      <c r="F1215" s="12">
        <v>20210214</v>
      </c>
      <c r="G1215" s="12" t="s">
        <v>20</v>
      </c>
      <c r="H1215" s="12" t="s">
        <v>38</v>
      </c>
      <c r="I1215" s="12" t="s">
        <v>116</v>
      </c>
      <c r="J1215" s="12">
        <v>16.3</v>
      </c>
      <c r="K1215" s="12" t="s">
        <v>23</v>
      </c>
      <c r="L1215">
        <f t="shared" si="36"/>
        <v>17</v>
      </c>
      <c r="M1215">
        <f>MATCH(H:H,[1]价格表!$B$4:$B$35,0)</f>
        <v>5</v>
      </c>
      <c r="N1215" s="4">
        <f>IF(J1215&lt;=0.3,INDEX([1]价格表!$B$4:$I$31,M1215,2),IF(AND(J1215&gt;0.3,J1215&lt;=1),INDEX([1]价格表!$B$4:$I$31,M1215,3),IF(AND(J1215&gt;1,J1215&lt;=2.2),INDEX([1]价格表!$B$4:$I$31,M1215,4),IF(AND(J1215&gt;2.2,J1215&lt;=3.3),INDEX([1]价格表!$B$4:$I$31,M1215,5),IF(AND(J1215&gt;3.3,J1215&lt;=4),INDEX([1]价格表!$B$4:$I$31,M1215,6),IF(AND(J1215&gt;4,J1215&lt;=5.5),INDEX([1]价格表!$B$4:$I$31,M1215,7),IF(J1215&gt;5.5,2.6+INDEX([1]价格表!$B$4:$I$31,M1215,8)*L1215)))))))</f>
        <v>18.75</v>
      </c>
      <c r="O1215" s="3"/>
      <c r="P1215" s="3"/>
      <c r="Q1215" s="3">
        <f t="shared" si="37"/>
        <v>0</v>
      </c>
    </row>
    <row r="1216" spans="1:17">
      <c r="A1216" s="11">
        <v>4606923429316</v>
      </c>
      <c r="B1216" s="1" t="s">
        <v>19</v>
      </c>
      <c r="C1216" s="12">
        <v>20210204</v>
      </c>
      <c r="D1216" s="12">
        <v>610538201209</v>
      </c>
      <c r="E1216" s="12" t="s">
        <v>19</v>
      </c>
      <c r="F1216" s="12">
        <v>20210214</v>
      </c>
      <c r="G1216" s="12" t="s">
        <v>20</v>
      </c>
      <c r="H1216" s="12" t="s">
        <v>38</v>
      </c>
      <c r="I1216" s="12" t="s">
        <v>116</v>
      </c>
      <c r="J1216" s="12">
        <v>16.31</v>
      </c>
      <c r="K1216" s="12" t="s">
        <v>23</v>
      </c>
      <c r="L1216">
        <f t="shared" si="36"/>
        <v>17</v>
      </c>
      <c r="M1216">
        <f>MATCH(H:H,[1]价格表!$B$4:$B$35,0)</f>
        <v>5</v>
      </c>
      <c r="N1216" s="4">
        <f>IF(J1216&lt;=0.3,INDEX([1]价格表!$B$4:$I$31,M1216,2),IF(AND(J1216&gt;0.3,J1216&lt;=1),INDEX([1]价格表!$B$4:$I$31,M1216,3),IF(AND(J1216&gt;1,J1216&lt;=2.2),INDEX([1]价格表!$B$4:$I$31,M1216,4),IF(AND(J1216&gt;2.2,J1216&lt;=3.3),INDEX([1]价格表!$B$4:$I$31,M1216,5),IF(AND(J1216&gt;3.3,J1216&lt;=4),INDEX([1]价格表!$B$4:$I$31,M1216,6),IF(AND(J1216&gt;4,J1216&lt;=5.5),INDEX([1]价格表!$B$4:$I$31,M1216,7),IF(J1216&gt;5.5,2.6+INDEX([1]价格表!$B$4:$I$31,M1216,8)*L1216)))))))</f>
        <v>18.75</v>
      </c>
      <c r="O1216" s="3"/>
      <c r="P1216" s="3"/>
      <c r="Q1216" s="3">
        <f t="shared" si="37"/>
        <v>0</v>
      </c>
    </row>
    <row r="1217" spans="1:17">
      <c r="A1217" s="11">
        <v>4606921505947</v>
      </c>
      <c r="B1217" s="1" t="s">
        <v>19</v>
      </c>
      <c r="C1217" s="12">
        <v>20210204</v>
      </c>
      <c r="D1217" s="12">
        <v>610538201209</v>
      </c>
      <c r="E1217" s="12" t="s">
        <v>19</v>
      </c>
      <c r="F1217" s="12">
        <v>20210214</v>
      </c>
      <c r="G1217" s="12" t="s">
        <v>20</v>
      </c>
      <c r="H1217" s="12" t="s">
        <v>40</v>
      </c>
      <c r="I1217" s="12" t="s">
        <v>103</v>
      </c>
      <c r="J1217" s="12">
        <v>16.34</v>
      </c>
      <c r="K1217" s="12" t="s">
        <v>23</v>
      </c>
      <c r="L1217">
        <f t="shared" si="36"/>
        <v>17</v>
      </c>
      <c r="M1217">
        <f>MATCH(H:H,[1]价格表!$B$4:$B$35,0)</f>
        <v>9</v>
      </c>
      <c r="N1217" s="4">
        <f>IF(J1217&lt;=0.3,INDEX([1]价格表!$B$4:$I$31,M1217,2),IF(AND(J1217&gt;0.3,J1217&lt;=1),INDEX([1]价格表!$B$4:$I$31,M1217,3),IF(AND(J1217&gt;1,J1217&lt;=2.2),INDEX([1]价格表!$B$4:$I$31,M1217,4),IF(AND(J1217&gt;2.2,J1217&lt;=3.3),INDEX([1]价格表!$B$4:$I$31,M1217,5),IF(AND(J1217&gt;3.3,J1217&lt;=4),INDEX([1]价格表!$B$4:$I$31,M1217,6),IF(AND(J1217&gt;4,J1217&lt;=5.5),INDEX([1]价格表!$B$4:$I$31,M1217,7),IF(J1217&gt;5.5,2.6+INDEX([1]价格表!$B$4:$I$31,M1217,8)*L1217)))))))</f>
        <v>18.75</v>
      </c>
      <c r="O1217" s="3"/>
      <c r="P1217" s="3"/>
      <c r="Q1217" s="3">
        <f t="shared" si="37"/>
        <v>0</v>
      </c>
    </row>
    <row r="1218" spans="1:17">
      <c r="A1218" s="11">
        <v>4606921506100</v>
      </c>
      <c r="B1218" s="1" t="s">
        <v>19</v>
      </c>
      <c r="C1218" s="12">
        <v>20210204</v>
      </c>
      <c r="D1218" s="12">
        <v>610538201209</v>
      </c>
      <c r="E1218" s="12" t="s">
        <v>19</v>
      </c>
      <c r="F1218" s="12">
        <v>20210214</v>
      </c>
      <c r="G1218" s="12" t="s">
        <v>20</v>
      </c>
      <c r="H1218" s="12" t="s">
        <v>40</v>
      </c>
      <c r="I1218" s="12" t="s">
        <v>103</v>
      </c>
      <c r="J1218" s="12">
        <v>16.34</v>
      </c>
      <c r="K1218" s="12" t="s">
        <v>23</v>
      </c>
      <c r="L1218">
        <f t="shared" si="36"/>
        <v>17</v>
      </c>
      <c r="M1218">
        <f>MATCH(H:H,[1]价格表!$B$4:$B$35,0)</f>
        <v>9</v>
      </c>
      <c r="N1218" s="4">
        <f>IF(J1218&lt;=0.3,INDEX([1]价格表!$B$4:$I$31,M1218,2),IF(AND(J1218&gt;0.3,J1218&lt;=1),INDEX([1]价格表!$B$4:$I$31,M1218,3),IF(AND(J1218&gt;1,J1218&lt;=2.2),INDEX([1]价格表!$B$4:$I$31,M1218,4),IF(AND(J1218&gt;2.2,J1218&lt;=3.3),INDEX([1]价格表!$B$4:$I$31,M1218,5),IF(AND(J1218&gt;3.3,J1218&lt;=4),INDEX([1]价格表!$B$4:$I$31,M1218,6),IF(AND(J1218&gt;4,J1218&lt;=5.5),INDEX([1]价格表!$B$4:$I$31,M1218,7),IF(J1218&gt;5.5,2.6+INDEX([1]价格表!$B$4:$I$31,M1218,8)*L1218)))))))</f>
        <v>18.75</v>
      </c>
      <c r="O1218" s="3"/>
      <c r="P1218" s="3"/>
      <c r="Q1218" s="3">
        <f t="shared" si="37"/>
        <v>0</v>
      </c>
    </row>
    <row r="1219" spans="1:17">
      <c r="A1219" s="11">
        <v>4606923423898</v>
      </c>
      <c r="B1219" s="1" t="s">
        <v>19</v>
      </c>
      <c r="C1219" s="12">
        <v>20210204</v>
      </c>
      <c r="D1219" s="12">
        <v>610538201209</v>
      </c>
      <c r="E1219" s="12" t="s">
        <v>19</v>
      </c>
      <c r="F1219" s="12">
        <v>20210214</v>
      </c>
      <c r="G1219" s="12" t="s">
        <v>20</v>
      </c>
      <c r="H1219" s="12" t="s">
        <v>29</v>
      </c>
      <c r="I1219" s="12" t="s">
        <v>122</v>
      </c>
      <c r="J1219" s="12">
        <v>16.33</v>
      </c>
      <c r="K1219" s="12" t="s">
        <v>23</v>
      </c>
      <c r="L1219">
        <f t="shared" si="36"/>
        <v>17</v>
      </c>
      <c r="M1219">
        <f>MATCH(H:H,[1]价格表!$B$4:$B$35,0)</f>
        <v>3</v>
      </c>
      <c r="N1219" s="4">
        <f>IF(J1219&lt;=0.3,INDEX([1]价格表!$B$4:$I$31,M1219,2),IF(AND(J1219&gt;0.3,J1219&lt;=1),INDEX([1]价格表!$B$4:$I$31,M1219,3),IF(AND(J1219&gt;1,J1219&lt;=2.2),INDEX([1]价格表!$B$4:$I$31,M1219,4),IF(AND(J1219&gt;2.2,J1219&lt;=3.3),INDEX([1]价格表!$B$4:$I$31,M1219,5),IF(AND(J1219&gt;3.3,J1219&lt;=4),INDEX([1]价格表!$B$4:$I$31,M1219,6),IF(AND(J1219&gt;4,J1219&lt;=5.5),INDEX([1]价格表!$B$4:$I$31,M1219,7),IF(J1219&gt;5.5,2.6+INDEX([1]价格表!$B$4:$I$31,M1219,8)*L1219)))))))</f>
        <v>18.75</v>
      </c>
      <c r="O1219" s="3"/>
      <c r="P1219" s="3"/>
      <c r="Q1219" s="3">
        <f t="shared" si="37"/>
        <v>0</v>
      </c>
    </row>
    <row r="1220" spans="1:17">
      <c r="A1220" s="11">
        <v>4606921505908</v>
      </c>
      <c r="B1220" s="1" t="s">
        <v>19</v>
      </c>
      <c r="C1220" s="12">
        <v>20210204</v>
      </c>
      <c r="D1220" s="12">
        <v>610538201209</v>
      </c>
      <c r="E1220" s="12" t="s">
        <v>19</v>
      </c>
      <c r="F1220" s="12">
        <v>20210214</v>
      </c>
      <c r="G1220" s="12" t="s">
        <v>20</v>
      </c>
      <c r="H1220" s="12" t="s">
        <v>40</v>
      </c>
      <c r="I1220" s="12" t="s">
        <v>103</v>
      </c>
      <c r="J1220" s="12">
        <v>16.36</v>
      </c>
      <c r="K1220" s="12" t="s">
        <v>156</v>
      </c>
      <c r="L1220">
        <f t="shared" ref="L1220:L1283" si="38">ROUNDUP(J1220,0)</f>
        <v>17</v>
      </c>
      <c r="M1220">
        <f>MATCH(H:H,[1]价格表!$B$4:$B$35,0)</f>
        <v>9</v>
      </c>
      <c r="N1220" s="4">
        <f>IF(J1220&lt;=0.3,INDEX([1]价格表!$B$4:$I$31,M1220,2),IF(AND(J1220&gt;0.3,J1220&lt;=1),INDEX([1]价格表!$B$4:$I$31,M1220,3),IF(AND(J1220&gt;1,J1220&lt;=2.2),INDEX([1]价格表!$B$4:$I$31,M1220,4),IF(AND(J1220&gt;2.2,J1220&lt;=3.3),INDEX([1]价格表!$B$4:$I$31,M1220,5),IF(AND(J1220&gt;3.3,J1220&lt;=4),INDEX([1]价格表!$B$4:$I$31,M1220,6),IF(AND(J1220&gt;4,J1220&lt;=5.5),INDEX([1]价格表!$B$4:$I$31,M1220,7),IF(J1220&gt;5.5,2.6+INDEX([1]价格表!$B$4:$I$31,M1220,8)*L1220)))))))</f>
        <v>18.75</v>
      </c>
      <c r="O1220" s="3"/>
      <c r="P1220" s="3"/>
      <c r="Q1220" s="3">
        <f t="shared" ref="Q1220:Q1283" si="39">IF(P1220&gt;0,P1220-N1220,0)</f>
        <v>0</v>
      </c>
    </row>
    <row r="1221" spans="1:17">
      <c r="A1221" s="11">
        <v>4606923429362</v>
      </c>
      <c r="B1221" s="1" t="s">
        <v>19</v>
      </c>
      <c r="C1221" s="12">
        <v>20210204</v>
      </c>
      <c r="D1221" s="12">
        <v>610538201209</v>
      </c>
      <c r="E1221" s="12" t="s">
        <v>19</v>
      </c>
      <c r="F1221" s="12">
        <v>20210214</v>
      </c>
      <c r="G1221" s="12" t="s">
        <v>20</v>
      </c>
      <c r="H1221" s="12" t="s">
        <v>38</v>
      </c>
      <c r="I1221" s="12" t="s">
        <v>116</v>
      </c>
      <c r="J1221" s="12">
        <v>16.38</v>
      </c>
      <c r="K1221" s="12" t="s">
        <v>23</v>
      </c>
      <c r="L1221">
        <f t="shared" si="38"/>
        <v>17</v>
      </c>
      <c r="M1221">
        <f>MATCH(H:H,[1]价格表!$B$4:$B$35,0)</f>
        <v>5</v>
      </c>
      <c r="N1221" s="4">
        <f>IF(J1221&lt;=0.3,INDEX([1]价格表!$B$4:$I$31,M1221,2),IF(AND(J1221&gt;0.3,J1221&lt;=1),INDEX([1]价格表!$B$4:$I$31,M1221,3),IF(AND(J1221&gt;1,J1221&lt;=2.2),INDEX([1]价格表!$B$4:$I$31,M1221,4),IF(AND(J1221&gt;2.2,J1221&lt;=3.3),INDEX([1]价格表!$B$4:$I$31,M1221,5),IF(AND(J1221&gt;3.3,J1221&lt;=4),INDEX([1]价格表!$B$4:$I$31,M1221,6),IF(AND(J1221&gt;4,J1221&lt;=5.5),INDEX([1]价格表!$B$4:$I$31,M1221,7),IF(J1221&gt;5.5,2.6+INDEX([1]价格表!$B$4:$I$31,M1221,8)*L1221)))))))</f>
        <v>18.75</v>
      </c>
      <c r="O1221" s="3"/>
      <c r="P1221" s="3"/>
      <c r="Q1221" s="3">
        <f t="shared" si="39"/>
        <v>0</v>
      </c>
    </row>
    <row r="1222" spans="1:17">
      <c r="A1222" s="11">
        <v>4606921547047</v>
      </c>
      <c r="B1222" s="1" t="s">
        <v>19</v>
      </c>
      <c r="C1222" s="12">
        <v>20210204</v>
      </c>
      <c r="D1222" s="12">
        <v>610538201209</v>
      </c>
      <c r="E1222" s="12" t="s">
        <v>19</v>
      </c>
      <c r="F1222" s="12">
        <v>20210214</v>
      </c>
      <c r="G1222" s="12" t="s">
        <v>20</v>
      </c>
      <c r="H1222" s="12" t="s">
        <v>43</v>
      </c>
      <c r="I1222" s="12" t="s">
        <v>101</v>
      </c>
      <c r="J1222" s="12">
        <v>16.48</v>
      </c>
      <c r="K1222" s="12" t="s">
        <v>23</v>
      </c>
      <c r="L1222">
        <f t="shared" si="38"/>
        <v>17</v>
      </c>
      <c r="M1222">
        <f>MATCH(H:H,[1]价格表!$B$4:$B$35,0)</f>
        <v>4</v>
      </c>
      <c r="N1222" s="4">
        <f>IF(J1222&lt;=0.3,INDEX([1]价格表!$B$4:$I$31,M1222,2),IF(AND(J1222&gt;0.3,J1222&lt;=1),INDEX([1]价格表!$B$4:$I$31,M1222,3),IF(AND(J1222&gt;1,J1222&lt;=2.2),INDEX([1]价格表!$B$4:$I$31,M1222,4),IF(AND(J1222&gt;2.2,J1222&lt;=3.3),INDEX([1]价格表!$B$4:$I$31,M1222,5),IF(AND(J1222&gt;3.3,J1222&lt;=4),INDEX([1]价格表!$B$4:$I$31,M1222,6),IF(AND(J1222&gt;4,J1222&lt;=5.5),INDEX([1]价格表!$B$4:$I$31,M1222,7),IF(J1222&gt;5.5,2.6+INDEX([1]价格表!$B$4:$I$31,M1222,8)*L1222)))))))</f>
        <v>18.75</v>
      </c>
      <c r="O1222" s="3"/>
      <c r="P1222" s="3"/>
      <c r="Q1222" s="3">
        <f t="shared" si="39"/>
        <v>0</v>
      </c>
    </row>
    <row r="1223" spans="1:17">
      <c r="A1223" s="11">
        <v>4606923423995</v>
      </c>
      <c r="B1223" s="1" t="s">
        <v>19</v>
      </c>
      <c r="C1223" s="12">
        <v>20210204</v>
      </c>
      <c r="D1223" s="12">
        <v>610538201209</v>
      </c>
      <c r="E1223" s="12" t="s">
        <v>19</v>
      </c>
      <c r="F1223" s="12">
        <v>20210214</v>
      </c>
      <c r="G1223" s="12" t="s">
        <v>20</v>
      </c>
      <c r="H1223" s="12" t="s">
        <v>29</v>
      </c>
      <c r="I1223" s="12" t="s">
        <v>123</v>
      </c>
      <c r="J1223" s="12">
        <v>18.02</v>
      </c>
      <c r="K1223" s="12" t="s">
        <v>23</v>
      </c>
      <c r="L1223">
        <f t="shared" si="38"/>
        <v>19</v>
      </c>
      <c r="M1223">
        <f>MATCH(H:H,[1]价格表!$B$4:$B$35,0)</f>
        <v>3</v>
      </c>
      <c r="N1223" s="4">
        <f>IF(J1223&lt;=0.3,INDEX([1]价格表!$B$4:$I$31,M1223,2),IF(AND(J1223&gt;0.3,J1223&lt;=1),INDEX([1]价格表!$B$4:$I$31,M1223,3),IF(AND(J1223&gt;1,J1223&lt;=2.2),INDEX([1]价格表!$B$4:$I$31,M1223,4),IF(AND(J1223&gt;2.2,J1223&lt;=3.3),INDEX([1]价格表!$B$4:$I$31,M1223,5),IF(AND(J1223&gt;3.3,J1223&lt;=4),INDEX([1]价格表!$B$4:$I$31,M1223,6),IF(AND(J1223&gt;4,J1223&lt;=5.5),INDEX([1]价格表!$B$4:$I$31,M1223,7),IF(J1223&gt;5.5,2.6+INDEX([1]价格表!$B$4:$I$31,M1223,8)*L1223)))))))</f>
        <v>20.65</v>
      </c>
      <c r="O1223" s="3"/>
      <c r="P1223" s="3"/>
      <c r="Q1223" s="3">
        <f t="shared" si="39"/>
        <v>0</v>
      </c>
    </row>
    <row r="1224" spans="1:17">
      <c r="A1224" s="11">
        <v>4606923429291</v>
      </c>
      <c r="B1224" s="1" t="s">
        <v>19</v>
      </c>
      <c r="C1224" s="12">
        <v>20210204</v>
      </c>
      <c r="D1224" s="12">
        <v>610538201209</v>
      </c>
      <c r="E1224" s="12" t="s">
        <v>19</v>
      </c>
      <c r="F1224" s="12">
        <v>20210214</v>
      </c>
      <c r="G1224" s="12" t="s">
        <v>20</v>
      </c>
      <c r="H1224" s="12" t="s">
        <v>40</v>
      </c>
      <c r="I1224" s="12" t="s">
        <v>103</v>
      </c>
      <c r="J1224" s="12">
        <v>18.02</v>
      </c>
      <c r="K1224" s="12" t="s">
        <v>23</v>
      </c>
      <c r="L1224">
        <f t="shared" si="38"/>
        <v>19</v>
      </c>
      <c r="M1224">
        <f>MATCH(H:H,[1]价格表!$B$4:$B$35,0)</f>
        <v>9</v>
      </c>
      <c r="N1224" s="4">
        <f>IF(J1224&lt;=0.3,INDEX([1]价格表!$B$4:$I$31,M1224,2),IF(AND(J1224&gt;0.3,J1224&lt;=1),INDEX([1]价格表!$B$4:$I$31,M1224,3),IF(AND(J1224&gt;1,J1224&lt;=2.2),INDEX([1]价格表!$B$4:$I$31,M1224,4),IF(AND(J1224&gt;2.2,J1224&lt;=3.3),INDEX([1]价格表!$B$4:$I$31,M1224,5),IF(AND(J1224&gt;3.3,J1224&lt;=4),INDEX([1]价格表!$B$4:$I$31,M1224,6),IF(AND(J1224&gt;4,J1224&lt;=5.5),INDEX([1]价格表!$B$4:$I$31,M1224,7),IF(J1224&gt;5.5,2.6+INDEX([1]价格表!$B$4:$I$31,M1224,8)*L1224)))))))</f>
        <v>20.65</v>
      </c>
      <c r="O1224" s="3"/>
      <c r="P1224" s="3"/>
      <c r="Q1224" s="3">
        <f t="shared" si="39"/>
        <v>0</v>
      </c>
    </row>
    <row r="1225" spans="1:17">
      <c r="A1225" s="11">
        <v>4312270222804</v>
      </c>
      <c r="B1225" s="1" t="s">
        <v>19</v>
      </c>
      <c r="C1225" s="12">
        <v>20210204</v>
      </c>
      <c r="D1225" s="12">
        <v>610538201209</v>
      </c>
      <c r="E1225" s="12" t="s">
        <v>19</v>
      </c>
      <c r="F1225" s="12">
        <v>20210214</v>
      </c>
      <c r="G1225" s="12" t="s">
        <v>20</v>
      </c>
      <c r="H1225" s="12" t="s">
        <v>40</v>
      </c>
      <c r="I1225" s="12" t="s">
        <v>103</v>
      </c>
      <c r="J1225" s="12">
        <v>18.04</v>
      </c>
      <c r="K1225" s="12" t="s">
        <v>156</v>
      </c>
      <c r="L1225">
        <f t="shared" si="38"/>
        <v>19</v>
      </c>
      <c r="M1225">
        <f>MATCH(H:H,[1]价格表!$B$4:$B$35,0)</f>
        <v>9</v>
      </c>
      <c r="N1225" s="4">
        <f>IF(J1225&lt;=0.3,INDEX([1]价格表!$B$4:$I$31,M1225,2),IF(AND(J1225&gt;0.3,J1225&lt;=1),INDEX([1]价格表!$B$4:$I$31,M1225,3),IF(AND(J1225&gt;1,J1225&lt;=2.2),INDEX([1]价格表!$B$4:$I$31,M1225,4),IF(AND(J1225&gt;2.2,J1225&lt;=3.3),INDEX([1]价格表!$B$4:$I$31,M1225,5),IF(AND(J1225&gt;3.3,J1225&lt;=4),INDEX([1]价格表!$B$4:$I$31,M1225,6),IF(AND(J1225&gt;4,J1225&lt;=5.5),INDEX([1]价格表!$B$4:$I$31,M1225,7),IF(J1225&gt;5.5,2.6+INDEX([1]价格表!$B$4:$I$31,M1225,8)*L1225)))))))</f>
        <v>20.65</v>
      </c>
      <c r="O1225" s="3"/>
      <c r="P1225" s="3"/>
      <c r="Q1225" s="3">
        <f t="shared" si="39"/>
        <v>0</v>
      </c>
    </row>
    <row r="1226" spans="1:17">
      <c r="A1226" s="11">
        <v>4606921063701</v>
      </c>
      <c r="B1226" s="1" t="s">
        <v>19</v>
      </c>
      <c r="C1226" s="12">
        <v>20210204</v>
      </c>
      <c r="D1226" s="12">
        <v>610538201209</v>
      </c>
      <c r="E1226" s="12" t="s">
        <v>19</v>
      </c>
      <c r="F1226" s="12">
        <v>20210214</v>
      </c>
      <c r="G1226" s="12" t="s">
        <v>20</v>
      </c>
      <c r="H1226" s="12" t="s">
        <v>33</v>
      </c>
      <c r="I1226" s="12" t="s">
        <v>69</v>
      </c>
      <c r="J1226" s="12">
        <v>18.04</v>
      </c>
      <c r="K1226" s="12" t="s">
        <v>23</v>
      </c>
      <c r="L1226">
        <f t="shared" si="38"/>
        <v>19</v>
      </c>
      <c r="M1226">
        <f>MATCH(H:H,[1]价格表!$B$4:$B$35,0)</f>
        <v>7</v>
      </c>
      <c r="N1226" s="4">
        <f>IF(J1226&lt;=0.3,INDEX([1]价格表!$B$4:$I$31,M1226,2),IF(AND(J1226&gt;0.3,J1226&lt;=1),INDEX([1]价格表!$B$4:$I$31,M1226,3),IF(AND(J1226&gt;1,J1226&lt;=2.2),INDEX([1]价格表!$B$4:$I$31,M1226,4),IF(AND(J1226&gt;2.2,J1226&lt;=3.3),INDEX([1]价格表!$B$4:$I$31,M1226,5),IF(AND(J1226&gt;3.3,J1226&lt;=4),INDEX([1]价格表!$B$4:$I$31,M1226,6),IF(AND(J1226&gt;4,J1226&lt;=5.5),INDEX([1]价格表!$B$4:$I$31,M1226,7),IF(J1226&gt;5.5,2.6+INDEX([1]价格表!$B$4:$I$31,M1226,8)*L1226)))))))</f>
        <v>20.65</v>
      </c>
      <c r="O1226" s="3"/>
      <c r="P1226" s="3"/>
      <c r="Q1226" s="3">
        <f t="shared" si="39"/>
        <v>0</v>
      </c>
    </row>
    <row r="1227" spans="1:17">
      <c r="A1227" s="11">
        <v>4312270222801</v>
      </c>
      <c r="B1227" s="1" t="s">
        <v>19</v>
      </c>
      <c r="C1227" s="12">
        <v>20210204</v>
      </c>
      <c r="D1227" s="12">
        <v>610538201209</v>
      </c>
      <c r="E1227" s="12" t="s">
        <v>19</v>
      </c>
      <c r="F1227" s="12">
        <v>20210214</v>
      </c>
      <c r="G1227" s="12" t="s">
        <v>20</v>
      </c>
      <c r="H1227" s="12" t="s">
        <v>40</v>
      </c>
      <c r="I1227" s="12" t="s">
        <v>103</v>
      </c>
      <c r="J1227" s="12">
        <v>18.05</v>
      </c>
      <c r="K1227" s="12" t="s">
        <v>156</v>
      </c>
      <c r="L1227">
        <f t="shared" si="38"/>
        <v>19</v>
      </c>
      <c r="M1227">
        <f>MATCH(H:H,[1]价格表!$B$4:$B$35,0)</f>
        <v>9</v>
      </c>
      <c r="N1227" s="4">
        <f>IF(J1227&lt;=0.3,INDEX([1]价格表!$B$4:$I$31,M1227,2),IF(AND(J1227&gt;0.3,J1227&lt;=1),INDEX([1]价格表!$B$4:$I$31,M1227,3),IF(AND(J1227&gt;1,J1227&lt;=2.2),INDEX([1]价格表!$B$4:$I$31,M1227,4),IF(AND(J1227&gt;2.2,J1227&lt;=3.3),INDEX([1]价格表!$B$4:$I$31,M1227,5),IF(AND(J1227&gt;3.3,J1227&lt;=4),INDEX([1]价格表!$B$4:$I$31,M1227,6),IF(AND(J1227&gt;4,J1227&lt;=5.5),INDEX([1]价格表!$B$4:$I$31,M1227,7),IF(J1227&gt;5.5,2.6+INDEX([1]价格表!$B$4:$I$31,M1227,8)*L1227)))))))</f>
        <v>20.65</v>
      </c>
      <c r="O1227" s="3"/>
      <c r="P1227" s="3"/>
      <c r="Q1227" s="3">
        <f t="shared" si="39"/>
        <v>0</v>
      </c>
    </row>
    <row r="1228" spans="1:17">
      <c r="A1228" s="11">
        <v>4606921062449</v>
      </c>
      <c r="B1228" s="1" t="s">
        <v>19</v>
      </c>
      <c r="C1228" s="12">
        <v>20210204</v>
      </c>
      <c r="D1228" s="12">
        <v>610538201209</v>
      </c>
      <c r="E1228" s="12" t="s">
        <v>19</v>
      </c>
      <c r="F1228" s="12">
        <v>20210214</v>
      </c>
      <c r="G1228" s="12" t="s">
        <v>20</v>
      </c>
      <c r="H1228" s="12" t="s">
        <v>33</v>
      </c>
      <c r="I1228" s="12" t="s">
        <v>69</v>
      </c>
      <c r="J1228" s="12">
        <v>18.06</v>
      </c>
      <c r="K1228" s="12" t="s">
        <v>23</v>
      </c>
      <c r="L1228">
        <f t="shared" si="38"/>
        <v>19</v>
      </c>
      <c r="M1228">
        <f>MATCH(H:H,[1]价格表!$B$4:$B$35,0)</f>
        <v>7</v>
      </c>
      <c r="N1228" s="4">
        <f>IF(J1228&lt;=0.3,INDEX([1]价格表!$B$4:$I$31,M1228,2),IF(AND(J1228&gt;0.3,J1228&lt;=1),INDEX([1]价格表!$B$4:$I$31,M1228,3),IF(AND(J1228&gt;1,J1228&lt;=2.2),INDEX([1]价格表!$B$4:$I$31,M1228,4),IF(AND(J1228&gt;2.2,J1228&lt;=3.3),INDEX([1]价格表!$B$4:$I$31,M1228,5),IF(AND(J1228&gt;3.3,J1228&lt;=4),INDEX([1]价格表!$B$4:$I$31,M1228,6),IF(AND(J1228&gt;4,J1228&lt;=5.5),INDEX([1]价格表!$B$4:$I$31,M1228,7),IF(J1228&gt;5.5,2.6+INDEX([1]价格表!$B$4:$I$31,M1228,8)*L1228)))))))</f>
        <v>20.65</v>
      </c>
      <c r="O1228" s="3"/>
      <c r="P1228" s="3"/>
      <c r="Q1228" s="3">
        <f t="shared" si="39"/>
        <v>0</v>
      </c>
    </row>
    <row r="1229" spans="1:17">
      <c r="A1229" s="11">
        <v>4606921063709</v>
      </c>
      <c r="B1229" s="1" t="s">
        <v>19</v>
      </c>
      <c r="C1229" s="12">
        <v>20210204</v>
      </c>
      <c r="D1229" s="12">
        <v>610538201209</v>
      </c>
      <c r="E1229" s="12" t="s">
        <v>19</v>
      </c>
      <c r="F1229" s="12">
        <v>20210214</v>
      </c>
      <c r="G1229" s="12" t="s">
        <v>20</v>
      </c>
      <c r="H1229" s="12" t="s">
        <v>33</v>
      </c>
      <c r="I1229" s="12" t="s">
        <v>69</v>
      </c>
      <c r="J1229" s="12">
        <v>18.05</v>
      </c>
      <c r="K1229" s="12" t="s">
        <v>23</v>
      </c>
      <c r="L1229">
        <f t="shared" si="38"/>
        <v>19</v>
      </c>
      <c r="M1229">
        <f>MATCH(H:H,[1]价格表!$B$4:$B$35,0)</f>
        <v>7</v>
      </c>
      <c r="N1229" s="4">
        <f>IF(J1229&lt;=0.3,INDEX([1]价格表!$B$4:$I$31,M1229,2),IF(AND(J1229&gt;0.3,J1229&lt;=1),INDEX([1]价格表!$B$4:$I$31,M1229,3),IF(AND(J1229&gt;1,J1229&lt;=2.2),INDEX([1]价格表!$B$4:$I$31,M1229,4),IF(AND(J1229&gt;2.2,J1229&lt;=3.3),INDEX([1]价格表!$B$4:$I$31,M1229,5),IF(AND(J1229&gt;3.3,J1229&lt;=4),INDEX([1]价格表!$B$4:$I$31,M1229,6),IF(AND(J1229&gt;4,J1229&lt;=5.5),INDEX([1]价格表!$B$4:$I$31,M1229,7),IF(J1229&gt;5.5,2.6+INDEX([1]价格表!$B$4:$I$31,M1229,8)*L1229)))))))</f>
        <v>20.65</v>
      </c>
      <c r="O1229" s="3"/>
      <c r="P1229" s="3"/>
      <c r="Q1229" s="3">
        <f t="shared" si="39"/>
        <v>0</v>
      </c>
    </row>
    <row r="1230" spans="1:17">
      <c r="A1230" s="11">
        <v>4606923429030</v>
      </c>
      <c r="B1230" s="1" t="s">
        <v>19</v>
      </c>
      <c r="C1230" s="12">
        <v>20210204</v>
      </c>
      <c r="D1230" s="12">
        <v>610538201209</v>
      </c>
      <c r="E1230" s="12" t="s">
        <v>19</v>
      </c>
      <c r="F1230" s="12">
        <v>20210214</v>
      </c>
      <c r="G1230" s="12" t="s">
        <v>20</v>
      </c>
      <c r="H1230" s="12" t="s">
        <v>40</v>
      </c>
      <c r="I1230" s="12" t="s">
        <v>103</v>
      </c>
      <c r="J1230" s="12">
        <v>18.06</v>
      </c>
      <c r="K1230" s="12" t="s">
        <v>156</v>
      </c>
      <c r="L1230">
        <f t="shared" si="38"/>
        <v>19</v>
      </c>
      <c r="M1230">
        <f>MATCH(H:H,[1]价格表!$B$4:$B$35,0)</f>
        <v>9</v>
      </c>
      <c r="N1230" s="4">
        <f>IF(J1230&lt;=0.3,INDEX([1]价格表!$B$4:$I$31,M1230,2),IF(AND(J1230&gt;0.3,J1230&lt;=1),INDEX([1]价格表!$B$4:$I$31,M1230,3),IF(AND(J1230&gt;1,J1230&lt;=2.2),INDEX([1]价格表!$B$4:$I$31,M1230,4),IF(AND(J1230&gt;2.2,J1230&lt;=3.3),INDEX([1]价格表!$B$4:$I$31,M1230,5),IF(AND(J1230&gt;3.3,J1230&lt;=4),INDEX([1]价格表!$B$4:$I$31,M1230,6),IF(AND(J1230&gt;4,J1230&lt;=5.5),INDEX([1]价格表!$B$4:$I$31,M1230,7),IF(J1230&gt;5.5,2.6+INDEX([1]价格表!$B$4:$I$31,M1230,8)*L1230)))))))</f>
        <v>20.65</v>
      </c>
      <c r="O1230" s="3"/>
      <c r="P1230" s="3"/>
      <c r="Q1230" s="3">
        <f t="shared" si="39"/>
        <v>0</v>
      </c>
    </row>
    <row r="1231" spans="1:17">
      <c r="A1231" s="11">
        <v>4312270222798</v>
      </c>
      <c r="B1231" s="1" t="s">
        <v>19</v>
      </c>
      <c r="C1231" s="12">
        <v>20210204</v>
      </c>
      <c r="D1231" s="12">
        <v>610538201209</v>
      </c>
      <c r="E1231" s="12" t="s">
        <v>19</v>
      </c>
      <c r="F1231" s="12">
        <v>20210214</v>
      </c>
      <c r="G1231" s="12" t="s">
        <v>20</v>
      </c>
      <c r="H1231" s="12" t="s">
        <v>43</v>
      </c>
      <c r="I1231" s="12" t="s">
        <v>44</v>
      </c>
      <c r="J1231" s="12">
        <v>18.07</v>
      </c>
      <c r="K1231" s="12" t="s">
        <v>23</v>
      </c>
      <c r="L1231">
        <f t="shared" si="38"/>
        <v>19</v>
      </c>
      <c r="M1231">
        <f>MATCH(H:H,[1]价格表!$B$4:$B$35,0)</f>
        <v>4</v>
      </c>
      <c r="N1231" s="4">
        <f>IF(J1231&lt;=0.3,INDEX([1]价格表!$B$4:$I$31,M1231,2),IF(AND(J1231&gt;0.3,J1231&lt;=1),INDEX([1]价格表!$B$4:$I$31,M1231,3),IF(AND(J1231&gt;1,J1231&lt;=2.2),INDEX([1]价格表!$B$4:$I$31,M1231,4),IF(AND(J1231&gt;2.2,J1231&lt;=3.3),INDEX([1]价格表!$B$4:$I$31,M1231,5),IF(AND(J1231&gt;3.3,J1231&lt;=4),INDEX([1]价格表!$B$4:$I$31,M1231,6),IF(AND(J1231&gt;4,J1231&lt;=5.5),INDEX([1]价格表!$B$4:$I$31,M1231,7),IF(J1231&gt;5.5,2.6+INDEX([1]价格表!$B$4:$I$31,M1231,8)*L1231)))))))</f>
        <v>20.65</v>
      </c>
      <c r="O1231" s="3"/>
      <c r="P1231" s="3"/>
      <c r="Q1231" s="3">
        <f t="shared" si="39"/>
        <v>0</v>
      </c>
    </row>
    <row r="1232" spans="1:17">
      <c r="A1232" s="11">
        <v>4312270222800</v>
      </c>
      <c r="B1232" s="1" t="s">
        <v>19</v>
      </c>
      <c r="C1232" s="12">
        <v>20210204</v>
      </c>
      <c r="D1232" s="12">
        <v>610538201209</v>
      </c>
      <c r="E1232" s="12" t="s">
        <v>19</v>
      </c>
      <c r="F1232" s="12">
        <v>20210214</v>
      </c>
      <c r="G1232" s="12" t="s">
        <v>20</v>
      </c>
      <c r="H1232" s="12" t="s">
        <v>29</v>
      </c>
      <c r="I1232" s="12" t="s">
        <v>123</v>
      </c>
      <c r="J1232" s="12">
        <v>18.08</v>
      </c>
      <c r="K1232" s="12" t="s">
        <v>23</v>
      </c>
      <c r="L1232">
        <f t="shared" si="38"/>
        <v>19</v>
      </c>
      <c r="M1232">
        <f>MATCH(H:H,[1]价格表!$B$4:$B$35,0)</f>
        <v>3</v>
      </c>
      <c r="N1232" s="4">
        <f>IF(J1232&lt;=0.3,INDEX([1]价格表!$B$4:$I$31,M1232,2),IF(AND(J1232&gt;0.3,J1232&lt;=1),INDEX([1]价格表!$B$4:$I$31,M1232,3),IF(AND(J1232&gt;1,J1232&lt;=2.2),INDEX([1]价格表!$B$4:$I$31,M1232,4),IF(AND(J1232&gt;2.2,J1232&lt;=3.3),INDEX([1]价格表!$B$4:$I$31,M1232,5),IF(AND(J1232&gt;3.3,J1232&lt;=4),INDEX([1]价格表!$B$4:$I$31,M1232,6),IF(AND(J1232&gt;4,J1232&lt;=5.5),INDEX([1]价格表!$B$4:$I$31,M1232,7),IF(J1232&gt;5.5,2.6+INDEX([1]价格表!$B$4:$I$31,M1232,8)*L1232)))))))</f>
        <v>20.65</v>
      </c>
      <c r="O1232" s="3"/>
      <c r="P1232" s="3"/>
      <c r="Q1232" s="3">
        <f t="shared" si="39"/>
        <v>0</v>
      </c>
    </row>
    <row r="1233" spans="1:17">
      <c r="A1233" s="11">
        <v>4606921062397</v>
      </c>
      <c r="B1233" s="1" t="s">
        <v>19</v>
      </c>
      <c r="C1233" s="12">
        <v>20210204</v>
      </c>
      <c r="D1233" s="12">
        <v>610538201209</v>
      </c>
      <c r="E1233" s="12" t="s">
        <v>19</v>
      </c>
      <c r="F1233" s="12">
        <v>20210214</v>
      </c>
      <c r="G1233" s="12" t="s">
        <v>20</v>
      </c>
      <c r="H1233" s="12" t="s">
        <v>33</v>
      </c>
      <c r="I1233" s="12" t="s">
        <v>69</v>
      </c>
      <c r="J1233" s="12">
        <v>18.08</v>
      </c>
      <c r="K1233" s="12" t="s">
        <v>23</v>
      </c>
      <c r="L1233">
        <f t="shared" si="38"/>
        <v>19</v>
      </c>
      <c r="M1233">
        <f>MATCH(H:H,[1]价格表!$B$4:$B$35,0)</f>
        <v>7</v>
      </c>
      <c r="N1233" s="4">
        <f>IF(J1233&lt;=0.3,INDEX([1]价格表!$B$4:$I$31,M1233,2),IF(AND(J1233&gt;0.3,J1233&lt;=1),INDEX([1]价格表!$B$4:$I$31,M1233,3),IF(AND(J1233&gt;1,J1233&lt;=2.2),INDEX([1]价格表!$B$4:$I$31,M1233,4),IF(AND(J1233&gt;2.2,J1233&lt;=3.3),INDEX([1]价格表!$B$4:$I$31,M1233,5),IF(AND(J1233&gt;3.3,J1233&lt;=4),INDEX([1]价格表!$B$4:$I$31,M1233,6),IF(AND(J1233&gt;4,J1233&lt;=5.5),INDEX([1]价格表!$B$4:$I$31,M1233,7),IF(J1233&gt;5.5,2.6+INDEX([1]价格表!$B$4:$I$31,M1233,8)*L1233)))))))</f>
        <v>20.65</v>
      </c>
      <c r="O1233" s="3"/>
      <c r="P1233" s="3"/>
      <c r="Q1233" s="3">
        <f t="shared" si="39"/>
        <v>0</v>
      </c>
    </row>
    <row r="1234" spans="1:17">
      <c r="A1234" s="11">
        <v>4312270222803</v>
      </c>
      <c r="B1234" s="1" t="s">
        <v>19</v>
      </c>
      <c r="C1234" s="12">
        <v>20210204</v>
      </c>
      <c r="D1234" s="12">
        <v>610538201209</v>
      </c>
      <c r="E1234" s="12" t="s">
        <v>19</v>
      </c>
      <c r="F1234" s="12">
        <v>20210214</v>
      </c>
      <c r="G1234" s="12" t="s">
        <v>20</v>
      </c>
      <c r="H1234" s="12" t="s">
        <v>40</v>
      </c>
      <c r="I1234" s="12" t="s">
        <v>103</v>
      </c>
      <c r="J1234" s="12">
        <v>18.09</v>
      </c>
      <c r="K1234" s="12" t="s">
        <v>156</v>
      </c>
      <c r="L1234">
        <f t="shared" si="38"/>
        <v>19</v>
      </c>
      <c r="M1234">
        <f>MATCH(H:H,[1]价格表!$B$4:$B$35,0)</f>
        <v>9</v>
      </c>
      <c r="N1234" s="4">
        <f>IF(J1234&lt;=0.3,INDEX([1]价格表!$B$4:$I$31,M1234,2),IF(AND(J1234&gt;0.3,J1234&lt;=1),INDEX([1]价格表!$B$4:$I$31,M1234,3),IF(AND(J1234&gt;1,J1234&lt;=2.2),INDEX([1]价格表!$B$4:$I$31,M1234,4),IF(AND(J1234&gt;2.2,J1234&lt;=3.3),INDEX([1]价格表!$B$4:$I$31,M1234,5),IF(AND(J1234&gt;3.3,J1234&lt;=4),INDEX([1]价格表!$B$4:$I$31,M1234,6),IF(AND(J1234&gt;4,J1234&lt;=5.5),INDEX([1]价格表!$B$4:$I$31,M1234,7),IF(J1234&gt;5.5,2.6+INDEX([1]价格表!$B$4:$I$31,M1234,8)*L1234)))))))</f>
        <v>20.65</v>
      </c>
      <c r="O1234" s="3"/>
      <c r="P1234" s="3"/>
      <c r="Q1234" s="3">
        <f t="shared" si="39"/>
        <v>0</v>
      </c>
    </row>
    <row r="1235" spans="1:17">
      <c r="A1235" s="11">
        <v>4606921062462</v>
      </c>
      <c r="B1235" s="1" t="s">
        <v>19</v>
      </c>
      <c r="C1235" s="12">
        <v>20210204</v>
      </c>
      <c r="D1235" s="12">
        <v>610538201209</v>
      </c>
      <c r="E1235" s="12" t="s">
        <v>19</v>
      </c>
      <c r="F1235" s="12">
        <v>20210214</v>
      </c>
      <c r="G1235" s="12" t="s">
        <v>20</v>
      </c>
      <c r="H1235" s="12" t="s">
        <v>33</v>
      </c>
      <c r="I1235" s="12" t="s">
        <v>69</v>
      </c>
      <c r="J1235" s="12">
        <v>18.1</v>
      </c>
      <c r="K1235" s="12" t="s">
        <v>23</v>
      </c>
      <c r="L1235">
        <f t="shared" si="38"/>
        <v>19</v>
      </c>
      <c r="M1235">
        <f>MATCH(H:H,[1]价格表!$B$4:$B$35,0)</f>
        <v>7</v>
      </c>
      <c r="N1235" s="4">
        <f>IF(J1235&lt;=0.3,INDEX([1]价格表!$B$4:$I$31,M1235,2),IF(AND(J1235&gt;0.3,J1235&lt;=1),INDEX([1]价格表!$B$4:$I$31,M1235,3),IF(AND(J1235&gt;1,J1235&lt;=2.2),INDEX([1]价格表!$B$4:$I$31,M1235,4),IF(AND(J1235&gt;2.2,J1235&lt;=3.3),INDEX([1]价格表!$B$4:$I$31,M1235,5),IF(AND(J1235&gt;3.3,J1235&lt;=4),INDEX([1]价格表!$B$4:$I$31,M1235,6),IF(AND(J1235&gt;4,J1235&lt;=5.5),INDEX([1]价格表!$B$4:$I$31,M1235,7),IF(J1235&gt;5.5,2.6+INDEX([1]价格表!$B$4:$I$31,M1235,8)*L1235)))))))</f>
        <v>20.65</v>
      </c>
      <c r="O1235" s="3"/>
      <c r="P1235" s="3"/>
      <c r="Q1235" s="3">
        <f t="shared" si="39"/>
        <v>0</v>
      </c>
    </row>
    <row r="1236" spans="1:17">
      <c r="A1236" s="11">
        <v>4606921063636</v>
      </c>
      <c r="B1236" s="1" t="s">
        <v>19</v>
      </c>
      <c r="C1236" s="12">
        <v>20210204</v>
      </c>
      <c r="D1236" s="12">
        <v>610538201209</v>
      </c>
      <c r="E1236" s="12" t="s">
        <v>19</v>
      </c>
      <c r="F1236" s="12">
        <v>20210214</v>
      </c>
      <c r="G1236" s="12" t="s">
        <v>20</v>
      </c>
      <c r="H1236" s="12" t="s">
        <v>33</v>
      </c>
      <c r="I1236" s="12" t="s">
        <v>69</v>
      </c>
      <c r="J1236" s="12">
        <v>18.09</v>
      </c>
      <c r="K1236" s="12" t="s">
        <v>23</v>
      </c>
      <c r="L1236">
        <f t="shared" si="38"/>
        <v>19</v>
      </c>
      <c r="M1236">
        <f>MATCH(H:H,[1]价格表!$B$4:$B$35,0)</f>
        <v>7</v>
      </c>
      <c r="N1236" s="4">
        <f>IF(J1236&lt;=0.3,INDEX([1]价格表!$B$4:$I$31,M1236,2),IF(AND(J1236&gt;0.3,J1236&lt;=1),INDEX([1]价格表!$B$4:$I$31,M1236,3),IF(AND(J1236&gt;1,J1236&lt;=2.2),INDEX([1]价格表!$B$4:$I$31,M1236,4),IF(AND(J1236&gt;2.2,J1236&lt;=3.3),INDEX([1]价格表!$B$4:$I$31,M1236,5),IF(AND(J1236&gt;3.3,J1236&lt;=4),INDEX([1]价格表!$B$4:$I$31,M1236,6),IF(AND(J1236&gt;4,J1236&lt;=5.5),INDEX([1]价格表!$B$4:$I$31,M1236,7),IF(J1236&gt;5.5,2.6+INDEX([1]价格表!$B$4:$I$31,M1236,8)*L1236)))))))</f>
        <v>20.65</v>
      </c>
      <c r="O1236" s="3"/>
      <c r="P1236" s="3"/>
      <c r="Q1236" s="3">
        <f t="shared" si="39"/>
        <v>0</v>
      </c>
    </row>
    <row r="1237" spans="1:17">
      <c r="A1237" s="11">
        <v>4606921063666</v>
      </c>
      <c r="B1237" s="1" t="s">
        <v>19</v>
      </c>
      <c r="C1237" s="12">
        <v>20210204</v>
      </c>
      <c r="D1237" s="12">
        <v>610538201209</v>
      </c>
      <c r="E1237" s="12" t="s">
        <v>19</v>
      </c>
      <c r="F1237" s="12">
        <v>20210214</v>
      </c>
      <c r="G1237" s="12" t="s">
        <v>20</v>
      </c>
      <c r="H1237" s="12" t="s">
        <v>33</v>
      </c>
      <c r="I1237" s="12" t="s">
        <v>69</v>
      </c>
      <c r="J1237" s="12">
        <v>18.09</v>
      </c>
      <c r="K1237" s="12" t="s">
        <v>23</v>
      </c>
      <c r="L1237">
        <f t="shared" si="38"/>
        <v>19</v>
      </c>
      <c r="M1237">
        <f>MATCH(H:H,[1]价格表!$B$4:$B$35,0)</f>
        <v>7</v>
      </c>
      <c r="N1237" s="4">
        <f>IF(J1237&lt;=0.3,INDEX([1]价格表!$B$4:$I$31,M1237,2),IF(AND(J1237&gt;0.3,J1237&lt;=1),INDEX([1]价格表!$B$4:$I$31,M1237,3),IF(AND(J1237&gt;1,J1237&lt;=2.2),INDEX([1]价格表!$B$4:$I$31,M1237,4),IF(AND(J1237&gt;2.2,J1237&lt;=3.3),INDEX([1]价格表!$B$4:$I$31,M1237,5),IF(AND(J1237&gt;3.3,J1237&lt;=4),INDEX([1]价格表!$B$4:$I$31,M1237,6),IF(AND(J1237&gt;4,J1237&lt;=5.5),INDEX([1]价格表!$B$4:$I$31,M1237,7),IF(J1237&gt;5.5,2.6+INDEX([1]价格表!$B$4:$I$31,M1237,8)*L1237)))))))</f>
        <v>20.65</v>
      </c>
      <c r="O1237" s="3"/>
      <c r="P1237" s="3"/>
      <c r="Q1237" s="3">
        <f t="shared" si="39"/>
        <v>0</v>
      </c>
    </row>
    <row r="1238" spans="1:17">
      <c r="A1238" s="11">
        <v>4606923423381</v>
      </c>
      <c r="B1238" s="1" t="s">
        <v>19</v>
      </c>
      <c r="C1238" s="12">
        <v>20210204</v>
      </c>
      <c r="D1238" s="12">
        <v>610538201209</v>
      </c>
      <c r="E1238" s="12" t="s">
        <v>19</v>
      </c>
      <c r="F1238" s="12">
        <v>20210214</v>
      </c>
      <c r="G1238" s="12" t="s">
        <v>20</v>
      </c>
      <c r="H1238" s="12" t="s">
        <v>29</v>
      </c>
      <c r="I1238" s="12" t="s">
        <v>123</v>
      </c>
      <c r="J1238" s="12">
        <v>18.1</v>
      </c>
      <c r="K1238" s="12" t="s">
        <v>23</v>
      </c>
      <c r="L1238">
        <f t="shared" si="38"/>
        <v>19</v>
      </c>
      <c r="M1238">
        <f>MATCH(H:H,[1]价格表!$B$4:$B$35,0)</f>
        <v>3</v>
      </c>
      <c r="N1238" s="4">
        <f>IF(J1238&lt;=0.3,INDEX([1]价格表!$B$4:$I$31,M1238,2),IF(AND(J1238&gt;0.3,J1238&lt;=1),INDEX([1]价格表!$B$4:$I$31,M1238,3),IF(AND(J1238&gt;1,J1238&lt;=2.2),INDEX([1]价格表!$B$4:$I$31,M1238,4),IF(AND(J1238&gt;2.2,J1238&lt;=3.3),INDEX([1]价格表!$B$4:$I$31,M1238,5),IF(AND(J1238&gt;3.3,J1238&lt;=4),INDEX([1]价格表!$B$4:$I$31,M1238,6),IF(AND(J1238&gt;4,J1238&lt;=5.5),INDEX([1]价格表!$B$4:$I$31,M1238,7),IF(J1238&gt;5.5,2.6+INDEX([1]价格表!$B$4:$I$31,M1238,8)*L1238)))))))</f>
        <v>20.65</v>
      </c>
      <c r="O1238" s="3"/>
      <c r="P1238" s="3"/>
      <c r="Q1238" s="3">
        <f t="shared" si="39"/>
        <v>0</v>
      </c>
    </row>
    <row r="1239" spans="1:17">
      <c r="A1239" s="11">
        <v>4606923423478</v>
      </c>
      <c r="B1239" s="1" t="s">
        <v>19</v>
      </c>
      <c r="C1239" s="12">
        <v>20210204</v>
      </c>
      <c r="D1239" s="12">
        <v>610538201209</v>
      </c>
      <c r="E1239" s="12" t="s">
        <v>19</v>
      </c>
      <c r="F1239" s="12">
        <v>20210214</v>
      </c>
      <c r="G1239" s="12" t="s">
        <v>20</v>
      </c>
      <c r="H1239" s="12" t="s">
        <v>29</v>
      </c>
      <c r="I1239" s="12" t="s">
        <v>123</v>
      </c>
      <c r="J1239" s="12">
        <v>18.1</v>
      </c>
      <c r="K1239" s="12" t="s">
        <v>23</v>
      </c>
      <c r="L1239">
        <f t="shared" si="38"/>
        <v>19</v>
      </c>
      <c r="M1239">
        <f>MATCH(H:H,[1]价格表!$B$4:$B$35,0)</f>
        <v>3</v>
      </c>
      <c r="N1239" s="4">
        <f>IF(J1239&lt;=0.3,INDEX([1]价格表!$B$4:$I$31,M1239,2),IF(AND(J1239&gt;0.3,J1239&lt;=1),INDEX([1]价格表!$B$4:$I$31,M1239,3),IF(AND(J1239&gt;1,J1239&lt;=2.2),INDEX([1]价格表!$B$4:$I$31,M1239,4),IF(AND(J1239&gt;2.2,J1239&lt;=3.3),INDEX([1]价格表!$B$4:$I$31,M1239,5),IF(AND(J1239&gt;3.3,J1239&lt;=4),INDEX([1]价格表!$B$4:$I$31,M1239,6),IF(AND(J1239&gt;4,J1239&lt;=5.5),INDEX([1]价格表!$B$4:$I$31,M1239,7),IF(J1239&gt;5.5,2.6+INDEX([1]价格表!$B$4:$I$31,M1239,8)*L1239)))))))</f>
        <v>20.65</v>
      </c>
      <c r="O1239" s="3"/>
      <c r="P1239" s="3"/>
      <c r="Q1239" s="3">
        <f t="shared" si="39"/>
        <v>0</v>
      </c>
    </row>
    <row r="1240" spans="1:17">
      <c r="A1240" s="11">
        <v>4606921063512</v>
      </c>
      <c r="B1240" s="1" t="s">
        <v>19</v>
      </c>
      <c r="C1240" s="12">
        <v>20210204</v>
      </c>
      <c r="D1240" s="12">
        <v>610538201209</v>
      </c>
      <c r="E1240" s="12" t="s">
        <v>19</v>
      </c>
      <c r="F1240" s="12">
        <v>20210214</v>
      </c>
      <c r="G1240" s="12" t="s">
        <v>20</v>
      </c>
      <c r="H1240" s="12" t="s">
        <v>33</v>
      </c>
      <c r="I1240" s="12" t="s">
        <v>69</v>
      </c>
      <c r="J1240" s="12">
        <v>18.11</v>
      </c>
      <c r="K1240" s="12" t="s">
        <v>23</v>
      </c>
      <c r="L1240">
        <f t="shared" si="38"/>
        <v>19</v>
      </c>
      <c r="M1240">
        <f>MATCH(H:H,[1]价格表!$B$4:$B$35,0)</f>
        <v>7</v>
      </c>
      <c r="N1240" s="4">
        <f>IF(J1240&lt;=0.3,INDEX([1]价格表!$B$4:$I$31,M1240,2),IF(AND(J1240&gt;0.3,J1240&lt;=1),INDEX([1]价格表!$B$4:$I$31,M1240,3),IF(AND(J1240&gt;1,J1240&lt;=2.2),INDEX([1]价格表!$B$4:$I$31,M1240,4),IF(AND(J1240&gt;2.2,J1240&lt;=3.3),INDEX([1]价格表!$B$4:$I$31,M1240,5),IF(AND(J1240&gt;3.3,J1240&lt;=4),INDEX([1]价格表!$B$4:$I$31,M1240,6),IF(AND(J1240&gt;4,J1240&lt;=5.5),INDEX([1]价格表!$B$4:$I$31,M1240,7),IF(J1240&gt;5.5,2.6+INDEX([1]价格表!$B$4:$I$31,M1240,8)*L1240)))))))</f>
        <v>20.65</v>
      </c>
      <c r="O1240" s="3"/>
      <c r="P1240" s="3"/>
      <c r="Q1240" s="3">
        <f t="shared" si="39"/>
        <v>0</v>
      </c>
    </row>
    <row r="1241" spans="1:17">
      <c r="A1241" s="11">
        <v>4606923429054</v>
      </c>
      <c r="B1241" s="1" t="s">
        <v>19</v>
      </c>
      <c r="C1241" s="12">
        <v>20210204</v>
      </c>
      <c r="D1241" s="12">
        <v>610538201209</v>
      </c>
      <c r="E1241" s="12" t="s">
        <v>19</v>
      </c>
      <c r="F1241" s="12">
        <v>20210214</v>
      </c>
      <c r="G1241" s="12" t="s">
        <v>20</v>
      </c>
      <c r="H1241" s="12" t="s">
        <v>40</v>
      </c>
      <c r="I1241" s="12" t="s">
        <v>118</v>
      </c>
      <c r="J1241" s="12">
        <v>18.14</v>
      </c>
      <c r="K1241" s="12" t="s">
        <v>23</v>
      </c>
      <c r="L1241">
        <f t="shared" si="38"/>
        <v>19</v>
      </c>
      <c r="M1241">
        <f>MATCH(H:H,[1]价格表!$B$4:$B$35,0)</f>
        <v>9</v>
      </c>
      <c r="N1241" s="4">
        <f>IF(J1241&lt;=0.3,INDEX([1]价格表!$B$4:$I$31,M1241,2),IF(AND(J1241&gt;0.3,J1241&lt;=1),INDEX([1]价格表!$B$4:$I$31,M1241,3),IF(AND(J1241&gt;1,J1241&lt;=2.2),INDEX([1]价格表!$B$4:$I$31,M1241,4),IF(AND(J1241&gt;2.2,J1241&lt;=3.3),INDEX([1]价格表!$B$4:$I$31,M1241,5),IF(AND(J1241&gt;3.3,J1241&lt;=4),INDEX([1]价格表!$B$4:$I$31,M1241,6),IF(AND(J1241&gt;4,J1241&lt;=5.5),INDEX([1]价格表!$B$4:$I$31,M1241,7),IF(J1241&gt;5.5,2.6+INDEX([1]价格表!$B$4:$I$31,M1241,8)*L1241)))))))</f>
        <v>20.65</v>
      </c>
      <c r="O1241" s="3"/>
      <c r="P1241" s="3"/>
      <c r="Q1241" s="3">
        <f t="shared" si="39"/>
        <v>0</v>
      </c>
    </row>
    <row r="1242" spans="1:17">
      <c r="A1242" s="11">
        <v>4606923427890</v>
      </c>
      <c r="B1242" s="1" t="s">
        <v>19</v>
      </c>
      <c r="C1242" s="12">
        <v>20210204</v>
      </c>
      <c r="D1242" s="12">
        <v>610538201209</v>
      </c>
      <c r="E1242" s="12" t="s">
        <v>19</v>
      </c>
      <c r="F1242" s="12">
        <v>20210214</v>
      </c>
      <c r="G1242" s="12" t="s">
        <v>20</v>
      </c>
      <c r="H1242" s="12" t="s">
        <v>40</v>
      </c>
      <c r="I1242" s="12" t="s">
        <v>118</v>
      </c>
      <c r="J1242" s="12">
        <v>18.15</v>
      </c>
      <c r="K1242" s="12" t="s">
        <v>23</v>
      </c>
      <c r="L1242">
        <f t="shared" si="38"/>
        <v>19</v>
      </c>
      <c r="M1242">
        <f>MATCH(H:H,[1]价格表!$B$4:$B$35,0)</f>
        <v>9</v>
      </c>
      <c r="N1242" s="4">
        <f>IF(J1242&lt;=0.3,INDEX([1]价格表!$B$4:$I$31,M1242,2),IF(AND(J1242&gt;0.3,J1242&lt;=1),INDEX([1]价格表!$B$4:$I$31,M1242,3),IF(AND(J1242&gt;1,J1242&lt;=2.2),INDEX([1]价格表!$B$4:$I$31,M1242,4),IF(AND(J1242&gt;2.2,J1242&lt;=3.3),INDEX([1]价格表!$B$4:$I$31,M1242,5),IF(AND(J1242&gt;3.3,J1242&lt;=4),INDEX([1]价格表!$B$4:$I$31,M1242,6),IF(AND(J1242&gt;4,J1242&lt;=5.5),INDEX([1]价格表!$B$4:$I$31,M1242,7),IF(J1242&gt;5.5,2.6+INDEX([1]价格表!$B$4:$I$31,M1242,8)*L1242)))))))</f>
        <v>20.65</v>
      </c>
      <c r="O1242" s="3"/>
      <c r="P1242" s="3"/>
      <c r="Q1242" s="3">
        <f t="shared" si="39"/>
        <v>0</v>
      </c>
    </row>
    <row r="1243" spans="1:17">
      <c r="A1243" s="11">
        <v>4312270222796</v>
      </c>
      <c r="B1243" s="1" t="s">
        <v>19</v>
      </c>
      <c r="C1243" s="12">
        <v>20210204</v>
      </c>
      <c r="D1243" s="12">
        <v>610538201209</v>
      </c>
      <c r="E1243" s="12" t="s">
        <v>19</v>
      </c>
      <c r="F1243" s="12">
        <v>20210214</v>
      </c>
      <c r="G1243" s="12" t="s">
        <v>20</v>
      </c>
      <c r="H1243" s="12" t="s">
        <v>43</v>
      </c>
      <c r="I1243" s="12" t="s">
        <v>44</v>
      </c>
      <c r="J1243" s="12">
        <v>18.17</v>
      </c>
      <c r="K1243" s="12" t="s">
        <v>23</v>
      </c>
      <c r="L1243">
        <f t="shared" si="38"/>
        <v>19</v>
      </c>
      <c r="M1243">
        <f>MATCH(H:H,[1]价格表!$B$4:$B$35,0)</f>
        <v>4</v>
      </c>
      <c r="N1243" s="4">
        <f>IF(J1243&lt;=0.3,INDEX([1]价格表!$B$4:$I$31,M1243,2),IF(AND(J1243&gt;0.3,J1243&lt;=1),INDEX([1]价格表!$B$4:$I$31,M1243,3),IF(AND(J1243&gt;1,J1243&lt;=2.2),INDEX([1]价格表!$B$4:$I$31,M1243,4),IF(AND(J1243&gt;2.2,J1243&lt;=3.3),INDEX([1]价格表!$B$4:$I$31,M1243,5),IF(AND(J1243&gt;3.3,J1243&lt;=4),INDEX([1]价格表!$B$4:$I$31,M1243,6),IF(AND(J1243&gt;4,J1243&lt;=5.5),INDEX([1]价格表!$B$4:$I$31,M1243,7),IF(J1243&gt;5.5,2.6+INDEX([1]价格表!$B$4:$I$31,M1243,8)*L1243)))))))</f>
        <v>20.65</v>
      </c>
      <c r="O1243" s="3"/>
      <c r="P1243" s="3"/>
      <c r="Q1243" s="3">
        <f t="shared" si="39"/>
        <v>0</v>
      </c>
    </row>
    <row r="1244" spans="1:17">
      <c r="A1244" s="11">
        <v>4312270203767</v>
      </c>
      <c r="B1244" s="1" t="s">
        <v>19</v>
      </c>
      <c r="C1244" s="12">
        <v>20210204</v>
      </c>
      <c r="D1244" s="12">
        <v>610538201209</v>
      </c>
      <c r="E1244" s="12" t="s">
        <v>19</v>
      </c>
      <c r="F1244" s="12">
        <v>20210214</v>
      </c>
      <c r="G1244" s="12" t="s">
        <v>20</v>
      </c>
      <c r="H1244" s="12" t="s">
        <v>40</v>
      </c>
      <c r="I1244" s="12" t="s">
        <v>223</v>
      </c>
      <c r="J1244" s="12">
        <v>18.2</v>
      </c>
      <c r="K1244" s="12" t="s">
        <v>23</v>
      </c>
      <c r="L1244">
        <f t="shared" si="38"/>
        <v>19</v>
      </c>
      <c r="M1244">
        <f>MATCH(H:H,[1]价格表!$B$4:$B$35,0)</f>
        <v>9</v>
      </c>
      <c r="N1244" s="4">
        <f>IF(J1244&lt;=0.3,INDEX([1]价格表!$B$4:$I$31,M1244,2),IF(AND(J1244&gt;0.3,J1244&lt;=1),INDEX([1]价格表!$B$4:$I$31,M1244,3),IF(AND(J1244&gt;1,J1244&lt;=2.2),INDEX([1]价格表!$B$4:$I$31,M1244,4),IF(AND(J1244&gt;2.2,J1244&lt;=3.3),INDEX([1]价格表!$B$4:$I$31,M1244,5),IF(AND(J1244&gt;3.3,J1244&lt;=4),INDEX([1]价格表!$B$4:$I$31,M1244,6),IF(AND(J1244&gt;4,J1244&lt;=5.5),INDEX([1]价格表!$B$4:$I$31,M1244,7),IF(J1244&gt;5.5,2.6+INDEX([1]价格表!$B$4:$I$31,M1244,8)*L1244)))))))</f>
        <v>20.65</v>
      </c>
      <c r="O1244" s="5">
        <v>17.05</v>
      </c>
      <c r="P1244" s="5">
        <v>19.7</v>
      </c>
      <c r="Q1244" s="3">
        <f t="shared" si="39"/>
        <v>-0.949999999999999</v>
      </c>
    </row>
    <row r="1245" spans="1:17">
      <c r="A1245" s="11">
        <v>4312270222802</v>
      </c>
      <c r="B1245" s="1" t="s">
        <v>19</v>
      </c>
      <c r="C1245" s="12">
        <v>20210204</v>
      </c>
      <c r="D1245" s="12">
        <v>610538201209</v>
      </c>
      <c r="E1245" s="12" t="s">
        <v>19</v>
      </c>
      <c r="F1245" s="12">
        <v>20210214</v>
      </c>
      <c r="G1245" s="12" t="s">
        <v>20</v>
      </c>
      <c r="H1245" s="12" t="s">
        <v>29</v>
      </c>
      <c r="I1245" s="12" t="s">
        <v>123</v>
      </c>
      <c r="J1245" s="12">
        <v>18.29</v>
      </c>
      <c r="K1245" s="12" t="s">
        <v>23</v>
      </c>
      <c r="L1245">
        <f t="shared" si="38"/>
        <v>19</v>
      </c>
      <c r="M1245">
        <f>MATCH(H:H,[1]价格表!$B$4:$B$35,0)</f>
        <v>3</v>
      </c>
      <c r="N1245" s="4">
        <f>IF(J1245&lt;=0.3,INDEX([1]价格表!$B$4:$I$31,M1245,2),IF(AND(J1245&gt;0.3,J1245&lt;=1),INDEX([1]价格表!$B$4:$I$31,M1245,3),IF(AND(J1245&gt;1,J1245&lt;=2.2),INDEX([1]价格表!$B$4:$I$31,M1245,4),IF(AND(J1245&gt;2.2,J1245&lt;=3.3),INDEX([1]价格表!$B$4:$I$31,M1245,5),IF(AND(J1245&gt;3.3,J1245&lt;=4),INDEX([1]价格表!$B$4:$I$31,M1245,6),IF(AND(J1245&gt;4,J1245&lt;=5.5),INDEX([1]价格表!$B$4:$I$31,M1245,7),IF(J1245&gt;5.5,2.6+INDEX([1]价格表!$B$4:$I$31,M1245,8)*L1245)))))))</f>
        <v>20.65</v>
      </c>
      <c r="O1245" s="3"/>
      <c r="P1245" s="3"/>
      <c r="Q1245" s="3">
        <f t="shared" si="39"/>
        <v>0</v>
      </c>
    </row>
    <row r="1246" spans="1:17">
      <c r="A1246" s="11">
        <v>4312270222797</v>
      </c>
      <c r="B1246" s="1" t="s">
        <v>19</v>
      </c>
      <c r="C1246" s="12">
        <v>20210204</v>
      </c>
      <c r="D1246" s="12">
        <v>610538201209</v>
      </c>
      <c r="E1246" s="12" t="s">
        <v>19</v>
      </c>
      <c r="F1246" s="12">
        <v>20210214</v>
      </c>
      <c r="G1246" s="12" t="s">
        <v>20</v>
      </c>
      <c r="H1246" s="12" t="s">
        <v>43</v>
      </c>
      <c r="I1246" s="12" t="s">
        <v>44</v>
      </c>
      <c r="J1246" s="12">
        <v>18.32</v>
      </c>
      <c r="K1246" s="12" t="s">
        <v>23</v>
      </c>
      <c r="L1246">
        <f t="shared" si="38"/>
        <v>19</v>
      </c>
      <c r="M1246">
        <f>MATCH(H:H,[1]价格表!$B$4:$B$35,0)</f>
        <v>4</v>
      </c>
      <c r="N1246" s="4">
        <f>IF(J1246&lt;=0.3,INDEX([1]价格表!$B$4:$I$31,M1246,2),IF(AND(J1246&gt;0.3,J1246&lt;=1),INDEX([1]价格表!$B$4:$I$31,M1246,3),IF(AND(J1246&gt;1,J1246&lt;=2.2),INDEX([1]价格表!$B$4:$I$31,M1246,4),IF(AND(J1246&gt;2.2,J1246&lt;=3.3),INDEX([1]价格表!$B$4:$I$31,M1246,5),IF(AND(J1246&gt;3.3,J1246&lt;=4),INDEX([1]价格表!$B$4:$I$31,M1246,6),IF(AND(J1246&gt;4,J1246&lt;=5.5),INDEX([1]价格表!$B$4:$I$31,M1246,7),IF(J1246&gt;5.5,2.6+INDEX([1]价格表!$B$4:$I$31,M1246,8)*L1246)))))))</f>
        <v>20.65</v>
      </c>
      <c r="O1246" s="3"/>
      <c r="P1246" s="3"/>
      <c r="Q1246" s="3">
        <f t="shared" si="39"/>
        <v>0</v>
      </c>
    </row>
    <row r="1247" spans="1:17">
      <c r="A1247" s="11">
        <v>4606921062391</v>
      </c>
      <c r="B1247" s="1" t="s">
        <v>19</v>
      </c>
      <c r="C1247" s="12">
        <v>20210204</v>
      </c>
      <c r="D1247" s="12">
        <v>610538201209</v>
      </c>
      <c r="E1247" s="12" t="s">
        <v>19</v>
      </c>
      <c r="F1247" s="12">
        <v>20210214</v>
      </c>
      <c r="G1247" s="12" t="s">
        <v>20</v>
      </c>
      <c r="H1247" s="12" t="s">
        <v>33</v>
      </c>
      <c r="I1247" s="12" t="s">
        <v>69</v>
      </c>
      <c r="J1247" s="12">
        <v>18.31</v>
      </c>
      <c r="K1247" s="12" t="s">
        <v>23</v>
      </c>
      <c r="L1247">
        <f t="shared" si="38"/>
        <v>19</v>
      </c>
      <c r="M1247">
        <f>MATCH(H:H,[1]价格表!$B$4:$B$35,0)</f>
        <v>7</v>
      </c>
      <c r="N1247" s="4">
        <f>IF(J1247&lt;=0.3,INDEX([1]价格表!$B$4:$I$31,M1247,2),IF(AND(J1247&gt;0.3,J1247&lt;=1),INDEX([1]价格表!$B$4:$I$31,M1247,3),IF(AND(J1247&gt;1,J1247&lt;=2.2),INDEX([1]价格表!$B$4:$I$31,M1247,4),IF(AND(J1247&gt;2.2,J1247&lt;=3.3),INDEX([1]价格表!$B$4:$I$31,M1247,5),IF(AND(J1247&gt;3.3,J1247&lt;=4),INDEX([1]价格表!$B$4:$I$31,M1247,6),IF(AND(J1247&gt;4,J1247&lt;=5.5),INDEX([1]价格表!$B$4:$I$31,M1247,7),IF(J1247&gt;5.5,2.6+INDEX([1]价格表!$B$4:$I$31,M1247,8)*L1247)))))))</f>
        <v>20.65</v>
      </c>
      <c r="O1247" s="3"/>
      <c r="P1247" s="3"/>
      <c r="Q1247" s="3">
        <f t="shared" si="39"/>
        <v>0</v>
      </c>
    </row>
    <row r="1248" spans="1:17">
      <c r="A1248" s="11">
        <v>4606923424002</v>
      </c>
      <c r="B1248" s="1" t="s">
        <v>19</v>
      </c>
      <c r="C1248" s="12">
        <v>20210204</v>
      </c>
      <c r="D1248" s="12">
        <v>610538201209</v>
      </c>
      <c r="E1248" s="12" t="s">
        <v>19</v>
      </c>
      <c r="F1248" s="12">
        <v>20210214</v>
      </c>
      <c r="G1248" s="12" t="s">
        <v>20</v>
      </c>
      <c r="H1248" s="12" t="s">
        <v>29</v>
      </c>
      <c r="I1248" s="12" t="s">
        <v>123</v>
      </c>
      <c r="J1248" s="12">
        <v>18.42</v>
      </c>
      <c r="K1248" s="12" t="s">
        <v>23</v>
      </c>
      <c r="L1248">
        <f t="shared" si="38"/>
        <v>19</v>
      </c>
      <c r="M1248">
        <f>MATCH(H:H,[1]价格表!$B$4:$B$35,0)</f>
        <v>3</v>
      </c>
      <c r="N1248" s="4">
        <f>IF(J1248&lt;=0.3,INDEX([1]价格表!$B$4:$I$31,M1248,2),IF(AND(J1248&gt;0.3,J1248&lt;=1),INDEX([1]价格表!$B$4:$I$31,M1248,3),IF(AND(J1248&gt;1,J1248&lt;=2.2),INDEX([1]价格表!$B$4:$I$31,M1248,4),IF(AND(J1248&gt;2.2,J1248&lt;=3.3),INDEX([1]价格表!$B$4:$I$31,M1248,5),IF(AND(J1248&gt;3.3,J1248&lt;=4),INDEX([1]价格表!$B$4:$I$31,M1248,6),IF(AND(J1248&gt;4,J1248&lt;=5.5),INDEX([1]价格表!$B$4:$I$31,M1248,7),IF(J1248&gt;5.5,2.6+INDEX([1]价格表!$B$4:$I$31,M1248,8)*L1248)))))))</f>
        <v>20.65</v>
      </c>
      <c r="O1248" s="3"/>
      <c r="P1248" s="3"/>
      <c r="Q1248" s="3">
        <f t="shared" si="39"/>
        <v>0</v>
      </c>
    </row>
    <row r="1249" spans="1:17">
      <c r="A1249" s="11">
        <v>4606923424005</v>
      </c>
      <c r="B1249" s="1" t="s">
        <v>19</v>
      </c>
      <c r="C1249" s="12">
        <v>20210204</v>
      </c>
      <c r="D1249" s="12">
        <v>610538201209</v>
      </c>
      <c r="E1249" s="12" t="s">
        <v>19</v>
      </c>
      <c r="F1249" s="12">
        <v>20210214</v>
      </c>
      <c r="G1249" s="12" t="s">
        <v>20</v>
      </c>
      <c r="H1249" s="12" t="s">
        <v>29</v>
      </c>
      <c r="I1249" s="12" t="s">
        <v>123</v>
      </c>
      <c r="J1249" s="12">
        <v>18.51</v>
      </c>
      <c r="K1249" s="12" t="s">
        <v>23</v>
      </c>
      <c r="L1249">
        <f t="shared" si="38"/>
        <v>19</v>
      </c>
      <c r="M1249">
        <f>MATCH(H:H,[1]价格表!$B$4:$B$35,0)</f>
        <v>3</v>
      </c>
      <c r="N1249" s="4">
        <f>IF(J1249&lt;=0.3,INDEX([1]价格表!$B$4:$I$31,M1249,2),IF(AND(J1249&gt;0.3,J1249&lt;=1),INDEX([1]价格表!$B$4:$I$31,M1249,3),IF(AND(J1249&gt;1,J1249&lt;=2.2),INDEX([1]价格表!$B$4:$I$31,M1249,4),IF(AND(J1249&gt;2.2,J1249&lt;=3.3),INDEX([1]价格表!$B$4:$I$31,M1249,5),IF(AND(J1249&gt;3.3,J1249&lt;=4),INDEX([1]价格表!$B$4:$I$31,M1249,6),IF(AND(J1249&gt;4,J1249&lt;=5.5),INDEX([1]价格表!$B$4:$I$31,M1249,7),IF(J1249&gt;5.5,2.6+INDEX([1]价格表!$B$4:$I$31,M1249,8)*L1249)))))))</f>
        <v>20.65</v>
      </c>
      <c r="O1249" s="3"/>
      <c r="P1249" s="3"/>
      <c r="Q1249" s="3">
        <f t="shared" si="39"/>
        <v>0</v>
      </c>
    </row>
    <row r="1250" spans="1:17">
      <c r="A1250" s="11">
        <v>4606923429036</v>
      </c>
      <c r="B1250" s="1" t="s">
        <v>19</v>
      </c>
      <c r="C1250" s="12">
        <v>20210204</v>
      </c>
      <c r="D1250" s="12">
        <v>610538201209</v>
      </c>
      <c r="E1250" s="12" t="s">
        <v>19</v>
      </c>
      <c r="F1250" s="12">
        <v>20210214</v>
      </c>
      <c r="G1250" s="12" t="s">
        <v>20</v>
      </c>
      <c r="H1250" s="12" t="s">
        <v>54</v>
      </c>
      <c r="I1250" s="12" t="s">
        <v>68</v>
      </c>
      <c r="J1250" s="12">
        <v>18.53</v>
      </c>
      <c r="K1250" s="12" t="s">
        <v>23</v>
      </c>
      <c r="L1250">
        <f t="shared" si="38"/>
        <v>19</v>
      </c>
      <c r="M1250">
        <f>MATCH(H:H,[1]价格表!$B$4:$B$35,0)</f>
        <v>10</v>
      </c>
      <c r="N1250" s="4">
        <f>IF(J1250&lt;=0.3,INDEX([1]价格表!$B$4:$I$31,M1250,2),IF(AND(J1250&gt;0.3,J1250&lt;=1),INDEX([1]价格表!$B$4:$I$31,M1250,3),IF(AND(J1250&gt;1,J1250&lt;=2.2),INDEX([1]价格表!$B$4:$I$31,M1250,4),IF(AND(J1250&gt;2.2,J1250&lt;=3.3),INDEX([1]价格表!$B$4:$I$31,M1250,5),IF(AND(J1250&gt;3.3,J1250&lt;=4),INDEX([1]价格表!$B$4:$I$31,M1250,6),IF(AND(J1250&gt;4,J1250&lt;=5.5),INDEX([1]价格表!$B$4:$I$31,M1250,7),IF(J1250&gt;5.5,2.6+INDEX([1]价格表!$B$4:$I$31,M1250,8)*L1250)))))))</f>
        <v>20.65</v>
      </c>
      <c r="O1250" s="3"/>
      <c r="P1250" s="3"/>
      <c r="Q1250" s="3">
        <f t="shared" si="39"/>
        <v>0</v>
      </c>
    </row>
    <row r="1251" spans="1:17">
      <c r="A1251" s="11">
        <v>4606923429109</v>
      </c>
      <c r="B1251" s="1" t="s">
        <v>19</v>
      </c>
      <c r="C1251" s="12">
        <v>20210204</v>
      </c>
      <c r="D1251" s="12">
        <v>610538201209</v>
      </c>
      <c r="E1251" s="12" t="s">
        <v>19</v>
      </c>
      <c r="F1251" s="12">
        <v>20210214</v>
      </c>
      <c r="G1251" s="12" t="s">
        <v>20</v>
      </c>
      <c r="H1251" s="12" t="s">
        <v>54</v>
      </c>
      <c r="I1251" s="12" t="s">
        <v>68</v>
      </c>
      <c r="J1251" s="12">
        <v>18.74</v>
      </c>
      <c r="K1251" s="12" t="s">
        <v>23</v>
      </c>
      <c r="L1251">
        <f t="shared" si="38"/>
        <v>19</v>
      </c>
      <c r="M1251">
        <f>MATCH(H:H,[1]价格表!$B$4:$B$35,0)</f>
        <v>10</v>
      </c>
      <c r="N1251" s="4">
        <f>IF(J1251&lt;=0.3,INDEX([1]价格表!$B$4:$I$31,M1251,2),IF(AND(J1251&gt;0.3,J1251&lt;=1),INDEX([1]价格表!$B$4:$I$31,M1251,3),IF(AND(J1251&gt;1,J1251&lt;=2.2),INDEX([1]价格表!$B$4:$I$31,M1251,4),IF(AND(J1251&gt;2.2,J1251&lt;=3.3),INDEX([1]价格表!$B$4:$I$31,M1251,5),IF(AND(J1251&gt;3.3,J1251&lt;=4),INDEX([1]价格表!$B$4:$I$31,M1251,6),IF(AND(J1251&gt;4,J1251&lt;=5.5),INDEX([1]价格表!$B$4:$I$31,M1251,7),IF(J1251&gt;5.5,2.6+INDEX([1]价格表!$B$4:$I$31,M1251,8)*L1251)))))))</f>
        <v>20.65</v>
      </c>
      <c r="O1251" s="3"/>
      <c r="P1251" s="3"/>
      <c r="Q1251" s="3">
        <f t="shared" si="39"/>
        <v>0</v>
      </c>
    </row>
    <row r="1252" spans="1:17">
      <c r="A1252" s="11">
        <v>4606921547131</v>
      </c>
      <c r="B1252" s="1" t="s">
        <v>19</v>
      </c>
      <c r="C1252" s="12">
        <v>20210204</v>
      </c>
      <c r="D1252" s="12">
        <v>610538201209</v>
      </c>
      <c r="E1252" s="12" t="s">
        <v>19</v>
      </c>
      <c r="F1252" s="12">
        <v>20210214</v>
      </c>
      <c r="G1252" s="12" t="s">
        <v>20</v>
      </c>
      <c r="H1252" s="12" t="s">
        <v>138</v>
      </c>
      <c r="I1252" s="12" t="s">
        <v>259</v>
      </c>
      <c r="J1252" s="12">
        <v>9.39</v>
      </c>
      <c r="K1252" s="12" t="s">
        <v>23</v>
      </c>
      <c r="L1252">
        <f t="shared" si="38"/>
        <v>10</v>
      </c>
      <c r="M1252">
        <f>MATCH(H:H,[1]价格表!$B$4:$B$35,0)</f>
        <v>23</v>
      </c>
      <c r="N1252" s="4">
        <f>IF(J1252&lt;=0.3,INDEX([1]价格表!$B$4:$I$31,M1252,2),IF(AND(J1252&gt;0.3,J1252&lt;=1),INDEX([1]价格表!$B$4:$I$31,M1252,3),IF(AND(J1252&gt;1,J1252&lt;=2.2),INDEX([1]价格表!$B$4:$I$31,M1252,4),IF(AND(J1252&gt;2.2,J1252&lt;=3.3),INDEX([1]价格表!$B$4:$I$31,M1252,5),IF(AND(J1252&gt;3.3,J1252&lt;=4),INDEX([1]价格表!$B$4:$I$31,M1252,6),IF(AND(J1252&gt;4,J1252&lt;=5.5),INDEX([1]价格表!$B$4:$I$31,M1252,7),IF(J1252&gt;5.5,2.6+INDEX([1]价格表!$B$4:$I$31,M1252,8)*L1252)))))))</f>
        <v>26.6</v>
      </c>
      <c r="O1252" s="3"/>
      <c r="P1252" s="3"/>
      <c r="Q1252" s="3">
        <f t="shared" si="39"/>
        <v>0</v>
      </c>
    </row>
    <row r="1253" spans="1:17">
      <c r="A1253" s="11">
        <v>4606921477979</v>
      </c>
      <c r="B1253" s="1" t="s">
        <v>19</v>
      </c>
      <c r="C1253" s="12">
        <v>20210204</v>
      </c>
      <c r="D1253" s="12">
        <v>610538201209</v>
      </c>
      <c r="E1253" s="12" t="s">
        <v>19</v>
      </c>
      <c r="F1253" s="12">
        <v>20210214</v>
      </c>
      <c r="G1253" s="12" t="s">
        <v>20</v>
      </c>
      <c r="H1253" s="12" t="s">
        <v>157</v>
      </c>
      <c r="I1253" s="12" t="s">
        <v>177</v>
      </c>
      <c r="J1253" s="12">
        <v>9.45</v>
      </c>
      <c r="K1253" s="12" t="s">
        <v>23</v>
      </c>
      <c r="L1253">
        <f t="shared" si="38"/>
        <v>10</v>
      </c>
      <c r="M1253">
        <f>MATCH(H:H,[1]价格表!$B$4:$B$35,0)</f>
        <v>26</v>
      </c>
      <c r="N1253" s="4">
        <f>IF(J1253&lt;=0.3,INDEX([1]价格表!$B$4:$I$31,M1253,2),IF(AND(J1253&gt;0.3,J1253&lt;=1),INDEX([1]价格表!$B$4:$I$31,M1253,3),IF(AND(J1253&gt;1,J1253&lt;=2.2),INDEX([1]价格表!$B$4:$I$31,M1253,4),IF(AND(J1253&gt;2.2,J1253&lt;=3.3),INDEX([1]价格表!$B$4:$I$31,M1253,5),IF(AND(J1253&gt;3.3,J1253&lt;=4),INDEX([1]价格表!$B$4:$I$31,M1253,6),IF(AND(J1253&gt;4,J1253&lt;=5.5),INDEX([1]价格表!$B$4:$I$31,M1253,7),IF(J1253&gt;5.5,2.6+INDEX([1]价格表!$B$4:$I$31,M1253,8)*L1253)))))))</f>
        <v>26.6</v>
      </c>
      <c r="O1253" s="3"/>
      <c r="P1253" s="3"/>
      <c r="Q1253" s="3">
        <f t="shared" si="39"/>
        <v>0</v>
      </c>
    </row>
    <row r="1254" spans="1:17">
      <c r="A1254" s="11">
        <v>4606923424052</v>
      </c>
      <c r="B1254" s="1" t="s">
        <v>19</v>
      </c>
      <c r="C1254" s="12">
        <v>20210204</v>
      </c>
      <c r="D1254" s="12">
        <v>610538201209</v>
      </c>
      <c r="E1254" s="12" t="s">
        <v>19</v>
      </c>
      <c r="F1254" s="12">
        <v>20210214</v>
      </c>
      <c r="G1254" s="12" t="s">
        <v>20</v>
      </c>
      <c r="H1254" s="12" t="s">
        <v>29</v>
      </c>
      <c r="I1254" s="12" t="s">
        <v>123</v>
      </c>
      <c r="J1254" s="12">
        <v>19.44</v>
      </c>
      <c r="K1254" s="12" t="s">
        <v>23</v>
      </c>
      <c r="L1254">
        <f t="shared" si="38"/>
        <v>20</v>
      </c>
      <c r="M1254">
        <f>MATCH(H:H,[1]价格表!$B$4:$B$35,0)</f>
        <v>3</v>
      </c>
      <c r="N1254" s="4">
        <f>IF(J1254&lt;=0.3,INDEX([1]价格表!$B$4:$I$31,M1254,2),IF(AND(J1254&gt;0.3,J1254&lt;=1),INDEX([1]价格表!$B$4:$I$31,M1254,3),IF(AND(J1254&gt;1,J1254&lt;=2.2),INDEX([1]价格表!$B$4:$I$31,M1254,4),IF(AND(J1254&gt;2.2,J1254&lt;=3.3),INDEX([1]价格表!$B$4:$I$31,M1254,5),IF(AND(J1254&gt;3.3,J1254&lt;=4),INDEX([1]价格表!$B$4:$I$31,M1254,6),IF(AND(J1254&gt;4,J1254&lt;=5.5),INDEX([1]价格表!$B$4:$I$31,M1254,7),IF(J1254&gt;5.5,2.6+INDEX([1]价格表!$B$4:$I$31,M1254,8)*L1254)))))))</f>
        <v>21.6</v>
      </c>
      <c r="O1254" s="5">
        <v>18.05</v>
      </c>
      <c r="P1254" s="5">
        <v>20.65</v>
      </c>
      <c r="Q1254" s="3">
        <f t="shared" si="39"/>
        <v>-0.950000000000003</v>
      </c>
    </row>
    <row r="1255" spans="1:17">
      <c r="A1255" s="11">
        <v>4312275252874</v>
      </c>
      <c r="B1255" s="1" t="s">
        <v>19</v>
      </c>
      <c r="C1255" s="12">
        <v>20210205</v>
      </c>
      <c r="D1255" s="12">
        <v>610538201209</v>
      </c>
      <c r="E1255" s="12" t="s">
        <v>19</v>
      </c>
      <c r="F1255" s="12">
        <v>20210215</v>
      </c>
      <c r="G1255" s="12" t="s">
        <v>20</v>
      </c>
      <c r="H1255" s="12" t="s">
        <v>31</v>
      </c>
      <c r="I1255" s="12" t="s">
        <v>202</v>
      </c>
      <c r="J1255" s="12">
        <v>0.76</v>
      </c>
      <c r="K1255" s="12" t="s">
        <v>23</v>
      </c>
      <c r="L1255">
        <f t="shared" si="38"/>
        <v>1</v>
      </c>
      <c r="M1255">
        <f>MATCH(H:H,[1]价格表!$B$4:$B$35,0)</f>
        <v>17</v>
      </c>
      <c r="N1255" s="4">
        <f>IF(J1255&lt;=0.3,INDEX([1]价格表!$B$4:$I$31,M1255,2),IF(AND(J1255&gt;0.3,J1255&lt;=1),INDEX([1]价格表!$B$4:$I$31,M1255,3),IF(AND(J1255&gt;1,J1255&lt;=2.2),INDEX([1]价格表!$B$4:$I$31,M1255,4),IF(AND(J1255&gt;2.2,J1255&lt;=3.3),INDEX([1]价格表!$B$4:$I$31,M1255,5),IF(AND(J1255&gt;3.3,J1255&lt;=4),INDEX([1]价格表!$B$4:$I$31,M1255,6),IF(AND(J1255&gt;4,J1255&lt;=5.5),INDEX([1]价格表!$B$4:$I$31,M1255,7),IF(J1255&gt;5.5,2.6+INDEX([1]价格表!$B$4:$I$31,M1255,8)*L1255)))))))</f>
        <v>1.8</v>
      </c>
      <c r="O1255" s="3"/>
      <c r="P1255" s="3"/>
      <c r="Q1255" s="3">
        <f t="shared" si="39"/>
        <v>0</v>
      </c>
    </row>
    <row r="1256" spans="1:17">
      <c r="A1256" s="11">
        <v>4312275252875</v>
      </c>
      <c r="B1256" s="1" t="s">
        <v>19</v>
      </c>
      <c r="C1256" s="12">
        <v>20210205</v>
      </c>
      <c r="D1256" s="12">
        <v>610538201209</v>
      </c>
      <c r="E1256" s="12" t="s">
        <v>19</v>
      </c>
      <c r="F1256" s="12">
        <v>20210215</v>
      </c>
      <c r="G1256" s="12" t="s">
        <v>20</v>
      </c>
      <c r="H1256" s="12" t="s">
        <v>24</v>
      </c>
      <c r="I1256" s="12" t="s">
        <v>111</v>
      </c>
      <c r="J1256" s="12">
        <v>0.76</v>
      </c>
      <c r="K1256" s="12" t="s">
        <v>23</v>
      </c>
      <c r="L1256">
        <f t="shared" si="38"/>
        <v>1</v>
      </c>
      <c r="M1256">
        <f>MATCH(H:H,[1]价格表!$B$4:$B$35,0)</f>
        <v>1</v>
      </c>
      <c r="N1256" s="4">
        <f>IF(J1256&lt;=0.3,INDEX([1]价格表!$B$4:$I$31,M1256,2),IF(AND(J1256&gt;0.3,J1256&lt;=1),INDEX([1]价格表!$B$4:$I$31,M1256,3),IF(AND(J1256&gt;1,J1256&lt;=2.2),INDEX([1]价格表!$B$4:$I$31,M1256,4),IF(AND(J1256&gt;2.2,J1256&lt;=3.3),INDEX([1]价格表!$B$4:$I$31,M1256,5),IF(AND(J1256&gt;3.3,J1256&lt;=4),INDEX([1]价格表!$B$4:$I$31,M1256,6),IF(AND(J1256&gt;4,J1256&lt;=5.5),INDEX([1]价格表!$B$4:$I$31,M1256,7),IF(J1256&gt;5.5,2.6+INDEX([1]价格表!$B$4:$I$31,M1256,8)*L1256)))))))</f>
        <v>1.8</v>
      </c>
      <c r="O1256" s="3"/>
      <c r="P1256" s="3"/>
      <c r="Q1256" s="3">
        <f t="shared" si="39"/>
        <v>0</v>
      </c>
    </row>
    <row r="1257" spans="1:17">
      <c r="A1257" s="11">
        <v>4312275252876</v>
      </c>
      <c r="B1257" s="1" t="s">
        <v>19</v>
      </c>
      <c r="C1257" s="12">
        <v>20210205</v>
      </c>
      <c r="D1257" s="12">
        <v>610538201209</v>
      </c>
      <c r="E1257" s="12" t="s">
        <v>19</v>
      </c>
      <c r="F1257" s="12">
        <v>20210215</v>
      </c>
      <c r="G1257" s="12" t="s">
        <v>20</v>
      </c>
      <c r="H1257" s="12" t="s">
        <v>24</v>
      </c>
      <c r="I1257" s="12" t="s">
        <v>56</v>
      </c>
      <c r="J1257" s="12">
        <v>0.76</v>
      </c>
      <c r="K1257" s="12" t="s">
        <v>23</v>
      </c>
      <c r="L1257">
        <f t="shared" si="38"/>
        <v>1</v>
      </c>
      <c r="M1257">
        <f>MATCH(H:H,[1]价格表!$B$4:$B$35,0)</f>
        <v>1</v>
      </c>
      <c r="N1257" s="4">
        <f>IF(J1257&lt;=0.3,INDEX([1]价格表!$B$4:$I$31,M1257,2),IF(AND(J1257&gt;0.3,J1257&lt;=1),INDEX([1]价格表!$B$4:$I$31,M1257,3),IF(AND(J1257&gt;1,J1257&lt;=2.2),INDEX([1]价格表!$B$4:$I$31,M1257,4),IF(AND(J1257&gt;2.2,J1257&lt;=3.3),INDEX([1]价格表!$B$4:$I$31,M1257,5),IF(AND(J1257&gt;3.3,J1257&lt;=4),INDEX([1]价格表!$B$4:$I$31,M1257,6),IF(AND(J1257&gt;4,J1257&lt;=5.5),INDEX([1]价格表!$B$4:$I$31,M1257,7),IF(J1257&gt;5.5,2.6+INDEX([1]价格表!$B$4:$I$31,M1257,8)*L1257)))))))</f>
        <v>1.8</v>
      </c>
      <c r="O1257" s="3"/>
      <c r="P1257" s="3"/>
      <c r="Q1257" s="3">
        <f t="shared" si="39"/>
        <v>0</v>
      </c>
    </row>
    <row r="1258" spans="1:17">
      <c r="A1258" s="11">
        <v>4312275252877</v>
      </c>
      <c r="B1258" s="1" t="s">
        <v>19</v>
      </c>
      <c r="C1258" s="12">
        <v>20210205</v>
      </c>
      <c r="D1258" s="12">
        <v>610538201209</v>
      </c>
      <c r="E1258" s="12" t="s">
        <v>19</v>
      </c>
      <c r="F1258" s="12">
        <v>20210215</v>
      </c>
      <c r="G1258" s="12" t="s">
        <v>20</v>
      </c>
      <c r="H1258" s="12" t="s">
        <v>31</v>
      </c>
      <c r="I1258" s="12" t="s">
        <v>77</v>
      </c>
      <c r="J1258" s="12">
        <v>0.68</v>
      </c>
      <c r="K1258" s="12" t="s">
        <v>23</v>
      </c>
      <c r="L1258">
        <f t="shared" si="38"/>
        <v>1</v>
      </c>
      <c r="M1258">
        <f>MATCH(H:H,[1]价格表!$B$4:$B$35,0)</f>
        <v>17</v>
      </c>
      <c r="N1258" s="4">
        <f>IF(J1258&lt;=0.3,INDEX([1]价格表!$B$4:$I$31,M1258,2),IF(AND(J1258&gt;0.3,J1258&lt;=1),INDEX([1]价格表!$B$4:$I$31,M1258,3),IF(AND(J1258&gt;1,J1258&lt;=2.2),INDEX([1]价格表!$B$4:$I$31,M1258,4),IF(AND(J1258&gt;2.2,J1258&lt;=3.3),INDEX([1]价格表!$B$4:$I$31,M1258,5),IF(AND(J1258&gt;3.3,J1258&lt;=4),INDEX([1]价格表!$B$4:$I$31,M1258,6),IF(AND(J1258&gt;4,J1258&lt;=5.5),INDEX([1]价格表!$B$4:$I$31,M1258,7),IF(J1258&gt;5.5,2.6+INDEX([1]价格表!$B$4:$I$31,M1258,8)*L1258)))))))</f>
        <v>1.8</v>
      </c>
      <c r="O1258" s="3"/>
      <c r="P1258" s="3"/>
      <c r="Q1258" s="3">
        <f t="shared" si="39"/>
        <v>0</v>
      </c>
    </row>
    <row r="1259" spans="1:17">
      <c r="A1259" s="11">
        <v>4312275252878</v>
      </c>
      <c r="B1259" s="1" t="s">
        <v>19</v>
      </c>
      <c r="C1259" s="12">
        <v>20210205</v>
      </c>
      <c r="D1259" s="12">
        <v>610538201209</v>
      </c>
      <c r="E1259" s="12" t="s">
        <v>19</v>
      </c>
      <c r="F1259" s="12">
        <v>20210215</v>
      </c>
      <c r="G1259" s="12" t="s">
        <v>20</v>
      </c>
      <c r="H1259" s="12" t="s">
        <v>31</v>
      </c>
      <c r="I1259" s="12" t="s">
        <v>202</v>
      </c>
      <c r="J1259" s="12">
        <v>0.76</v>
      </c>
      <c r="K1259" s="12" t="s">
        <v>23</v>
      </c>
      <c r="L1259">
        <f t="shared" si="38"/>
        <v>1</v>
      </c>
      <c r="M1259">
        <f>MATCH(H:H,[1]价格表!$B$4:$B$35,0)</f>
        <v>17</v>
      </c>
      <c r="N1259" s="4">
        <f>IF(J1259&lt;=0.3,INDEX([1]价格表!$B$4:$I$31,M1259,2),IF(AND(J1259&gt;0.3,J1259&lt;=1),INDEX([1]价格表!$B$4:$I$31,M1259,3),IF(AND(J1259&gt;1,J1259&lt;=2.2),INDEX([1]价格表!$B$4:$I$31,M1259,4),IF(AND(J1259&gt;2.2,J1259&lt;=3.3),INDEX([1]价格表!$B$4:$I$31,M1259,5),IF(AND(J1259&gt;3.3,J1259&lt;=4),INDEX([1]价格表!$B$4:$I$31,M1259,6),IF(AND(J1259&gt;4,J1259&lt;=5.5),INDEX([1]价格表!$B$4:$I$31,M1259,7),IF(J1259&gt;5.5,2.6+INDEX([1]价格表!$B$4:$I$31,M1259,8)*L1259)))))))</f>
        <v>1.8</v>
      </c>
      <c r="O1259" s="3"/>
      <c r="P1259" s="3"/>
      <c r="Q1259" s="3">
        <f t="shared" si="39"/>
        <v>0</v>
      </c>
    </row>
    <row r="1260" spans="1:17">
      <c r="A1260" s="11">
        <v>4312275252879</v>
      </c>
      <c r="B1260" s="1" t="s">
        <v>19</v>
      </c>
      <c r="C1260" s="12">
        <v>20210205</v>
      </c>
      <c r="D1260" s="12">
        <v>610538201209</v>
      </c>
      <c r="E1260" s="12" t="s">
        <v>19</v>
      </c>
      <c r="F1260" s="12">
        <v>20210215</v>
      </c>
      <c r="G1260" s="12" t="s">
        <v>20</v>
      </c>
      <c r="H1260" s="12" t="s">
        <v>24</v>
      </c>
      <c r="I1260" s="12" t="s">
        <v>25</v>
      </c>
      <c r="J1260" s="12">
        <v>0.76</v>
      </c>
      <c r="K1260" s="12" t="s">
        <v>23</v>
      </c>
      <c r="L1260">
        <f t="shared" si="38"/>
        <v>1</v>
      </c>
      <c r="M1260">
        <f>MATCH(H:H,[1]价格表!$B$4:$B$35,0)</f>
        <v>1</v>
      </c>
      <c r="N1260" s="4">
        <f>IF(J1260&lt;=0.3,INDEX([1]价格表!$B$4:$I$31,M1260,2),IF(AND(J1260&gt;0.3,J1260&lt;=1),INDEX([1]价格表!$B$4:$I$31,M1260,3),IF(AND(J1260&gt;1,J1260&lt;=2.2),INDEX([1]价格表!$B$4:$I$31,M1260,4),IF(AND(J1260&gt;2.2,J1260&lt;=3.3),INDEX([1]价格表!$B$4:$I$31,M1260,5),IF(AND(J1260&gt;3.3,J1260&lt;=4),INDEX([1]价格表!$B$4:$I$31,M1260,6),IF(AND(J1260&gt;4,J1260&lt;=5.5),INDEX([1]价格表!$B$4:$I$31,M1260,7),IF(J1260&gt;5.5,2.6+INDEX([1]价格表!$B$4:$I$31,M1260,8)*L1260)))))))</f>
        <v>1.8</v>
      </c>
      <c r="O1260" s="3"/>
      <c r="P1260" s="3"/>
      <c r="Q1260" s="3">
        <f t="shared" si="39"/>
        <v>0</v>
      </c>
    </row>
    <row r="1261" spans="1:17">
      <c r="A1261" s="11">
        <v>4312275252880</v>
      </c>
      <c r="B1261" s="1" t="s">
        <v>19</v>
      </c>
      <c r="C1261" s="12">
        <v>20210205</v>
      </c>
      <c r="D1261" s="12">
        <v>610538201209</v>
      </c>
      <c r="E1261" s="12" t="s">
        <v>19</v>
      </c>
      <c r="F1261" s="12">
        <v>20210215</v>
      </c>
      <c r="G1261" s="12" t="s">
        <v>20</v>
      </c>
      <c r="H1261" s="12" t="s">
        <v>24</v>
      </c>
      <c r="I1261" s="12" t="s">
        <v>26</v>
      </c>
      <c r="J1261" s="12">
        <v>0.76</v>
      </c>
      <c r="K1261" s="12" t="s">
        <v>23</v>
      </c>
      <c r="L1261">
        <f t="shared" si="38"/>
        <v>1</v>
      </c>
      <c r="M1261">
        <f>MATCH(H:H,[1]价格表!$B$4:$B$35,0)</f>
        <v>1</v>
      </c>
      <c r="N1261" s="4">
        <f>IF(J1261&lt;=0.3,INDEX([1]价格表!$B$4:$I$31,M1261,2),IF(AND(J1261&gt;0.3,J1261&lt;=1),INDEX([1]价格表!$B$4:$I$31,M1261,3),IF(AND(J1261&gt;1,J1261&lt;=2.2),INDEX([1]价格表!$B$4:$I$31,M1261,4),IF(AND(J1261&gt;2.2,J1261&lt;=3.3),INDEX([1]价格表!$B$4:$I$31,M1261,5),IF(AND(J1261&gt;3.3,J1261&lt;=4),INDEX([1]价格表!$B$4:$I$31,M1261,6),IF(AND(J1261&gt;4,J1261&lt;=5.5),INDEX([1]价格表!$B$4:$I$31,M1261,7),IF(J1261&gt;5.5,2.6+INDEX([1]价格表!$B$4:$I$31,M1261,8)*L1261)))))))</f>
        <v>1.8</v>
      </c>
      <c r="O1261" s="3"/>
      <c r="P1261" s="3"/>
      <c r="Q1261" s="3">
        <f t="shared" si="39"/>
        <v>0</v>
      </c>
    </row>
    <row r="1262" spans="1:17">
      <c r="A1262" s="11">
        <v>4312275252881</v>
      </c>
      <c r="B1262" s="1" t="s">
        <v>19</v>
      </c>
      <c r="C1262" s="12">
        <v>20210205</v>
      </c>
      <c r="D1262" s="12">
        <v>610538201209</v>
      </c>
      <c r="E1262" s="12" t="s">
        <v>19</v>
      </c>
      <c r="F1262" s="12">
        <v>20210215</v>
      </c>
      <c r="G1262" s="12" t="s">
        <v>20</v>
      </c>
      <c r="H1262" s="12" t="s">
        <v>31</v>
      </c>
      <c r="I1262" s="12" t="s">
        <v>110</v>
      </c>
      <c r="J1262" s="12">
        <v>0.76</v>
      </c>
      <c r="K1262" s="12" t="s">
        <v>23</v>
      </c>
      <c r="L1262">
        <f t="shared" si="38"/>
        <v>1</v>
      </c>
      <c r="M1262">
        <f>MATCH(H:H,[1]价格表!$B$4:$B$35,0)</f>
        <v>17</v>
      </c>
      <c r="N1262" s="4">
        <f>IF(J1262&lt;=0.3,INDEX([1]价格表!$B$4:$I$31,M1262,2),IF(AND(J1262&gt;0.3,J1262&lt;=1),INDEX([1]价格表!$B$4:$I$31,M1262,3),IF(AND(J1262&gt;1,J1262&lt;=2.2),INDEX([1]价格表!$B$4:$I$31,M1262,4),IF(AND(J1262&gt;2.2,J1262&lt;=3.3),INDEX([1]价格表!$B$4:$I$31,M1262,5),IF(AND(J1262&gt;3.3,J1262&lt;=4),INDEX([1]价格表!$B$4:$I$31,M1262,6),IF(AND(J1262&gt;4,J1262&lt;=5.5),INDEX([1]价格表!$B$4:$I$31,M1262,7),IF(J1262&gt;5.5,2.6+INDEX([1]价格表!$B$4:$I$31,M1262,8)*L1262)))))))</f>
        <v>1.8</v>
      </c>
      <c r="O1262" s="3"/>
      <c r="P1262" s="3"/>
      <c r="Q1262" s="3">
        <f t="shared" si="39"/>
        <v>0</v>
      </c>
    </row>
    <row r="1263" spans="1:17">
      <c r="A1263" s="11">
        <v>4312275252882</v>
      </c>
      <c r="B1263" s="1" t="s">
        <v>19</v>
      </c>
      <c r="C1263" s="12">
        <v>20210205</v>
      </c>
      <c r="D1263" s="12">
        <v>610538201209</v>
      </c>
      <c r="E1263" s="12" t="s">
        <v>19</v>
      </c>
      <c r="F1263" s="12">
        <v>20210215</v>
      </c>
      <c r="G1263" s="12" t="s">
        <v>20</v>
      </c>
      <c r="H1263" s="12" t="s">
        <v>24</v>
      </c>
      <c r="I1263" s="12" t="s">
        <v>79</v>
      </c>
      <c r="J1263" s="12">
        <v>0.76</v>
      </c>
      <c r="K1263" s="12" t="s">
        <v>23</v>
      </c>
      <c r="L1263">
        <f t="shared" si="38"/>
        <v>1</v>
      </c>
      <c r="M1263">
        <f>MATCH(H:H,[1]价格表!$B$4:$B$35,0)</f>
        <v>1</v>
      </c>
      <c r="N1263" s="4">
        <f>IF(J1263&lt;=0.3,INDEX([1]价格表!$B$4:$I$31,M1263,2),IF(AND(J1263&gt;0.3,J1263&lt;=1),INDEX([1]价格表!$B$4:$I$31,M1263,3),IF(AND(J1263&gt;1,J1263&lt;=2.2),INDEX([1]价格表!$B$4:$I$31,M1263,4),IF(AND(J1263&gt;2.2,J1263&lt;=3.3),INDEX([1]价格表!$B$4:$I$31,M1263,5),IF(AND(J1263&gt;3.3,J1263&lt;=4),INDEX([1]价格表!$B$4:$I$31,M1263,6),IF(AND(J1263&gt;4,J1263&lt;=5.5),INDEX([1]价格表!$B$4:$I$31,M1263,7),IF(J1263&gt;5.5,2.6+INDEX([1]价格表!$B$4:$I$31,M1263,8)*L1263)))))))</f>
        <v>1.8</v>
      </c>
      <c r="O1263" s="3"/>
      <c r="P1263" s="3"/>
      <c r="Q1263" s="3">
        <f t="shared" si="39"/>
        <v>0</v>
      </c>
    </row>
    <row r="1264" spans="1:17">
      <c r="A1264" s="11">
        <v>4312275252883</v>
      </c>
      <c r="B1264" s="1" t="s">
        <v>19</v>
      </c>
      <c r="C1264" s="12">
        <v>20210205</v>
      </c>
      <c r="D1264" s="12">
        <v>610538201209</v>
      </c>
      <c r="E1264" s="12" t="s">
        <v>19</v>
      </c>
      <c r="F1264" s="12">
        <v>20210215</v>
      </c>
      <c r="G1264" s="12" t="s">
        <v>20</v>
      </c>
      <c r="H1264" s="12" t="s">
        <v>24</v>
      </c>
      <c r="I1264" s="12" t="s">
        <v>25</v>
      </c>
      <c r="J1264" s="12">
        <v>0.76</v>
      </c>
      <c r="K1264" s="12" t="s">
        <v>23</v>
      </c>
      <c r="L1264">
        <f t="shared" si="38"/>
        <v>1</v>
      </c>
      <c r="M1264">
        <f>MATCH(H:H,[1]价格表!$B$4:$B$35,0)</f>
        <v>1</v>
      </c>
      <c r="N1264" s="4">
        <f>IF(J1264&lt;=0.3,INDEX([1]价格表!$B$4:$I$31,M1264,2),IF(AND(J1264&gt;0.3,J1264&lt;=1),INDEX([1]价格表!$B$4:$I$31,M1264,3),IF(AND(J1264&gt;1,J1264&lt;=2.2),INDEX([1]价格表!$B$4:$I$31,M1264,4),IF(AND(J1264&gt;2.2,J1264&lt;=3.3),INDEX([1]价格表!$B$4:$I$31,M1264,5),IF(AND(J1264&gt;3.3,J1264&lt;=4),INDEX([1]价格表!$B$4:$I$31,M1264,6),IF(AND(J1264&gt;4,J1264&lt;=5.5),INDEX([1]价格表!$B$4:$I$31,M1264,7),IF(J1264&gt;5.5,2.6+INDEX([1]价格表!$B$4:$I$31,M1264,8)*L1264)))))))</f>
        <v>1.8</v>
      </c>
      <c r="O1264" s="3"/>
      <c r="P1264" s="3"/>
      <c r="Q1264" s="3">
        <f t="shared" si="39"/>
        <v>0</v>
      </c>
    </row>
    <row r="1265" spans="1:17">
      <c r="A1265" s="11">
        <v>4312275252893</v>
      </c>
      <c r="B1265" s="1" t="s">
        <v>19</v>
      </c>
      <c r="C1265" s="12">
        <v>20210205</v>
      </c>
      <c r="D1265" s="12">
        <v>610538201209</v>
      </c>
      <c r="E1265" s="12" t="s">
        <v>19</v>
      </c>
      <c r="F1265" s="12">
        <v>20210215</v>
      </c>
      <c r="G1265" s="12" t="s">
        <v>20</v>
      </c>
      <c r="H1265" s="12" t="s">
        <v>29</v>
      </c>
      <c r="I1265" s="12" t="s">
        <v>123</v>
      </c>
      <c r="J1265" s="12">
        <v>2.18</v>
      </c>
      <c r="K1265" s="12" t="s">
        <v>23</v>
      </c>
      <c r="L1265">
        <f t="shared" si="38"/>
        <v>3</v>
      </c>
      <c r="M1265">
        <f>MATCH(H:H,[1]价格表!$B$4:$B$35,0)</f>
        <v>3</v>
      </c>
      <c r="N1265" s="4">
        <f>IF(J1265&lt;=0.3,INDEX([1]价格表!$B$4:$I$31,M1265,2),IF(AND(J1265&gt;0.3,J1265&lt;=1),INDEX([1]价格表!$B$4:$I$31,M1265,3),IF(AND(J1265&gt;1,J1265&lt;=2.2),INDEX([1]价格表!$B$4:$I$31,M1265,4),IF(AND(J1265&gt;2.2,J1265&lt;=3.3),INDEX([1]价格表!$B$4:$I$31,M1265,5),IF(AND(J1265&gt;3.3,J1265&lt;=4),INDEX([1]价格表!$B$4:$I$31,M1265,6),IF(AND(J1265&gt;4,J1265&lt;=5.5),INDEX([1]价格表!$B$4:$I$31,M1265,7),IF(J1265&gt;5.5,2.6+INDEX([1]价格表!$B$4:$I$31,M1265,8)*L1265)))))))</f>
        <v>2.15</v>
      </c>
      <c r="O1265" s="5">
        <v>0.76</v>
      </c>
      <c r="P1265" s="5">
        <v>1.8</v>
      </c>
      <c r="Q1265" s="3">
        <f t="shared" si="39"/>
        <v>-0.35</v>
      </c>
    </row>
    <row r="1266" spans="1:17">
      <c r="A1266" s="11">
        <v>4312275259611</v>
      </c>
      <c r="B1266" s="1" t="s">
        <v>19</v>
      </c>
      <c r="C1266" s="12">
        <v>20210205</v>
      </c>
      <c r="D1266" s="12">
        <v>610538201209</v>
      </c>
      <c r="E1266" s="12" t="s">
        <v>19</v>
      </c>
      <c r="F1266" s="12">
        <v>20210215</v>
      </c>
      <c r="G1266" s="12" t="s">
        <v>20</v>
      </c>
      <c r="H1266" s="12" t="s">
        <v>43</v>
      </c>
      <c r="I1266" s="12" t="s">
        <v>87</v>
      </c>
      <c r="J1266" s="12">
        <v>0.78</v>
      </c>
      <c r="K1266" s="12" t="s">
        <v>23</v>
      </c>
      <c r="L1266">
        <f t="shared" si="38"/>
        <v>1</v>
      </c>
      <c r="M1266">
        <f>MATCH(H:H,[1]价格表!$B$4:$B$35,0)</f>
        <v>4</v>
      </c>
      <c r="N1266" s="4">
        <f>IF(J1266&lt;=0.3,INDEX([1]价格表!$B$4:$I$31,M1266,2),IF(AND(J1266&gt;0.3,J1266&lt;=1),INDEX([1]价格表!$B$4:$I$31,M1266,3),IF(AND(J1266&gt;1,J1266&lt;=2.2),INDEX([1]价格表!$B$4:$I$31,M1266,4),IF(AND(J1266&gt;2.2,J1266&lt;=3.3),INDEX([1]价格表!$B$4:$I$31,M1266,5),IF(AND(J1266&gt;3.3,J1266&lt;=4),INDEX([1]价格表!$B$4:$I$31,M1266,6),IF(AND(J1266&gt;4,J1266&lt;=5.5),INDEX([1]价格表!$B$4:$I$31,M1266,7),IF(J1266&gt;5.5,2.6+INDEX([1]价格表!$B$4:$I$31,M1266,8)*L1266)))))))</f>
        <v>1.8</v>
      </c>
      <c r="O1266" s="3"/>
      <c r="P1266" s="3"/>
      <c r="Q1266" s="3">
        <f t="shared" si="39"/>
        <v>0</v>
      </c>
    </row>
    <row r="1267" spans="1:17">
      <c r="A1267" s="11">
        <v>4312275259614</v>
      </c>
      <c r="B1267" s="1" t="s">
        <v>19</v>
      </c>
      <c r="C1267" s="12">
        <v>20210205</v>
      </c>
      <c r="D1267" s="12">
        <v>610538201209</v>
      </c>
      <c r="E1267" s="12" t="s">
        <v>19</v>
      </c>
      <c r="F1267" s="12">
        <v>20210215</v>
      </c>
      <c r="G1267" s="12" t="s">
        <v>20</v>
      </c>
      <c r="H1267" s="12" t="s">
        <v>38</v>
      </c>
      <c r="I1267" s="12" t="s">
        <v>164</v>
      </c>
      <c r="J1267" s="12">
        <v>0.76</v>
      </c>
      <c r="K1267" s="12" t="s">
        <v>23</v>
      </c>
      <c r="L1267">
        <f t="shared" si="38"/>
        <v>1</v>
      </c>
      <c r="M1267">
        <f>MATCH(H:H,[1]价格表!$B$4:$B$35,0)</f>
        <v>5</v>
      </c>
      <c r="N1267" s="4">
        <f>IF(J1267&lt;=0.3,INDEX([1]价格表!$B$4:$I$31,M1267,2),IF(AND(J1267&gt;0.3,J1267&lt;=1),INDEX([1]价格表!$B$4:$I$31,M1267,3),IF(AND(J1267&gt;1,J1267&lt;=2.2),INDEX([1]价格表!$B$4:$I$31,M1267,4),IF(AND(J1267&gt;2.2,J1267&lt;=3.3),INDEX([1]价格表!$B$4:$I$31,M1267,5),IF(AND(J1267&gt;3.3,J1267&lt;=4),INDEX([1]价格表!$B$4:$I$31,M1267,6),IF(AND(J1267&gt;4,J1267&lt;=5.5),INDEX([1]价格表!$B$4:$I$31,M1267,7),IF(J1267&gt;5.5,2.6+INDEX([1]价格表!$B$4:$I$31,M1267,8)*L1267)))))))</f>
        <v>1.8</v>
      </c>
      <c r="O1267" s="3"/>
      <c r="P1267" s="3"/>
      <c r="Q1267" s="3">
        <f t="shared" si="39"/>
        <v>0</v>
      </c>
    </row>
    <row r="1268" spans="1:17">
      <c r="A1268" s="11">
        <v>4312275274435</v>
      </c>
      <c r="B1268" s="1" t="s">
        <v>19</v>
      </c>
      <c r="C1268" s="12">
        <v>20210205</v>
      </c>
      <c r="D1268" s="12">
        <v>610538201209</v>
      </c>
      <c r="E1268" s="12" t="s">
        <v>19</v>
      </c>
      <c r="F1268" s="12">
        <v>20210215</v>
      </c>
      <c r="G1268" s="12" t="s">
        <v>20</v>
      </c>
      <c r="H1268" s="12" t="s">
        <v>24</v>
      </c>
      <c r="I1268" s="12" t="s">
        <v>111</v>
      </c>
      <c r="J1268" s="12">
        <v>0.76</v>
      </c>
      <c r="K1268" s="12" t="s">
        <v>23</v>
      </c>
      <c r="L1268">
        <f t="shared" si="38"/>
        <v>1</v>
      </c>
      <c r="M1268">
        <f>MATCH(H:H,[1]价格表!$B$4:$B$35,0)</f>
        <v>1</v>
      </c>
      <c r="N1268" s="4">
        <f>IF(J1268&lt;=0.3,INDEX([1]价格表!$B$4:$I$31,M1268,2),IF(AND(J1268&gt;0.3,J1268&lt;=1),INDEX([1]价格表!$B$4:$I$31,M1268,3),IF(AND(J1268&gt;1,J1268&lt;=2.2),INDEX([1]价格表!$B$4:$I$31,M1268,4),IF(AND(J1268&gt;2.2,J1268&lt;=3.3),INDEX([1]价格表!$B$4:$I$31,M1268,5),IF(AND(J1268&gt;3.3,J1268&lt;=4),INDEX([1]价格表!$B$4:$I$31,M1268,6),IF(AND(J1268&gt;4,J1268&lt;=5.5),INDEX([1]价格表!$B$4:$I$31,M1268,7),IF(J1268&gt;5.5,2.6+INDEX([1]价格表!$B$4:$I$31,M1268,8)*L1268)))))))</f>
        <v>1.8</v>
      </c>
      <c r="O1268" s="3"/>
      <c r="P1268" s="3"/>
      <c r="Q1268" s="3">
        <f t="shared" si="39"/>
        <v>0</v>
      </c>
    </row>
    <row r="1269" spans="1:17">
      <c r="A1269" s="11">
        <v>4312275274441</v>
      </c>
      <c r="B1269" s="1" t="s">
        <v>19</v>
      </c>
      <c r="C1269" s="12">
        <v>20210205</v>
      </c>
      <c r="D1269" s="12">
        <v>610538201209</v>
      </c>
      <c r="E1269" s="12" t="s">
        <v>19</v>
      </c>
      <c r="F1269" s="12">
        <v>20210215</v>
      </c>
      <c r="G1269" s="12" t="s">
        <v>20</v>
      </c>
      <c r="H1269" s="12" t="s">
        <v>43</v>
      </c>
      <c r="I1269" s="12" t="s">
        <v>44</v>
      </c>
      <c r="J1269" s="12">
        <v>0.7</v>
      </c>
      <c r="K1269" s="12" t="s">
        <v>23</v>
      </c>
      <c r="L1269">
        <f t="shared" si="38"/>
        <v>1</v>
      </c>
      <c r="M1269">
        <f>MATCH(H:H,[1]价格表!$B$4:$B$35,0)</f>
        <v>4</v>
      </c>
      <c r="N1269" s="4">
        <f>IF(J1269&lt;=0.3,INDEX([1]价格表!$B$4:$I$31,M1269,2),IF(AND(J1269&gt;0.3,J1269&lt;=1),INDEX([1]价格表!$B$4:$I$31,M1269,3),IF(AND(J1269&gt;1,J1269&lt;=2.2),INDEX([1]价格表!$B$4:$I$31,M1269,4),IF(AND(J1269&gt;2.2,J1269&lt;=3.3),INDEX([1]价格表!$B$4:$I$31,M1269,5),IF(AND(J1269&gt;3.3,J1269&lt;=4),INDEX([1]价格表!$B$4:$I$31,M1269,6),IF(AND(J1269&gt;4,J1269&lt;=5.5),INDEX([1]价格表!$B$4:$I$31,M1269,7),IF(J1269&gt;5.5,2.6+INDEX([1]价格表!$B$4:$I$31,M1269,8)*L1269)))))))</f>
        <v>1.8</v>
      </c>
      <c r="O1269" s="3"/>
      <c r="P1269" s="3"/>
      <c r="Q1269" s="3">
        <f t="shared" si="39"/>
        <v>0</v>
      </c>
    </row>
    <row r="1270" spans="1:17">
      <c r="A1270" s="11">
        <v>4312275274447</v>
      </c>
      <c r="B1270" s="1" t="s">
        <v>19</v>
      </c>
      <c r="C1270" s="12">
        <v>20210205</v>
      </c>
      <c r="D1270" s="12">
        <v>610538201209</v>
      </c>
      <c r="E1270" s="12" t="s">
        <v>19</v>
      </c>
      <c r="F1270" s="12">
        <v>20210215</v>
      </c>
      <c r="G1270" s="12" t="s">
        <v>20</v>
      </c>
      <c r="H1270" s="12" t="s">
        <v>29</v>
      </c>
      <c r="I1270" s="12" t="s">
        <v>123</v>
      </c>
      <c r="J1270" s="12">
        <v>0.68</v>
      </c>
      <c r="K1270" s="12" t="s">
        <v>23</v>
      </c>
      <c r="L1270">
        <f t="shared" si="38"/>
        <v>1</v>
      </c>
      <c r="M1270">
        <f>MATCH(H:H,[1]价格表!$B$4:$B$35,0)</f>
        <v>3</v>
      </c>
      <c r="N1270" s="4">
        <f>IF(J1270&lt;=0.3,INDEX([1]价格表!$B$4:$I$31,M1270,2),IF(AND(J1270&gt;0.3,J1270&lt;=1),INDEX([1]价格表!$B$4:$I$31,M1270,3),IF(AND(J1270&gt;1,J1270&lt;=2.2),INDEX([1]价格表!$B$4:$I$31,M1270,4),IF(AND(J1270&gt;2.2,J1270&lt;=3.3),INDEX([1]价格表!$B$4:$I$31,M1270,5),IF(AND(J1270&gt;3.3,J1270&lt;=4),INDEX([1]价格表!$B$4:$I$31,M1270,6),IF(AND(J1270&gt;4,J1270&lt;=5.5),INDEX([1]价格表!$B$4:$I$31,M1270,7),IF(J1270&gt;5.5,2.6+INDEX([1]价格表!$B$4:$I$31,M1270,8)*L1270)))))))</f>
        <v>1.8</v>
      </c>
      <c r="O1270" s="3"/>
      <c r="P1270" s="3"/>
      <c r="Q1270" s="3">
        <f t="shared" si="39"/>
        <v>0</v>
      </c>
    </row>
    <row r="1271" spans="1:17">
      <c r="A1271" s="11">
        <v>4312275281264</v>
      </c>
      <c r="B1271" s="1" t="s">
        <v>19</v>
      </c>
      <c r="C1271" s="12">
        <v>20210205</v>
      </c>
      <c r="D1271" s="12">
        <v>610538201209</v>
      </c>
      <c r="E1271" s="12" t="s">
        <v>19</v>
      </c>
      <c r="F1271" s="12">
        <v>20210215</v>
      </c>
      <c r="G1271" s="12" t="s">
        <v>20</v>
      </c>
      <c r="H1271" s="12" t="s">
        <v>43</v>
      </c>
      <c r="I1271" s="12" t="s">
        <v>87</v>
      </c>
      <c r="J1271" s="12">
        <v>0.76</v>
      </c>
      <c r="K1271" s="12" t="s">
        <v>23</v>
      </c>
      <c r="L1271">
        <f t="shared" si="38"/>
        <v>1</v>
      </c>
      <c r="M1271">
        <f>MATCH(H:H,[1]价格表!$B$4:$B$35,0)</f>
        <v>4</v>
      </c>
      <c r="N1271" s="4">
        <f>IF(J1271&lt;=0.3,INDEX([1]价格表!$B$4:$I$31,M1271,2),IF(AND(J1271&gt;0.3,J1271&lt;=1),INDEX([1]价格表!$B$4:$I$31,M1271,3),IF(AND(J1271&gt;1,J1271&lt;=2.2),INDEX([1]价格表!$B$4:$I$31,M1271,4),IF(AND(J1271&gt;2.2,J1271&lt;=3.3),INDEX([1]价格表!$B$4:$I$31,M1271,5),IF(AND(J1271&gt;3.3,J1271&lt;=4),INDEX([1]价格表!$B$4:$I$31,M1271,6),IF(AND(J1271&gt;4,J1271&lt;=5.5),INDEX([1]价格表!$B$4:$I$31,M1271,7),IF(J1271&gt;5.5,2.6+INDEX([1]价格表!$B$4:$I$31,M1271,8)*L1271)))))))</f>
        <v>1.8</v>
      </c>
      <c r="O1271" s="3"/>
      <c r="P1271" s="3"/>
      <c r="Q1271" s="3">
        <f t="shared" si="39"/>
        <v>0</v>
      </c>
    </row>
    <row r="1272" spans="1:17">
      <c r="A1272" s="11">
        <v>4312275281266</v>
      </c>
      <c r="B1272" s="1" t="s">
        <v>19</v>
      </c>
      <c r="C1272" s="12">
        <v>20210205</v>
      </c>
      <c r="D1272" s="12">
        <v>610538201209</v>
      </c>
      <c r="E1272" s="12" t="s">
        <v>19</v>
      </c>
      <c r="F1272" s="12">
        <v>20210215</v>
      </c>
      <c r="G1272" s="12" t="s">
        <v>20</v>
      </c>
      <c r="H1272" s="12" t="s">
        <v>43</v>
      </c>
      <c r="I1272" s="12" t="s">
        <v>87</v>
      </c>
      <c r="J1272" s="12">
        <v>0.78</v>
      </c>
      <c r="K1272" s="12" t="s">
        <v>23</v>
      </c>
      <c r="L1272">
        <f t="shared" si="38"/>
        <v>1</v>
      </c>
      <c r="M1272">
        <f>MATCH(H:H,[1]价格表!$B$4:$B$35,0)</f>
        <v>4</v>
      </c>
      <c r="N1272" s="4">
        <f>IF(J1272&lt;=0.3,INDEX([1]价格表!$B$4:$I$31,M1272,2),IF(AND(J1272&gt;0.3,J1272&lt;=1),INDEX([1]价格表!$B$4:$I$31,M1272,3),IF(AND(J1272&gt;1,J1272&lt;=2.2),INDEX([1]价格表!$B$4:$I$31,M1272,4),IF(AND(J1272&gt;2.2,J1272&lt;=3.3),INDEX([1]价格表!$B$4:$I$31,M1272,5),IF(AND(J1272&gt;3.3,J1272&lt;=4),INDEX([1]价格表!$B$4:$I$31,M1272,6),IF(AND(J1272&gt;4,J1272&lt;=5.5),INDEX([1]价格表!$B$4:$I$31,M1272,7),IF(J1272&gt;5.5,2.6+INDEX([1]价格表!$B$4:$I$31,M1272,8)*L1272)))))))</f>
        <v>1.8</v>
      </c>
      <c r="O1272" s="3"/>
      <c r="P1272" s="3"/>
      <c r="Q1272" s="3">
        <f t="shared" si="39"/>
        <v>0</v>
      </c>
    </row>
    <row r="1273" spans="1:17">
      <c r="A1273" s="11">
        <v>4312275281269</v>
      </c>
      <c r="B1273" s="1" t="s">
        <v>19</v>
      </c>
      <c r="C1273" s="12">
        <v>20210205</v>
      </c>
      <c r="D1273" s="12">
        <v>610538201209</v>
      </c>
      <c r="E1273" s="12" t="s">
        <v>19</v>
      </c>
      <c r="F1273" s="12">
        <v>20210215</v>
      </c>
      <c r="G1273" s="12" t="s">
        <v>20</v>
      </c>
      <c r="H1273" s="12" t="s">
        <v>72</v>
      </c>
      <c r="I1273" s="12" t="s">
        <v>73</v>
      </c>
      <c r="J1273" s="12">
        <v>0.69</v>
      </c>
      <c r="K1273" s="12" t="s">
        <v>23</v>
      </c>
      <c r="L1273">
        <f t="shared" si="38"/>
        <v>1</v>
      </c>
      <c r="M1273">
        <f>MATCH(H:H,[1]价格表!$B$4:$B$35,0)</f>
        <v>2</v>
      </c>
      <c r="N1273" s="4">
        <f>IF(J1273&lt;=0.3,INDEX([1]价格表!$B$4:$I$31,M1273,2),IF(AND(J1273&gt;0.3,J1273&lt;=1),INDEX([1]价格表!$B$4:$I$31,M1273,3),IF(AND(J1273&gt;1,J1273&lt;=2.2),INDEX([1]价格表!$B$4:$I$31,M1273,4),IF(AND(J1273&gt;2.2,J1273&lt;=3.3),INDEX([1]价格表!$B$4:$I$31,M1273,5),IF(AND(J1273&gt;3.3,J1273&lt;=4),INDEX([1]价格表!$B$4:$I$31,M1273,6),IF(AND(J1273&gt;4,J1273&lt;=5.5),INDEX([1]价格表!$B$4:$I$31,M1273,7),IF(J1273&gt;5.5,2.6+INDEX([1]价格表!$B$4:$I$31,M1273,8)*L1273)))))))</f>
        <v>1.8</v>
      </c>
      <c r="O1273" s="3"/>
      <c r="P1273" s="3"/>
      <c r="Q1273" s="3">
        <f t="shared" si="39"/>
        <v>0</v>
      </c>
    </row>
    <row r="1274" spans="1:17">
      <c r="A1274" s="11">
        <v>4312275294558</v>
      </c>
      <c r="B1274" s="1" t="s">
        <v>19</v>
      </c>
      <c r="C1274" s="12">
        <v>20210205</v>
      </c>
      <c r="D1274" s="12">
        <v>610538201209</v>
      </c>
      <c r="E1274" s="12" t="s">
        <v>19</v>
      </c>
      <c r="F1274" s="12">
        <v>20210215</v>
      </c>
      <c r="G1274" s="12" t="s">
        <v>20</v>
      </c>
      <c r="H1274" s="12" t="s">
        <v>52</v>
      </c>
      <c r="I1274" s="12" t="s">
        <v>60</v>
      </c>
      <c r="J1274" s="12">
        <v>0.7</v>
      </c>
      <c r="K1274" s="12" t="s">
        <v>23</v>
      </c>
      <c r="L1274">
        <f t="shared" si="38"/>
        <v>1</v>
      </c>
      <c r="M1274">
        <f>MATCH(H:H,[1]价格表!$B$4:$B$35,0)</f>
        <v>21</v>
      </c>
      <c r="N1274" s="4">
        <f>IF(J1274&lt;=0.3,INDEX([1]价格表!$B$4:$I$31,M1274,2),IF(AND(J1274&gt;0.3,J1274&lt;=1),INDEX([1]价格表!$B$4:$I$31,M1274,3),IF(AND(J1274&gt;1,J1274&lt;=2.2),INDEX([1]价格表!$B$4:$I$31,M1274,4),IF(AND(J1274&gt;2.2,J1274&lt;=3.3),INDEX([1]价格表!$B$4:$I$31,M1274,5),IF(AND(J1274&gt;3.3,J1274&lt;=4),INDEX([1]价格表!$B$4:$I$31,M1274,6),IF(AND(J1274&gt;4,J1274&lt;=5.5),INDEX([1]价格表!$B$4:$I$31,M1274,7),IF(J1274&gt;5.5,2.6+INDEX([1]价格表!$B$4:$I$31,M1274,8)*L1274)))))))</f>
        <v>1.8</v>
      </c>
      <c r="O1274" s="3"/>
      <c r="P1274" s="3"/>
      <c r="Q1274" s="3">
        <f t="shared" si="39"/>
        <v>0</v>
      </c>
    </row>
    <row r="1275" spans="1:17">
      <c r="A1275" s="11">
        <v>4312275294561</v>
      </c>
      <c r="B1275" s="1" t="s">
        <v>19</v>
      </c>
      <c r="C1275" s="12">
        <v>20210205</v>
      </c>
      <c r="D1275" s="12">
        <v>610538201209</v>
      </c>
      <c r="E1275" s="12" t="s">
        <v>19</v>
      </c>
      <c r="F1275" s="12">
        <v>20210215</v>
      </c>
      <c r="G1275" s="12" t="s">
        <v>20</v>
      </c>
      <c r="H1275" s="12" t="s">
        <v>40</v>
      </c>
      <c r="I1275" s="12" t="s">
        <v>103</v>
      </c>
      <c r="J1275" s="12">
        <v>0.95</v>
      </c>
      <c r="K1275" s="12" t="s">
        <v>23</v>
      </c>
      <c r="L1275">
        <f t="shared" si="38"/>
        <v>1</v>
      </c>
      <c r="M1275">
        <f>MATCH(H:H,[1]价格表!$B$4:$B$35,0)</f>
        <v>9</v>
      </c>
      <c r="N1275" s="4">
        <f>IF(J1275&lt;=0.3,INDEX([1]价格表!$B$4:$I$31,M1275,2),IF(AND(J1275&gt;0.3,J1275&lt;=1),INDEX([1]价格表!$B$4:$I$31,M1275,3),IF(AND(J1275&gt;1,J1275&lt;=2.2),INDEX([1]价格表!$B$4:$I$31,M1275,4),IF(AND(J1275&gt;2.2,J1275&lt;=3.3),INDEX([1]价格表!$B$4:$I$31,M1275,5),IF(AND(J1275&gt;3.3,J1275&lt;=4),INDEX([1]价格表!$B$4:$I$31,M1275,6),IF(AND(J1275&gt;4,J1275&lt;=5.5),INDEX([1]价格表!$B$4:$I$31,M1275,7),IF(J1275&gt;5.5,2.6+INDEX([1]价格表!$B$4:$I$31,M1275,8)*L1275)))))))</f>
        <v>1.8</v>
      </c>
      <c r="O1275" s="3"/>
      <c r="P1275" s="3"/>
      <c r="Q1275" s="3">
        <f t="shared" si="39"/>
        <v>0</v>
      </c>
    </row>
    <row r="1276" spans="1:17">
      <c r="A1276" s="11">
        <v>4312275301636</v>
      </c>
      <c r="B1276" s="1" t="s">
        <v>19</v>
      </c>
      <c r="C1276" s="12">
        <v>20210205</v>
      </c>
      <c r="D1276" s="12">
        <v>610538201209</v>
      </c>
      <c r="E1276" s="12" t="s">
        <v>19</v>
      </c>
      <c r="F1276" s="12">
        <v>20210215</v>
      </c>
      <c r="G1276" s="12" t="s">
        <v>20</v>
      </c>
      <c r="H1276" s="12" t="s">
        <v>31</v>
      </c>
      <c r="I1276" s="12" t="s">
        <v>261</v>
      </c>
      <c r="J1276" s="12">
        <v>0.69</v>
      </c>
      <c r="K1276" s="12" t="s">
        <v>23</v>
      </c>
      <c r="L1276">
        <f t="shared" si="38"/>
        <v>1</v>
      </c>
      <c r="M1276">
        <f>MATCH(H:H,[1]价格表!$B$4:$B$35,0)</f>
        <v>17</v>
      </c>
      <c r="N1276" s="4">
        <f>IF(J1276&lt;=0.3,INDEX([1]价格表!$B$4:$I$31,M1276,2),IF(AND(J1276&gt;0.3,J1276&lt;=1),INDEX([1]价格表!$B$4:$I$31,M1276,3),IF(AND(J1276&gt;1,J1276&lt;=2.2),INDEX([1]价格表!$B$4:$I$31,M1276,4),IF(AND(J1276&gt;2.2,J1276&lt;=3.3),INDEX([1]价格表!$B$4:$I$31,M1276,5),IF(AND(J1276&gt;3.3,J1276&lt;=4),INDEX([1]价格表!$B$4:$I$31,M1276,6),IF(AND(J1276&gt;4,J1276&lt;=5.5),INDEX([1]价格表!$B$4:$I$31,M1276,7),IF(J1276&gt;5.5,2.6+INDEX([1]价格表!$B$4:$I$31,M1276,8)*L1276)))))))</f>
        <v>1.8</v>
      </c>
      <c r="O1276" s="3"/>
      <c r="P1276" s="3"/>
      <c r="Q1276" s="3">
        <f t="shared" si="39"/>
        <v>0</v>
      </c>
    </row>
    <row r="1277" spans="1:17">
      <c r="A1277" s="11">
        <v>4312275301646</v>
      </c>
      <c r="B1277" s="1" t="s">
        <v>19</v>
      </c>
      <c r="C1277" s="12">
        <v>20210205</v>
      </c>
      <c r="D1277" s="12">
        <v>610538201209</v>
      </c>
      <c r="E1277" s="12" t="s">
        <v>19</v>
      </c>
      <c r="F1277" s="12">
        <v>20210215</v>
      </c>
      <c r="G1277" s="12" t="s">
        <v>20</v>
      </c>
      <c r="H1277" s="12" t="s">
        <v>43</v>
      </c>
      <c r="I1277" s="12" t="s">
        <v>101</v>
      </c>
      <c r="J1277" s="12">
        <v>1.38</v>
      </c>
      <c r="K1277" s="12" t="s">
        <v>23</v>
      </c>
      <c r="L1277">
        <f t="shared" si="38"/>
        <v>2</v>
      </c>
      <c r="M1277">
        <f>MATCH(H:H,[1]价格表!$B$4:$B$35,0)</f>
        <v>4</v>
      </c>
      <c r="N1277" s="4">
        <f>IF(J1277&lt;=0.3,INDEX([1]价格表!$B$4:$I$31,M1277,2),IF(AND(J1277&gt;0.3,J1277&lt;=1),INDEX([1]价格表!$B$4:$I$31,M1277,3),IF(AND(J1277&gt;1,J1277&lt;=2.2),INDEX([1]价格表!$B$4:$I$31,M1277,4),IF(AND(J1277&gt;2.2,J1277&lt;=3.3),INDEX([1]价格表!$B$4:$I$31,M1277,5),IF(AND(J1277&gt;3.3,J1277&lt;=4),INDEX([1]价格表!$B$4:$I$31,M1277,6),IF(AND(J1277&gt;4,J1277&lt;=5.5),INDEX([1]价格表!$B$4:$I$31,M1277,7),IF(J1277&gt;5.5,2.6+INDEX([1]价格表!$B$4:$I$31,M1277,8)*L1277)))))))</f>
        <v>2.15</v>
      </c>
      <c r="O1277" s="3"/>
      <c r="P1277" s="3"/>
      <c r="Q1277" s="3">
        <f t="shared" si="39"/>
        <v>0</v>
      </c>
    </row>
    <row r="1278" spans="1:17">
      <c r="A1278" s="11">
        <v>4312276206371</v>
      </c>
      <c r="B1278" s="1" t="s">
        <v>19</v>
      </c>
      <c r="C1278" s="12">
        <v>20210205</v>
      </c>
      <c r="D1278" s="12">
        <v>610538201209</v>
      </c>
      <c r="E1278" s="12" t="s">
        <v>19</v>
      </c>
      <c r="F1278" s="12">
        <v>20210215</v>
      </c>
      <c r="G1278" s="12" t="s">
        <v>20</v>
      </c>
      <c r="H1278" s="12" t="s">
        <v>24</v>
      </c>
      <c r="I1278" s="12" t="s">
        <v>70</v>
      </c>
      <c r="J1278" s="12">
        <v>1.88</v>
      </c>
      <c r="K1278" s="12" t="s">
        <v>23</v>
      </c>
      <c r="L1278">
        <f t="shared" si="38"/>
        <v>2</v>
      </c>
      <c r="M1278">
        <f>MATCH(H:H,[1]价格表!$B$4:$B$35,0)</f>
        <v>1</v>
      </c>
      <c r="N1278" s="4">
        <f>IF(J1278&lt;=0.3,INDEX([1]价格表!$B$4:$I$31,M1278,2),IF(AND(J1278&gt;0.3,J1278&lt;=1),INDEX([1]价格表!$B$4:$I$31,M1278,3),IF(AND(J1278&gt;1,J1278&lt;=2.2),INDEX([1]价格表!$B$4:$I$31,M1278,4),IF(AND(J1278&gt;2.2,J1278&lt;=3.3),INDEX([1]价格表!$B$4:$I$31,M1278,5),IF(AND(J1278&gt;3.3,J1278&lt;=4),INDEX([1]价格表!$B$4:$I$31,M1278,6),IF(AND(J1278&gt;4,J1278&lt;=5.5),INDEX([1]价格表!$B$4:$I$31,M1278,7),IF(J1278&gt;5.5,2.6+INDEX([1]价格表!$B$4:$I$31,M1278,8)*L1278)))))))</f>
        <v>2.15</v>
      </c>
      <c r="O1278" s="3"/>
      <c r="P1278" s="3"/>
      <c r="Q1278" s="3">
        <f t="shared" si="39"/>
        <v>0</v>
      </c>
    </row>
    <row r="1279" spans="1:17">
      <c r="A1279" s="11">
        <v>4312277913329</v>
      </c>
      <c r="B1279" s="1" t="s">
        <v>19</v>
      </c>
      <c r="C1279" s="12">
        <v>20210205</v>
      </c>
      <c r="D1279" s="12">
        <v>610538201209</v>
      </c>
      <c r="E1279" s="12" t="s">
        <v>19</v>
      </c>
      <c r="F1279" s="12">
        <v>20210215</v>
      </c>
      <c r="G1279" s="12" t="s">
        <v>20</v>
      </c>
      <c r="H1279" s="12" t="s">
        <v>31</v>
      </c>
      <c r="I1279" s="12" t="s">
        <v>77</v>
      </c>
      <c r="J1279" s="12">
        <v>0.76</v>
      </c>
      <c r="K1279" s="12" t="s">
        <v>23</v>
      </c>
      <c r="L1279">
        <f t="shared" si="38"/>
        <v>1</v>
      </c>
      <c r="M1279">
        <f>MATCH(H:H,[1]价格表!$B$4:$B$35,0)</f>
        <v>17</v>
      </c>
      <c r="N1279" s="4">
        <f>IF(J1279&lt;=0.3,INDEX([1]价格表!$B$4:$I$31,M1279,2),IF(AND(J1279&gt;0.3,J1279&lt;=1),INDEX([1]价格表!$B$4:$I$31,M1279,3),IF(AND(J1279&gt;1,J1279&lt;=2.2),INDEX([1]价格表!$B$4:$I$31,M1279,4),IF(AND(J1279&gt;2.2,J1279&lt;=3.3),INDEX([1]价格表!$B$4:$I$31,M1279,5),IF(AND(J1279&gt;3.3,J1279&lt;=4),INDEX([1]价格表!$B$4:$I$31,M1279,6),IF(AND(J1279&gt;4,J1279&lt;=5.5),INDEX([1]价格表!$B$4:$I$31,M1279,7),IF(J1279&gt;5.5,2.6+INDEX([1]价格表!$B$4:$I$31,M1279,8)*L1279)))))))</f>
        <v>1.8</v>
      </c>
      <c r="O1279" s="3"/>
      <c r="P1279" s="3"/>
      <c r="Q1279" s="3">
        <f t="shared" si="39"/>
        <v>0</v>
      </c>
    </row>
    <row r="1280" spans="1:17">
      <c r="A1280" s="11">
        <v>4312277913330</v>
      </c>
      <c r="B1280" s="1" t="s">
        <v>19</v>
      </c>
      <c r="C1280" s="12">
        <v>20210205</v>
      </c>
      <c r="D1280" s="12">
        <v>610538201209</v>
      </c>
      <c r="E1280" s="12" t="s">
        <v>19</v>
      </c>
      <c r="F1280" s="12">
        <v>20210215</v>
      </c>
      <c r="G1280" s="12" t="s">
        <v>20</v>
      </c>
      <c r="H1280" s="12" t="s">
        <v>47</v>
      </c>
      <c r="I1280" s="12" t="s">
        <v>95</v>
      </c>
      <c r="J1280" s="12">
        <v>1.4</v>
      </c>
      <c r="K1280" s="12" t="s">
        <v>23</v>
      </c>
      <c r="L1280">
        <f t="shared" si="38"/>
        <v>2</v>
      </c>
      <c r="M1280">
        <f>MATCH(H:H,[1]价格表!$B$4:$B$35,0)</f>
        <v>12</v>
      </c>
      <c r="N1280" s="4">
        <f>IF(J1280&lt;=0.3,INDEX([1]价格表!$B$4:$I$31,M1280,2),IF(AND(J1280&gt;0.3,J1280&lt;=1),INDEX([1]价格表!$B$4:$I$31,M1280,3),IF(AND(J1280&gt;1,J1280&lt;=2.2),INDEX([1]价格表!$B$4:$I$31,M1280,4),IF(AND(J1280&gt;2.2,J1280&lt;=3.3),INDEX([1]价格表!$B$4:$I$31,M1280,5),IF(AND(J1280&gt;3.3,J1280&lt;=4),INDEX([1]价格表!$B$4:$I$31,M1280,6),IF(AND(J1280&gt;4,J1280&lt;=5.5),INDEX([1]价格表!$B$4:$I$31,M1280,7),IF(J1280&gt;5.5,2.6+INDEX([1]价格表!$B$4:$I$31,M1280,8)*L1280)))))))</f>
        <v>2.15</v>
      </c>
      <c r="O1280" s="3"/>
      <c r="P1280" s="3"/>
      <c r="Q1280" s="3">
        <f t="shared" si="39"/>
        <v>0</v>
      </c>
    </row>
    <row r="1281" spans="1:17">
      <c r="A1281" s="11">
        <v>4312277913331</v>
      </c>
      <c r="B1281" s="1" t="s">
        <v>19</v>
      </c>
      <c r="C1281" s="12">
        <v>20210205</v>
      </c>
      <c r="D1281" s="12">
        <v>610538201209</v>
      </c>
      <c r="E1281" s="12" t="s">
        <v>19</v>
      </c>
      <c r="F1281" s="12">
        <v>20210215</v>
      </c>
      <c r="G1281" s="12" t="s">
        <v>20</v>
      </c>
      <c r="H1281" s="12" t="s">
        <v>47</v>
      </c>
      <c r="I1281" s="12" t="s">
        <v>96</v>
      </c>
      <c r="J1281" s="12">
        <v>0.76</v>
      </c>
      <c r="K1281" s="12" t="s">
        <v>23</v>
      </c>
      <c r="L1281">
        <f t="shared" si="38"/>
        <v>1</v>
      </c>
      <c r="M1281">
        <f>MATCH(H:H,[1]价格表!$B$4:$B$35,0)</f>
        <v>12</v>
      </c>
      <c r="N1281" s="4">
        <f>IF(J1281&lt;=0.3,INDEX([1]价格表!$B$4:$I$31,M1281,2),IF(AND(J1281&gt;0.3,J1281&lt;=1),INDEX([1]价格表!$B$4:$I$31,M1281,3),IF(AND(J1281&gt;1,J1281&lt;=2.2),INDEX([1]价格表!$B$4:$I$31,M1281,4),IF(AND(J1281&gt;2.2,J1281&lt;=3.3),INDEX([1]价格表!$B$4:$I$31,M1281,5),IF(AND(J1281&gt;3.3,J1281&lt;=4),INDEX([1]价格表!$B$4:$I$31,M1281,6),IF(AND(J1281&gt;4,J1281&lt;=5.5),INDEX([1]价格表!$B$4:$I$31,M1281,7),IF(J1281&gt;5.5,2.6+INDEX([1]价格表!$B$4:$I$31,M1281,8)*L1281)))))))</f>
        <v>1.8</v>
      </c>
      <c r="O1281" s="3"/>
      <c r="P1281" s="3"/>
      <c r="Q1281" s="3">
        <f t="shared" si="39"/>
        <v>0</v>
      </c>
    </row>
    <row r="1282" spans="1:17">
      <c r="A1282" s="11">
        <v>4312277913332</v>
      </c>
      <c r="B1282" s="1" t="s">
        <v>19</v>
      </c>
      <c r="C1282" s="12">
        <v>20210205</v>
      </c>
      <c r="D1282" s="12">
        <v>610538201209</v>
      </c>
      <c r="E1282" s="12" t="s">
        <v>19</v>
      </c>
      <c r="F1282" s="12">
        <v>20210215</v>
      </c>
      <c r="G1282" s="12" t="s">
        <v>20</v>
      </c>
      <c r="H1282" s="12" t="s">
        <v>47</v>
      </c>
      <c r="I1282" s="12" t="s">
        <v>107</v>
      </c>
      <c r="J1282" s="12">
        <v>0.76</v>
      </c>
      <c r="K1282" s="12" t="s">
        <v>23</v>
      </c>
      <c r="L1282">
        <f t="shared" si="38"/>
        <v>1</v>
      </c>
      <c r="M1282">
        <f>MATCH(H:H,[1]价格表!$B$4:$B$35,0)</f>
        <v>12</v>
      </c>
      <c r="N1282" s="4">
        <f>IF(J1282&lt;=0.3,INDEX([1]价格表!$B$4:$I$31,M1282,2),IF(AND(J1282&gt;0.3,J1282&lt;=1),INDEX([1]价格表!$B$4:$I$31,M1282,3),IF(AND(J1282&gt;1,J1282&lt;=2.2),INDEX([1]价格表!$B$4:$I$31,M1282,4),IF(AND(J1282&gt;2.2,J1282&lt;=3.3),INDEX([1]价格表!$B$4:$I$31,M1282,5),IF(AND(J1282&gt;3.3,J1282&lt;=4),INDEX([1]价格表!$B$4:$I$31,M1282,6),IF(AND(J1282&gt;4,J1282&lt;=5.5),INDEX([1]价格表!$B$4:$I$31,M1282,7),IF(J1282&gt;5.5,2.6+INDEX([1]价格表!$B$4:$I$31,M1282,8)*L1282)))))))</f>
        <v>1.8</v>
      </c>
      <c r="O1282" s="3"/>
      <c r="P1282" s="3"/>
      <c r="Q1282" s="3">
        <f t="shared" si="39"/>
        <v>0</v>
      </c>
    </row>
    <row r="1283" spans="1:17">
      <c r="A1283" s="11">
        <v>4312277913333</v>
      </c>
      <c r="B1283" s="1" t="s">
        <v>19</v>
      </c>
      <c r="C1283" s="12">
        <v>20210205</v>
      </c>
      <c r="D1283" s="12">
        <v>610538201209</v>
      </c>
      <c r="E1283" s="12" t="s">
        <v>19</v>
      </c>
      <c r="F1283" s="12">
        <v>20210215</v>
      </c>
      <c r="G1283" s="12" t="s">
        <v>20</v>
      </c>
      <c r="H1283" s="12" t="s">
        <v>81</v>
      </c>
      <c r="I1283" s="12" t="s">
        <v>82</v>
      </c>
      <c r="J1283" s="12">
        <v>0.76</v>
      </c>
      <c r="K1283" s="12" t="s">
        <v>23</v>
      </c>
      <c r="L1283">
        <f t="shared" si="38"/>
        <v>1</v>
      </c>
      <c r="M1283">
        <f>MATCH(H:H,[1]价格表!$B$4:$B$35,0)</f>
        <v>16</v>
      </c>
      <c r="N1283" s="4">
        <f>IF(J1283&lt;=0.3,INDEX([1]价格表!$B$4:$I$31,M1283,2),IF(AND(J1283&gt;0.3,J1283&lt;=1),INDEX([1]价格表!$B$4:$I$31,M1283,3),IF(AND(J1283&gt;1,J1283&lt;=2.2),INDEX([1]价格表!$B$4:$I$31,M1283,4),IF(AND(J1283&gt;2.2,J1283&lt;=3.3),INDEX([1]价格表!$B$4:$I$31,M1283,5),IF(AND(J1283&gt;3.3,J1283&lt;=4),INDEX([1]价格表!$B$4:$I$31,M1283,6),IF(AND(J1283&gt;4,J1283&lt;=5.5),INDEX([1]价格表!$B$4:$I$31,M1283,7),IF(J1283&gt;5.5,2.6+INDEX([1]价格表!$B$4:$I$31,M1283,8)*L1283)))))))</f>
        <v>1.8</v>
      </c>
      <c r="O1283" s="3"/>
      <c r="P1283" s="3"/>
      <c r="Q1283" s="3">
        <f t="shared" si="39"/>
        <v>0</v>
      </c>
    </row>
    <row r="1284" spans="1:17">
      <c r="A1284" s="11">
        <v>4312277913334</v>
      </c>
      <c r="B1284" s="1" t="s">
        <v>19</v>
      </c>
      <c r="C1284" s="12">
        <v>20210205</v>
      </c>
      <c r="D1284" s="12">
        <v>610538201209</v>
      </c>
      <c r="E1284" s="12" t="s">
        <v>19</v>
      </c>
      <c r="F1284" s="12">
        <v>20210215</v>
      </c>
      <c r="G1284" s="12" t="s">
        <v>20</v>
      </c>
      <c r="H1284" s="12" t="s">
        <v>52</v>
      </c>
      <c r="I1284" s="12" t="s">
        <v>53</v>
      </c>
      <c r="J1284" s="12">
        <v>0.69</v>
      </c>
      <c r="K1284" s="12" t="s">
        <v>23</v>
      </c>
      <c r="L1284">
        <f t="shared" ref="L1284:L1347" si="40">ROUNDUP(J1284,0)</f>
        <v>1</v>
      </c>
      <c r="M1284">
        <f>MATCH(H:H,[1]价格表!$B$4:$B$35,0)</f>
        <v>21</v>
      </c>
      <c r="N1284" s="4">
        <f>IF(J1284&lt;=0.3,INDEX([1]价格表!$B$4:$I$31,M1284,2),IF(AND(J1284&gt;0.3,J1284&lt;=1),INDEX([1]价格表!$B$4:$I$31,M1284,3),IF(AND(J1284&gt;1,J1284&lt;=2.2),INDEX([1]价格表!$B$4:$I$31,M1284,4),IF(AND(J1284&gt;2.2,J1284&lt;=3.3),INDEX([1]价格表!$B$4:$I$31,M1284,5),IF(AND(J1284&gt;3.3,J1284&lt;=4),INDEX([1]价格表!$B$4:$I$31,M1284,6),IF(AND(J1284&gt;4,J1284&lt;=5.5),INDEX([1]价格表!$B$4:$I$31,M1284,7),IF(J1284&gt;5.5,2.6+INDEX([1]价格表!$B$4:$I$31,M1284,8)*L1284)))))))</f>
        <v>1.8</v>
      </c>
      <c r="O1284" s="3"/>
      <c r="P1284" s="3"/>
      <c r="Q1284" s="3">
        <f t="shared" ref="Q1284:Q1347" si="41">IF(P1284&gt;0,P1284-N1284,0)</f>
        <v>0</v>
      </c>
    </row>
    <row r="1285" spans="1:17">
      <c r="A1285" s="11">
        <v>4312277913335</v>
      </c>
      <c r="B1285" s="1" t="s">
        <v>19</v>
      </c>
      <c r="C1285" s="12">
        <v>20210205</v>
      </c>
      <c r="D1285" s="12">
        <v>610538201209</v>
      </c>
      <c r="E1285" s="12" t="s">
        <v>19</v>
      </c>
      <c r="F1285" s="12">
        <v>20210215</v>
      </c>
      <c r="G1285" s="12" t="s">
        <v>20</v>
      </c>
      <c r="H1285" s="12" t="s">
        <v>168</v>
      </c>
      <c r="I1285" s="12" t="s">
        <v>169</v>
      </c>
      <c r="J1285" s="12">
        <v>0.81</v>
      </c>
      <c r="K1285" s="12" t="s">
        <v>23</v>
      </c>
      <c r="L1285">
        <f t="shared" si="40"/>
        <v>1</v>
      </c>
      <c r="M1285">
        <f>MATCH(H:H,[1]价格表!$B$4:$B$35,0)</f>
        <v>32</v>
      </c>
      <c r="N1285" s="4">
        <f>L1285*15+3</f>
        <v>18</v>
      </c>
      <c r="O1285" s="3"/>
      <c r="P1285" s="3"/>
      <c r="Q1285" s="3">
        <f t="shared" si="41"/>
        <v>0</v>
      </c>
    </row>
    <row r="1286" spans="1:17">
      <c r="A1286" s="11">
        <v>4312277913336</v>
      </c>
      <c r="B1286" s="1" t="s">
        <v>19</v>
      </c>
      <c r="C1286" s="12">
        <v>20210205</v>
      </c>
      <c r="D1286" s="12">
        <v>610538201209</v>
      </c>
      <c r="E1286" s="12" t="s">
        <v>19</v>
      </c>
      <c r="F1286" s="12">
        <v>20210215</v>
      </c>
      <c r="G1286" s="12" t="s">
        <v>20</v>
      </c>
      <c r="H1286" s="12" t="s">
        <v>43</v>
      </c>
      <c r="I1286" s="12" t="s">
        <v>44</v>
      </c>
      <c r="J1286" s="12">
        <v>0.85</v>
      </c>
      <c r="K1286" s="12" t="s">
        <v>23</v>
      </c>
      <c r="L1286">
        <f t="shared" si="40"/>
        <v>1</v>
      </c>
      <c r="M1286">
        <f>MATCH(H:H,[1]价格表!$B$4:$B$35,0)</f>
        <v>4</v>
      </c>
      <c r="N1286" s="4">
        <f>IF(J1286&lt;=0.3,INDEX([1]价格表!$B$4:$I$31,M1286,2),IF(AND(J1286&gt;0.3,J1286&lt;=1),INDEX([1]价格表!$B$4:$I$31,M1286,3),IF(AND(J1286&gt;1,J1286&lt;=2.2),INDEX([1]价格表!$B$4:$I$31,M1286,4),IF(AND(J1286&gt;2.2,J1286&lt;=3.3),INDEX([1]价格表!$B$4:$I$31,M1286,5),IF(AND(J1286&gt;3.3,J1286&lt;=4),INDEX([1]价格表!$B$4:$I$31,M1286,6),IF(AND(J1286&gt;4,J1286&lt;=5.5),INDEX([1]价格表!$B$4:$I$31,M1286,7),IF(J1286&gt;5.5,2.6+INDEX([1]价格表!$B$4:$I$31,M1286,8)*L1286)))))))</f>
        <v>1.8</v>
      </c>
      <c r="O1286" s="3"/>
      <c r="P1286" s="3"/>
      <c r="Q1286" s="3">
        <f t="shared" si="41"/>
        <v>0</v>
      </c>
    </row>
    <row r="1287" spans="1:17">
      <c r="A1287" s="11">
        <v>4312277913337</v>
      </c>
      <c r="B1287" s="1" t="s">
        <v>19</v>
      </c>
      <c r="C1287" s="12">
        <v>20210205</v>
      </c>
      <c r="D1287" s="12">
        <v>610538201209</v>
      </c>
      <c r="E1287" s="12" t="s">
        <v>19</v>
      </c>
      <c r="F1287" s="12">
        <v>20210215</v>
      </c>
      <c r="G1287" s="12" t="s">
        <v>20</v>
      </c>
      <c r="H1287" s="12" t="s">
        <v>52</v>
      </c>
      <c r="I1287" s="12" t="s">
        <v>92</v>
      </c>
      <c r="J1287" s="12">
        <v>0.76</v>
      </c>
      <c r="K1287" s="12" t="s">
        <v>23</v>
      </c>
      <c r="L1287">
        <f t="shared" si="40"/>
        <v>1</v>
      </c>
      <c r="M1287">
        <f>MATCH(H:H,[1]价格表!$B$4:$B$35,0)</f>
        <v>21</v>
      </c>
      <c r="N1287" s="4">
        <f>IF(J1287&lt;=0.3,INDEX([1]价格表!$B$4:$I$31,M1287,2),IF(AND(J1287&gt;0.3,J1287&lt;=1),INDEX([1]价格表!$B$4:$I$31,M1287,3),IF(AND(J1287&gt;1,J1287&lt;=2.2),INDEX([1]价格表!$B$4:$I$31,M1287,4),IF(AND(J1287&gt;2.2,J1287&lt;=3.3),INDEX([1]价格表!$B$4:$I$31,M1287,5),IF(AND(J1287&gt;3.3,J1287&lt;=4),INDEX([1]价格表!$B$4:$I$31,M1287,6),IF(AND(J1287&gt;4,J1287&lt;=5.5),INDEX([1]价格表!$B$4:$I$31,M1287,7),IF(J1287&gt;5.5,2.6+INDEX([1]价格表!$B$4:$I$31,M1287,8)*L1287)))))))</f>
        <v>1.8</v>
      </c>
      <c r="O1287" s="3"/>
      <c r="P1287" s="3"/>
      <c r="Q1287" s="3">
        <f t="shared" si="41"/>
        <v>0</v>
      </c>
    </row>
    <row r="1288" spans="1:17">
      <c r="A1288" s="11">
        <v>4312277913338</v>
      </c>
      <c r="B1288" s="1" t="s">
        <v>19</v>
      </c>
      <c r="C1288" s="12">
        <v>20210205</v>
      </c>
      <c r="D1288" s="12">
        <v>610538201209</v>
      </c>
      <c r="E1288" s="12" t="s">
        <v>19</v>
      </c>
      <c r="F1288" s="12">
        <v>20210215</v>
      </c>
      <c r="G1288" s="12" t="s">
        <v>20</v>
      </c>
      <c r="H1288" s="12" t="s">
        <v>54</v>
      </c>
      <c r="I1288" s="12" t="s">
        <v>173</v>
      </c>
      <c r="J1288" s="12">
        <v>0.68</v>
      </c>
      <c r="K1288" s="12" t="s">
        <v>23</v>
      </c>
      <c r="L1288">
        <f t="shared" si="40"/>
        <v>1</v>
      </c>
      <c r="M1288">
        <f>MATCH(H:H,[1]价格表!$B$4:$B$35,0)</f>
        <v>10</v>
      </c>
      <c r="N1288" s="4">
        <f>IF(J1288&lt;=0.3,INDEX([1]价格表!$B$4:$I$31,M1288,2),IF(AND(J1288&gt;0.3,J1288&lt;=1),INDEX([1]价格表!$B$4:$I$31,M1288,3),IF(AND(J1288&gt;1,J1288&lt;=2.2),INDEX([1]价格表!$B$4:$I$31,M1288,4),IF(AND(J1288&gt;2.2,J1288&lt;=3.3),INDEX([1]价格表!$B$4:$I$31,M1288,5),IF(AND(J1288&gt;3.3,J1288&lt;=4),INDEX([1]价格表!$B$4:$I$31,M1288,6),IF(AND(J1288&gt;4,J1288&lt;=5.5),INDEX([1]价格表!$B$4:$I$31,M1288,7),IF(J1288&gt;5.5,2.6+INDEX([1]价格表!$B$4:$I$31,M1288,8)*L1288)))))))</f>
        <v>1.8</v>
      </c>
      <c r="O1288" s="3"/>
      <c r="P1288" s="3"/>
      <c r="Q1288" s="3">
        <f t="shared" si="41"/>
        <v>0</v>
      </c>
    </row>
    <row r="1289" spans="1:17">
      <c r="A1289" s="11">
        <v>4312277913340</v>
      </c>
      <c r="B1289" s="1" t="s">
        <v>19</v>
      </c>
      <c r="C1289" s="12">
        <v>20210205</v>
      </c>
      <c r="D1289" s="12">
        <v>610538201209</v>
      </c>
      <c r="E1289" s="12" t="s">
        <v>19</v>
      </c>
      <c r="F1289" s="12">
        <v>20210215</v>
      </c>
      <c r="G1289" s="12" t="s">
        <v>20</v>
      </c>
      <c r="H1289" s="12" t="s">
        <v>24</v>
      </c>
      <c r="I1289" s="12" t="s">
        <v>56</v>
      </c>
      <c r="J1289" s="12">
        <v>0.74</v>
      </c>
      <c r="K1289" s="12" t="s">
        <v>23</v>
      </c>
      <c r="L1289">
        <f t="shared" si="40"/>
        <v>1</v>
      </c>
      <c r="M1289">
        <f>MATCH(H:H,[1]价格表!$B$4:$B$35,0)</f>
        <v>1</v>
      </c>
      <c r="N1289" s="4">
        <f>IF(J1289&lt;=0.3,INDEX([1]价格表!$B$4:$I$31,M1289,2),IF(AND(J1289&gt;0.3,J1289&lt;=1),INDEX([1]价格表!$B$4:$I$31,M1289,3),IF(AND(J1289&gt;1,J1289&lt;=2.2),INDEX([1]价格表!$B$4:$I$31,M1289,4),IF(AND(J1289&gt;2.2,J1289&lt;=3.3),INDEX([1]价格表!$B$4:$I$31,M1289,5),IF(AND(J1289&gt;3.3,J1289&lt;=4),INDEX([1]价格表!$B$4:$I$31,M1289,6),IF(AND(J1289&gt;4,J1289&lt;=5.5),INDEX([1]价格表!$B$4:$I$31,M1289,7),IF(J1289&gt;5.5,2.6+INDEX([1]价格表!$B$4:$I$31,M1289,8)*L1289)))))))</f>
        <v>1.8</v>
      </c>
      <c r="O1289" s="3"/>
      <c r="P1289" s="3"/>
      <c r="Q1289" s="3">
        <f t="shared" si="41"/>
        <v>0</v>
      </c>
    </row>
    <row r="1290" spans="1:17">
      <c r="A1290" s="11">
        <v>4312277913341</v>
      </c>
      <c r="B1290" s="1" t="s">
        <v>19</v>
      </c>
      <c r="C1290" s="12">
        <v>20210205</v>
      </c>
      <c r="D1290" s="12">
        <v>610538201209</v>
      </c>
      <c r="E1290" s="12" t="s">
        <v>19</v>
      </c>
      <c r="F1290" s="12">
        <v>20210215</v>
      </c>
      <c r="G1290" s="12" t="s">
        <v>20</v>
      </c>
      <c r="H1290" s="12" t="s">
        <v>24</v>
      </c>
      <c r="I1290" s="12" t="s">
        <v>137</v>
      </c>
      <c r="J1290" s="12">
        <v>0.78</v>
      </c>
      <c r="K1290" s="12" t="s">
        <v>23</v>
      </c>
      <c r="L1290">
        <f t="shared" si="40"/>
        <v>1</v>
      </c>
      <c r="M1290">
        <f>MATCH(H:H,[1]价格表!$B$4:$B$35,0)</f>
        <v>1</v>
      </c>
      <c r="N1290" s="4">
        <f>IF(J1290&lt;=0.3,INDEX([1]价格表!$B$4:$I$31,M1290,2),IF(AND(J1290&gt;0.3,J1290&lt;=1),INDEX([1]价格表!$B$4:$I$31,M1290,3),IF(AND(J1290&gt;1,J1290&lt;=2.2),INDEX([1]价格表!$B$4:$I$31,M1290,4),IF(AND(J1290&gt;2.2,J1290&lt;=3.3),INDEX([1]价格表!$B$4:$I$31,M1290,5),IF(AND(J1290&gt;3.3,J1290&lt;=4),INDEX([1]价格表!$B$4:$I$31,M1290,6),IF(AND(J1290&gt;4,J1290&lt;=5.5),INDEX([1]价格表!$B$4:$I$31,M1290,7),IF(J1290&gt;5.5,2.6+INDEX([1]价格表!$B$4:$I$31,M1290,8)*L1290)))))))</f>
        <v>1.8</v>
      </c>
      <c r="O1290" s="3"/>
      <c r="P1290" s="3"/>
      <c r="Q1290" s="3">
        <f t="shared" si="41"/>
        <v>0</v>
      </c>
    </row>
    <row r="1291" spans="1:17">
      <c r="A1291" s="11">
        <v>4312277913342</v>
      </c>
      <c r="B1291" s="1" t="s">
        <v>19</v>
      </c>
      <c r="C1291" s="12">
        <v>20210205</v>
      </c>
      <c r="D1291" s="12">
        <v>610538201209</v>
      </c>
      <c r="E1291" s="12" t="s">
        <v>19</v>
      </c>
      <c r="F1291" s="12">
        <v>20210215</v>
      </c>
      <c r="G1291" s="12" t="s">
        <v>20</v>
      </c>
      <c r="H1291" s="12" t="s">
        <v>24</v>
      </c>
      <c r="I1291" s="12" t="s">
        <v>79</v>
      </c>
      <c r="J1291" s="12">
        <v>0.81</v>
      </c>
      <c r="K1291" s="12" t="s">
        <v>23</v>
      </c>
      <c r="L1291">
        <f t="shared" si="40"/>
        <v>1</v>
      </c>
      <c r="M1291">
        <f>MATCH(H:H,[1]价格表!$B$4:$B$35,0)</f>
        <v>1</v>
      </c>
      <c r="N1291" s="4">
        <f>IF(J1291&lt;=0.3,INDEX([1]价格表!$B$4:$I$31,M1291,2),IF(AND(J1291&gt;0.3,J1291&lt;=1),INDEX([1]价格表!$B$4:$I$31,M1291,3),IF(AND(J1291&gt;1,J1291&lt;=2.2),INDEX([1]价格表!$B$4:$I$31,M1291,4),IF(AND(J1291&gt;2.2,J1291&lt;=3.3),INDEX([1]价格表!$B$4:$I$31,M1291,5),IF(AND(J1291&gt;3.3,J1291&lt;=4),INDEX([1]价格表!$B$4:$I$31,M1291,6),IF(AND(J1291&gt;4,J1291&lt;=5.5),INDEX([1]价格表!$B$4:$I$31,M1291,7),IF(J1291&gt;5.5,2.6+INDEX([1]价格表!$B$4:$I$31,M1291,8)*L1291)))))))</f>
        <v>1.8</v>
      </c>
      <c r="O1291" s="3"/>
      <c r="P1291" s="3"/>
      <c r="Q1291" s="3">
        <f t="shared" si="41"/>
        <v>0</v>
      </c>
    </row>
    <row r="1292" spans="1:17">
      <c r="A1292" s="11">
        <v>4312277913343</v>
      </c>
      <c r="B1292" s="1" t="s">
        <v>19</v>
      </c>
      <c r="C1292" s="12">
        <v>20210205</v>
      </c>
      <c r="D1292" s="12">
        <v>610538201209</v>
      </c>
      <c r="E1292" s="12" t="s">
        <v>19</v>
      </c>
      <c r="F1292" s="12">
        <v>20210215</v>
      </c>
      <c r="G1292" s="12" t="s">
        <v>20</v>
      </c>
      <c r="H1292" s="12" t="s">
        <v>24</v>
      </c>
      <c r="I1292" s="12" t="s">
        <v>25</v>
      </c>
      <c r="J1292" s="12">
        <v>0.78</v>
      </c>
      <c r="K1292" s="12" t="s">
        <v>23</v>
      </c>
      <c r="L1292">
        <f t="shared" si="40"/>
        <v>1</v>
      </c>
      <c r="M1292">
        <f>MATCH(H:H,[1]价格表!$B$4:$B$35,0)</f>
        <v>1</v>
      </c>
      <c r="N1292" s="4">
        <f>IF(J1292&lt;=0.3,INDEX([1]价格表!$B$4:$I$31,M1292,2),IF(AND(J1292&gt;0.3,J1292&lt;=1),INDEX([1]价格表!$B$4:$I$31,M1292,3),IF(AND(J1292&gt;1,J1292&lt;=2.2),INDEX([1]价格表!$B$4:$I$31,M1292,4),IF(AND(J1292&gt;2.2,J1292&lt;=3.3),INDEX([1]价格表!$B$4:$I$31,M1292,5),IF(AND(J1292&gt;3.3,J1292&lt;=4),INDEX([1]价格表!$B$4:$I$31,M1292,6),IF(AND(J1292&gt;4,J1292&lt;=5.5),INDEX([1]价格表!$B$4:$I$31,M1292,7),IF(J1292&gt;5.5,2.6+INDEX([1]价格表!$B$4:$I$31,M1292,8)*L1292)))))))</f>
        <v>1.8</v>
      </c>
      <c r="O1292" s="3"/>
      <c r="P1292" s="3"/>
      <c r="Q1292" s="3">
        <f t="shared" si="41"/>
        <v>0</v>
      </c>
    </row>
    <row r="1293" spans="1:17">
      <c r="A1293" s="11">
        <v>4312277913344</v>
      </c>
      <c r="B1293" s="1" t="s">
        <v>19</v>
      </c>
      <c r="C1293" s="12">
        <v>20210205</v>
      </c>
      <c r="D1293" s="12">
        <v>610538201209</v>
      </c>
      <c r="E1293" s="12" t="s">
        <v>19</v>
      </c>
      <c r="F1293" s="12">
        <v>20210215</v>
      </c>
      <c r="G1293" s="12" t="s">
        <v>20</v>
      </c>
      <c r="H1293" s="12" t="s">
        <v>24</v>
      </c>
      <c r="I1293" s="12" t="s">
        <v>74</v>
      </c>
      <c r="J1293" s="12">
        <v>0.77</v>
      </c>
      <c r="K1293" s="12" t="s">
        <v>23</v>
      </c>
      <c r="L1293">
        <f t="shared" si="40"/>
        <v>1</v>
      </c>
      <c r="M1293">
        <f>MATCH(H:H,[1]价格表!$B$4:$B$35,0)</f>
        <v>1</v>
      </c>
      <c r="N1293" s="4">
        <f>IF(J1293&lt;=0.3,INDEX([1]价格表!$B$4:$I$31,M1293,2),IF(AND(J1293&gt;0.3,J1293&lt;=1),INDEX([1]价格表!$B$4:$I$31,M1293,3),IF(AND(J1293&gt;1,J1293&lt;=2.2),INDEX([1]价格表!$B$4:$I$31,M1293,4),IF(AND(J1293&gt;2.2,J1293&lt;=3.3),INDEX([1]价格表!$B$4:$I$31,M1293,5),IF(AND(J1293&gt;3.3,J1293&lt;=4),INDEX([1]价格表!$B$4:$I$31,M1293,6),IF(AND(J1293&gt;4,J1293&lt;=5.5),INDEX([1]价格表!$B$4:$I$31,M1293,7),IF(J1293&gt;5.5,2.6+INDEX([1]价格表!$B$4:$I$31,M1293,8)*L1293)))))))</f>
        <v>1.8</v>
      </c>
      <c r="O1293" s="3"/>
      <c r="P1293" s="3"/>
      <c r="Q1293" s="3">
        <f t="shared" si="41"/>
        <v>0</v>
      </c>
    </row>
    <row r="1294" spans="1:17">
      <c r="A1294" s="11">
        <v>4312277913345</v>
      </c>
      <c r="B1294" s="1" t="s">
        <v>19</v>
      </c>
      <c r="C1294" s="12">
        <v>20210205</v>
      </c>
      <c r="D1294" s="12">
        <v>610538201209</v>
      </c>
      <c r="E1294" s="12" t="s">
        <v>19</v>
      </c>
      <c r="F1294" s="12">
        <v>20210215</v>
      </c>
      <c r="G1294" s="12" t="s">
        <v>20</v>
      </c>
      <c r="H1294" s="12" t="s">
        <v>24</v>
      </c>
      <c r="I1294" s="12" t="s">
        <v>114</v>
      </c>
      <c r="J1294" s="12">
        <v>0.76</v>
      </c>
      <c r="K1294" s="12" t="s">
        <v>23</v>
      </c>
      <c r="L1294">
        <f t="shared" si="40"/>
        <v>1</v>
      </c>
      <c r="M1294">
        <f>MATCH(H:H,[1]价格表!$B$4:$B$35,0)</f>
        <v>1</v>
      </c>
      <c r="N1294" s="4">
        <f>IF(J1294&lt;=0.3,INDEX([1]价格表!$B$4:$I$31,M1294,2),IF(AND(J1294&gt;0.3,J1294&lt;=1),INDEX([1]价格表!$B$4:$I$31,M1294,3),IF(AND(J1294&gt;1,J1294&lt;=2.2),INDEX([1]价格表!$B$4:$I$31,M1294,4),IF(AND(J1294&gt;2.2,J1294&lt;=3.3),INDEX([1]价格表!$B$4:$I$31,M1294,5),IF(AND(J1294&gt;3.3,J1294&lt;=4),INDEX([1]价格表!$B$4:$I$31,M1294,6),IF(AND(J1294&gt;4,J1294&lt;=5.5),INDEX([1]价格表!$B$4:$I$31,M1294,7),IF(J1294&gt;5.5,2.6+INDEX([1]价格表!$B$4:$I$31,M1294,8)*L1294)))))))</f>
        <v>1.8</v>
      </c>
      <c r="O1294" s="3"/>
      <c r="P1294" s="3"/>
      <c r="Q1294" s="3">
        <f t="shared" si="41"/>
        <v>0</v>
      </c>
    </row>
    <row r="1295" spans="1:17">
      <c r="A1295" s="11">
        <v>4312277913346</v>
      </c>
      <c r="B1295" s="1" t="s">
        <v>19</v>
      </c>
      <c r="C1295" s="12">
        <v>20210205</v>
      </c>
      <c r="D1295" s="12">
        <v>610538201209</v>
      </c>
      <c r="E1295" s="12" t="s">
        <v>19</v>
      </c>
      <c r="F1295" s="12">
        <v>20210215</v>
      </c>
      <c r="G1295" s="12" t="s">
        <v>20</v>
      </c>
      <c r="H1295" s="12" t="s">
        <v>132</v>
      </c>
      <c r="I1295" s="12" t="s">
        <v>235</v>
      </c>
      <c r="J1295" s="12">
        <v>0.68</v>
      </c>
      <c r="K1295" s="12" t="s">
        <v>23</v>
      </c>
      <c r="L1295">
        <f t="shared" si="40"/>
        <v>1</v>
      </c>
      <c r="M1295">
        <f>MATCH(H:H,[1]价格表!$B$4:$B$35,0)</f>
        <v>19</v>
      </c>
      <c r="N1295" s="4">
        <f>IF(J1295&lt;=0.3,INDEX([1]价格表!$B$4:$I$31,M1295,2),IF(AND(J1295&gt;0.3,J1295&lt;=1),INDEX([1]价格表!$B$4:$I$31,M1295,3),IF(AND(J1295&gt;1,J1295&lt;=2.2),INDEX([1]价格表!$B$4:$I$31,M1295,4),IF(AND(J1295&gt;2.2,J1295&lt;=3.3),INDEX([1]价格表!$B$4:$I$31,M1295,5),IF(AND(J1295&gt;3.3,J1295&lt;=4),INDEX([1]价格表!$B$4:$I$31,M1295,6),IF(AND(J1295&gt;4,J1295&lt;=5.5),INDEX([1]价格表!$B$4:$I$31,M1295,7),IF(J1295&gt;5.5,2.6+INDEX([1]价格表!$B$4:$I$31,M1295,8)*L1295)))))))</f>
        <v>1.8</v>
      </c>
      <c r="O1295" s="3"/>
      <c r="P1295" s="3"/>
      <c r="Q1295" s="3">
        <f t="shared" si="41"/>
        <v>0</v>
      </c>
    </row>
    <row r="1296" spans="1:17">
      <c r="A1296" s="11">
        <v>4312278659054</v>
      </c>
      <c r="B1296" s="1" t="s">
        <v>19</v>
      </c>
      <c r="C1296" s="12">
        <v>20210205</v>
      </c>
      <c r="D1296" s="12">
        <v>610538201209</v>
      </c>
      <c r="E1296" s="12" t="s">
        <v>19</v>
      </c>
      <c r="F1296" s="12">
        <v>20210215</v>
      </c>
      <c r="G1296" s="12" t="s">
        <v>20</v>
      </c>
      <c r="H1296" s="12" t="s">
        <v>24</v>
      </c>
      <c r="I1296" s="12" t="s">
        <v>214</v>
      </c>
      <c r="J1296" s="12">
        <v>0.77</v>
      </c>
      <c r="K1296" s="12" t="s">
        <v>23</v>
      </c>
      <c r="L1296">
        <f t="shared" si="40"/>
        <v>1</v>
      </c>
      <c r="M1296">
        <f>MATCH(H:H,[1]价格表!$B$4:$B$35,0)</f>
        <v>1</v>
      </c>
      <c r="N1296" s="4">
        <f>IF(J1296&lt;=0.3,INDEX([1]价格表!$B$4:$I$31,M1296,2),IF(AND(J1296&gt;0.3,J1296&lt;=1),INDEX([1]价格表!$B$4:$I$31,M1296,3),IF(AND(J1296&gt;1,J1296&lt;=2.2),INDEX([1]价格表!$B$4:$I$31,M1296,4),IF(AND(J1296&gt;2.2,J1296&lt;=3.3),INDEX([1]价格表!$B$4:$I$31,M1296,5),IF(AND(J1296&gt;3.3,J1296&lt;=4),INDEX([1]价格表!$B$4:$I$31,M1296,6),IF(AND(J1296&gt;4,J1296&lt;=5.5),INDEX([1]价格表!$B$4:$I$31,M1296,7),IF(J1296&gt;5.5,2.6+INDEX([1]价格表!$B$4:$I$31,M1296,8)*L1296)))))))</f>
        <v>1.8</v>
      </c>
      <c r="O1296" s="3"/>
      <c r="P1296" s="3"/>
      <c r="Q1296" s="3">
        <f t="shared" si="41"/>
        <v>0</v>
      </c>
    </row>
    <row r="1297" spans="1:17">
      <c r="A1297" s="11">
        <v>4312278666028</v>
      </c>
      <c r="B1297" s="1" t="s">
        <v>19</v>
      </c>
      <c r="C1297" s="12">
        <v>20210205</v>
      </c>
      <c r="D1297" s="12">
        <v>610538201209</v>
      </c>
      <c r="E1297" s="12" t="s">
        <v>19</v>
      </c>
      <c r="F1297" s="12">
        <v>20210215</v>
      </c>
      <c r="G1297" s="12" t="s">
        <v>20</v>
      </c>
      <c r="H1297" s="12" t="s">
        <v>132</v>
      </c>
      <c r="I1297" s="12" t="s">
        <v>133</v>
      </c>
      <c r="J1297" s="12">
        <v>0.82</v>
      </c>
      <c r="K1297" s="12" t="s">
        <v>23</v>
      </c>
      <c r="L1297">
        <f t="shared" si="40"/>
        <v>1</v>
      </c>
      <c r="M1297">
        <f>MATCH(H:H,[1]价格表!$B$4:$B$35,0)</f>
        <v>19</v>
      </c>
      <c r="N1297" s="4">
        <f>IF(J1297&lt;=0.3,INDEX([1]价格表!$B$4:$I$31,M1297,2),IF(AND(J1297&gt;0.3,J1297&lt;=1),INDEX([1]价格表!$B$4:$I$31,M1297,3),IF(AND(J1297&gt;1,J1297&lt;=2.2),INDEX([1]价格表!$B$4:$I$31,M1297,4),IF(AND(J1297&gt;2.2,J1297&lt;=3.3),INDEX([1]价格表!$B$4:$I$31,M1297,5),IF(AND(J1297&gt;3.3,J1297&lt;=4),INDEX([1]价格表!$B$4:$I$31,M1297,6),IF(AND(J1297&gt;4,J1297&lt;=5.5),INDEX([1]价格表!$B$4:$I$31,M1297,7),IF(J1297&gt;5.5,2.6+INDEX([1]价格表!$B$4:$I$31,M1297,8)*L1297)))))))</f>
        <v>1.8</v>
      </c>
      <c r="O1297" s="3"/>
      <c r="P1297" s="3"/>
      <c r="Q1297" s="3">
        <f t="shared" si="41"/>
        <v>0</v>
      </c>
    </row>
    <row r="1298" spans="1:17">
      <c r="A1298" s="11">
        <v>4312278666031</v>
      </c>
      <c r="B1298" s="1" t="s">
        <v>19</v>
      </c>
      <c r="C1298" s="12">
        <v>20210205</v>
      </c>
      <c r="D1298" s="12">
        <v>610538201209</v>
      </c>
      <c r="E1298" s="12" t="s">
        <v>19</v>
      </c>
      <c r="F1298" s="12">
        <v>20210215</v>
      </c>
      <c r="G1298" s="12" t="s">
        <v>20</v>
      </c>
      <c r="H1298" s="12" t="s">
        <v>24</v>
      </c>
      <c r="I1298" s="12" t="s">
        <v>25</v>
      </c>
      <c r="J1298" s="12">
        <v>0.78</v>
      </c>
      <c r="K1298" s="12" t="s">
        <v>23</v>
      </c>
      <c r="L1298">
        <f t="shared" si="40"/>
        <v>1</v>
      </c>
      <c r="M1298">
        <f>MATCH(H:H,[1]价格表!$B$4:$B$35,0)</f>
        <v>1</v>
      </c>
      <c r="N1298" s="4">
        <f>IF(J1298&lt;=0.3,INDEX([1]价格表!$B$4:$I$31,M1298,2),IF(AND(J1298&gt;0.3,J1298&lt;=1),INDEX([1]价格表!$B$4:$I$31,M1298,3),IF(AND(J1298&gt;1,J1298&lt;=2.2),INDEX([1]价格表!$B$4:$I$31,M1298,4),IF(AND(J1298&gt;2.2,J1298&lt;=3.3),INDEX([1]价格表!$B$4:$I$31,M1298,5),IF(AND(J1298&gt;3.3,J1298&lt;=4),INDEX([1]价格表!$B$4:$I$31,M1298,6),IF(AND(J1298&gt;4,J1298&lt;=5.5),INDEX([1]价格表!$B$4:$I$31,M1298,7),IF(J1298&gt;5.5,2.6+INDEX([1]价格表!$B$4:$I$31,M1298,8)*L1298)))))))</f>
        <v>1.8</v>
      </c>
      <c r="O1298" s="3"/>
      <c r="P1298" s="3"/>
      <c r="Q1298" s="3">
        <f t="shared" si="41"/>
        <v>0</v>
      </c>
    </row>
    <row r="1299" spans="1:17">
      <c r="A1299" s="11">
        <v>4312278673458</v>
      </c>
      <c r="B1299" s="1" t="s">
        <v>19</v>
      </c>
      <c r="C1299" s="12">
        <v>20210205</v>
      </c>
      <c r="D1299" s="12">
        <v>610538201209</v>
      </c>
      <c r="E1299" s="12" t="s">
        <v>19</v>
      </c>
      <c r="F1299" s="12">
        <v>20210215</v>
      </c>
      <c r="G1299" s="12" t="s">
        <v>20</v>
      </c>
      <c r="H1299" s="12" t="s">
        <v>24</v>
      </c>
      <c r="I1299" s="12" t="s">
        <v>26</v>
      </c>
      <c r="J1299" s="12">
        <v>0.74</v>
      </c>
      <c r="K1299" s="12" t="s">
        <v>23</v>
      </c>
      <c r="L1299">
        <f t="shared" si="40"/>
        <v>1</v>
      </c>
      <c r="M1299">
        <f>MATCH(H:H,[1]价格表!$B$4:$B$35,0)</f>
        <v>1</v>
      </c>
      <c r="N1299" s="4">
        <f>IF(J1299&lt;=0.3,INDEX([1]价格表!$B$4:$I$31,M1299,2),IF(AND(J1299&gt;0.3,J1299&lt;=1),INDEX([1]价格表!$B$4:$I$31,M1299,3),IF(AND(J1299&gt;1,J1299&lt;=2.2),INDEX([1]价格表!$B$4:$I$31,M1299,4),IF(AND(J1299&gt;2.2,J1299&lt;=3.3),INDEX([1]价格表!$B$4:$I$31,M1299,5),IF(AND(J1299&gt;3.3,J1299&lt;=4),INDEX([1]价格表!$B$4:$I$31,M1299,6),IF(AND(J1299&gt;4,J1299&lt;=5.5),INDEX([1]价格表!$B$4:$I$31,M1299,7),IF(J1299&gt;5.5,2.6+INDEX([1]价格表!$B$4:$I$31,M1299,8)*L1299)))))))</f>
        <v>1.8</v>
      </c>
      <c r="O1299" s="3"/>
      <c r="P1299" s="3"/>
      <c r="Q1299" s="3">
        <f t="shared" si="41"/>
        <v>0</v>
      </c>
    </row>
    <row r="1300" spans="1:17">
      <c r="A1300" s="11">
        <v>4312278673461</v>
      </c>
      <c r="B1300" s="1" t="s">
        <v>19</v>
      </c>
      <c r="C1300" s="12">
        <v>20210205</v>
      </c>
      <c r="D1300" s="12">
        <v>610538201209</v>
      </c>
      <c r="E1300" s="12" t="s">
        <v>19</v>
      </c>
      <c r="F1300" s="12">
        <v>20210215</v>
      </c>
      <c r="G1300" s="12" t="s">
        <v>20</v>
      </c>
      <c r="H1300" s="12" t="s">
        <v>21</v>
      </c>
      <c r="I1300" s="12" t="s">
        <v>76</v>
      </c>
      <c r="J1300" s="12">
        <v>1.48</v>
      </c>
      <c r="K1300" s="12" t="s">
        <v>23</v>
      </c>
      <c r="L1300">
        <f t="shared" si="40"/>
        <v>2</v>
      </c>
      <c r="M1300">
        <f>MATCH(H:H,[1]价格表!$B$4:$B$35,0)</f>
        <v>15</v>
      </c>
      <c r="N1300" s="4">
        <f>IF(J1300&lt;=0.3,INDEX([1]价格表!$B$4:$I$31,M1300,2),IF(AND(J1300&gt;0.3,J1300&lt;=1),INDEX([1]价格表!$B$4:$I$31,M1300,3),IF(AND(J1300&gt;1,J1300&lt;=2.2),INDEX([1]价格表!$B$4:$I$31,M1300,4),IF(AND(J1300&gt;2.2,J1300&lt;=3.3),INDEX([1]价格表!$B$4:$I$31,M1300,5),IF(AND(J1300&gt;3.3,J1300&lt;=4),INDEX([1]价格表!$B$4:$I$31,M1300,6),IF(AND(J1300&gt;4,J1300&lt;=5.5),INDEX([1]价格表!$B$4:$I$31,M1300,7),IF(J1300&gt;5.5,2.6+INDEX([1]价格表!$B$4:$I$31,M1300,8)*L1300)))))))</f>
        <v>2.15</v>
      </c>
      <c r="O1300" s="3"/>
      <c r="P1300" s="3"/>
      <c r="Q1300" s="3">
        <f t="shared" si="41"/>
        <v>0</v>
      </c>
    </row>
    <row r="1301" spans="1:17">
      <c r="A1301" s="11">
        <v>4312278681181</v>
      </c>
      <c r="B1301" s="1" t="s">
        <v>19</v>
      </c>
      <c r="C1301" s="12">
        <v>20210205</v>
      </c>
      <c r="D1301" s="12">
        <v>610538201209</v>
      </c>
      <c r="E1301" s="12" t="s">
        <v>19</v>
      </c>
      <c r="F1301" s="12">
        <v>20210215</v>
      </c>
      <c r="G1301" s="12" t="s">
        <v>20</v>
      </c>
      <c r="H1301" s="12" t="s">
        <v>24</v>
      </c>
      <c r="I1301" s="12" t="s">
        <v>25</v>
      </c>
      <c r="J1301" s="12">
        <v>0.72</v>
      </c>
      <c r="K1301" s="12" t="s">
        <v>23</v>
      </c>
      <c r="L1301">
        <f t="shared" si="40"/>
        <v>1</v>
      </c>
      <c r="M1301">
        <f>MATCH(H:H,[1]价格表!$B$4:$B$35,0)</f>
        <v>1</v>
      </c>
      <c r="N1301" s="4">
        <f>IF(J1301&lt;=0.3,INDEX([1]价格表!$B$4:$I$31,M1301,2),IF(AND(J1301&gt;0.3,J1301&lt;=1),INDEX([1]价格表!$B$4:$I$31,M1301,3),IF(AND(J1301&gt;1,J1301&lt;=2.2),INDEX([1]价格表!$B$4:$I$31,M1301,4),IF(AND(J1301&gt;2.2,J1301&lt;=3.3),INDEX([1]价格表!$B$4:$I$31,M1301,5),IF(AND(J1301&gt;3.3,J1301&lt;=4),INDEX([1]价格表!$B$4:$I$31,M1301,6),IF(AND(J1301&gt;4,J1301&lt;=5.5),INDEX([1]价格表!$B$4:$I$31,M1301,7),IF(J1301&gt;5.5,2.6+INDEX([1]价格表!$B$4:$I$31,M1301,8)*L1301)))))))</f>
        <v>1.8</v>
      </c>
      <c r="O1301" s="3"/>
      <c r="P1301" s="3"/>
      <c r="Q1301" s="3">
        <f t="shared" si="41"/>
        <v>0</v>
      </c>
    </row>
    <row r="1302" spans="1:17">
      <c r="A1302" s="11">
        <v>4312278681182</v>
      </c>
      <c r="B1302" s="1" t="s">
        <v>19</v>
      </c>
      <c r="C1302" s="12">
        <v>20210205</v>
      </c>
      <c r="D1302" s="12">
        <v>610538201209</v>
      </c>
      <c r="E1302" s="12" t="s">
        <v>19</v>
      </c>
      <c r="F1302" s="12">
        <v>20210215</v>
      </c>
      <c r="G1302" s="12" t="s">
        <v>20</v>
      </c>
      <c r="H1302" s="12" t="s">
        <v>24</v>
      </c>
      <c r="I1302" s="12" t="s">
        <v>25</v>
      </c>
      <c r="J1302" s="12">
        <v>0.76</v>
      </c>
      <c r="K1302" s="12" t="s">
        <v>23</v>
      </c>
      <c r="L1302">
        <f t="shared" si="40"/>
        <v>1</v>
      </c>
      <c r="M1302">
        <f>MATCH(H:H,[1]价格表!$B$4:$B$35,0)</f>
        <v>1</v>
      </c>
      <c r="N1302" s="4">
        <f>IF(J1302&lt;=0.3,INDEX([1]价格表!$B$4:$I$31,M1302,2),IF(AND(J1302&gt;0.3,J1302&lt;=1),INDEX([1]价格表!$B$4:$I$31,M1302,3),IF(AND(J1302&gt;1,J1302&lt;=2.2),INDEX([1]价格表!$B$4:$I$31,M1302,4),IF(AND(J1302&gt;2.2,J1302&lt;=3.3),INDEX([1]价格表!$B$4:$I$31,M1302,5),IF(AND(J1302&gt;3.3,J1302&lt;=4),INDEX([1]价格表!$B$4:$I$31,M1302,6),IF(AND(J1302&gt;4,J1302&lt;=5.5),INDEX([1]价格表!$B$4:$I$31,M1302,7),IF(J1302&gt;5.5,2.6+INDEX([1]价格表!$B$4:$I$31,M1302,8)*L1302)))))))</f>
        <v>1.8</v>
      </c>
      <c r="O1302" s="3"/>
      <c r="P1302" s="3"/>
      <c r="Q1302" s="3">
        <f t="shared" si="41"/>
        <v>0</v>
      </c>
    </row>
    <row r="1303" spans="1:17">
      <c r="A1303" s="11">
        <v>4312278681183</v>
      </c>
      <c r="B1303" s="1" t="s">
        <v>19</v>
      </c>
      <c r="C1303" s="12">
        <v>20210205</v>
      </c>
      <c r="D1303" s="12">
        <v>610538201209</v>
      </c>
      <c r="E1303" s="12" t="s">
        <v>19</v>
      </c>
      <c r="F1303" s="12">
        <v>20210215</v>
      </c>
      <c r="G1303" s="12" t="s">
        <v>20</v>
      </c>
      <c r="H1303" s="12" t="s">
        <v>24</v>
      </c>
      <c r="I1303" s="12" t="s">
        <v>56</v>
      </c>
      <c r="J1303" s="12">
        <v>1.4</v>
      </c>
      <c r="K1303" s="12" t="s">
        <v>23</v>
      </c>
      <c r="L1303">
        <f t="shared" si="40"/>
        <v>2</v>
      </c>
      <c r="M1303">
        <f>MATCH(H:H,[1]价格表!$B$4:$B$35,0)</f>
        <v>1</v>
      </c>
      <c r="N1303" s="4">
        <f>IF(J1303&lt;=0.3,INDEX([1]价格表!$B$4:$I$31,M1303,2),IF(AND(J1303&gt;0.3,J1303&lt;=1),INDEX([1]价格表!$B$4:$I$31,M1303,3),IF(AND(J1303&gt;1,J1303&lt;=2.2),INDEX([1]价格表!$B$4:$I$31,M1303,4),IF(AND(J1303&gt;2.2,J1303&lt;=3.3),INDEX([1]价格表!$B$4:$I$31,M1303,5),IF(AND(J1303&gt;3.3,J1303&lt;=4),INDEX([1]价格表!$B$4:$I$31,M1303,6),IF(AND(J1303&gt;4,J1303&lt;=5.5),INDEX([1]价格表!$B$4:$I$31,M1303,7),IF(J1303&gt;5.5,2.6+INDEX([1]价格表!$B$4:$I$31,M1303,8)*L1303)))))))</f>
        <v>2.15</v>
      </c>
      <c r="O1303" s="3"/>
      <c r="P1303" s="3"/>
      <c r="Q1303" s="3">
        <f t="shared" si="41"/>
        <v>0</v>
      </c>
    </row>
    <row r="1304" spans="1:17">
      <c r="A1304" s="11">
        <v>4312278687956</v>
      </c>
      <c r="B1304" s="1" t="s">
        <v>19</v>
      </c>
      <c r="C1304" s="12">
        <v>20210205</v>
      </c>
      <c r="D1304" s="12">
        <v>610538201209</v>
      </c>
      <c r="E1304" s="12" t="s">
        <v>19</v>
      </c>
      <c r="F1304" s="12">
        <v>20210215</v>
      </c>
      <c r="G1304" s="12" t="s">
        <v>20</v>
      </c>
      <c r="H1304" s="12" t="s">
        <v>31</v>
      </c>
      <c r="I1304" s="12" t="s">
        <v>32</v>
      </c>
      <c r="J1304" s="12">
        <v>1.47</v>
      </c>
      <c r="K1304" s="12" t="s">
        <v>23</v>
      </c>
      <c r="L1304">
        <f t="shared" si="40"/>
        <v>2</v>
      </c>
      <c r="M1304">
        <f>MATCH(H:H,[1]价格表!$B$4:$B$35,0)</f>
        <v>17</v>
      </c>
      <c r="N1304" s="4">
        <f>IF(J1304&lt;=0.3,INDEX([1]价格表!$B$4:$I$31,M1304,2),IF(AND(J1304&gt;0.3,J1304&lt;=1),INDEX([1]价格表!$B$4:$I$31,M1304,3),IF(AND(J1304&gt;1,J1304&lt;=2.2),INDEX([1]价格表!$B$4:$I$31,M1304,4),IF(AND(J1304&gt;2.2,J1304&lt;=3.3),INDEX([1]价格表!$B$4:$I$31,M1304,5),IF(AND(J1304&gt;3.3,J1304&lt;=4),INDEX([1]价格表!$B$4:$I$31,M1304,6),IF(AND(J1304&gt;4,J1304&lt;=5.5),INDEX([1]价格表!$B$4:$I$31,M1304,7),IF(J1304&gt;5.5,2.6+INDEX([1]价格表!$B$4:$I$31,M1304,8)*L1304)))))))</f>
        <v>2.15</v>
      </c>
      <c r="O1304" s="3"/>
      <c r="P1304" s="3"/>
      <c r="Q1304" s="3">
        <f t="shared" si="41"/>
        <v>0</v>
      </c>
    </row>
    <row r="1305" spans="1:17">
      <c r="A1305" s="11">
        <v>4312278687987</v>
      </c>
      <c r="B1305" s="1" t="s">
        <v>19</v>
      </c>
      <c r="C1305" s="12">
        <v>20210205</v>
      </c>
      <c r="D1305" s="12">
        <v>610538201209</v>
      </c>
      <c r="E1305" s="12" t="s">
        <v>19</v>
      </c>
      <c r="F1305" s="12">
        <v>20210215</v>
      </c>
      <c r="G1305" s="12" t="s">
        <v>20</v>
      </c>
      <c r="H1305" s="12" t="s">
        <v>24</v>
      </c>
      <c r="I1305" s="12" t="s">
        <v>25</v>
      </c>
      <c r="J1305" s="12">
        <v>1.47</v>
      </c>
      <c r="K1305" s="12" t="s">
        <v>23</v>
      </c>
      <c r="L1305">
        <f t="shared" si="40"/>
        <v>2</v>
      </c>
      <c r="M1305">
        <f>MATCH(H:H,[1]价格表!$B$4:$B$35,0)</f>
        <v>1</v>
      </c>
      <c r="N1305" s="4">
        <f>IF(J1305&lt;=0.3,INDEX([1]价格表!$B$4:$I$31,M1305,2),IF(AND(J1305&gt;0.3,J1305&lt;=1),INDEX([1]价格表!$B$4:$I$31,M1305,3),IF(AND(J1305&gt;1,J1305&lt;=2.2),INDEX([1]价格表!$B$4:$I$31,M1305,4),IF(AND(J1305&gt;2.2,J1305&lt;=3.3),INDEX([1]价格表!$B$4:$I$31,M1305,5),IF(AND(J1305&gt;3.3,J1305&lt;=4),INDEX([1]价格表!$B$4:$I$31,M1305,6),IF(AND(J1305&gt;4,J1305&lt;=5.5),INDEX([1]价格表!$B$4:$I$31,M1305,7),IF(J1305&gt;5.5,2.6+INDEX([1]价格表!$B$4:$I$31,M1305,8)*L1305)))))))</f>
        <v>2.15</v>
      </c>
      <c r="O1305" s="3"/>
      <c r="P1305" s="3"/>
      <c r="Q1305" s="3">
        <f t="shared" si="41"/>
        <v>0</v>
      </c>
    </row>
    <row r="1306" spans="1:17">
      <c r="A1306" s="11">
        <v>4312278701806</v>
      </c>
      <c r="B1306" s="1" t="s">
        <v>19</v>
      </c>
      <c r="C1306" s="12">
        <v>20210205</v>
      </c>
      <c r="D1306" s="12">
        <v>610538201209</v>
      </c>
      <c r="E1306" s="12" t="s">
        <v>19</v>
      </c>
      <c r="F1306" s="12">
        <v>20210215</v>
      </c>
      <c r="G1306" s="12" t="s">
        <v>20</v>
      </c>
      <c r="H1306" s="12" t="s">
        <v>24</v>
      </c>
      <c r="I1306" s="12" t="s">
        <v>70</v>
      </c>
      <c r="J1306" s="12">
        <v>0.74</v>
      </c>
      <c r="K1306" s="12" t="s">
        <v>23</v>
      </c>
      <c r="L1306">
        <f t="shared" si="40"/>
        <v>1</v>
      </c>
      <c r="M1306">
        <f>MATCH(H:H,[1]价格表!$B$4:$B$35,0)</f>
        <v>1</v>
      </c>
      <c r="N1306" s="4">
        <f>IF(J1306&lt;=0.3,INDEX([1]价格表!$B$4:$I$31,M1306,2),IF(AND(J1306&gt;0.3,J1306&lt;=1),INDEX([1]价格表!$B$4:$I$31,M1306,3),IF(AND(J1306&gt;1,J1306&lt;=2.2),INDEX([1]价格表!$B$4:$I$31,M1306,4),IF(AND(J1306&gt;2.2,J1306&lt;=3.3),INDEX([1]价格表!$B$4:$I$31,M1306,5),IF(AND(J1306&gt;3.3,J1306&lt;=4),INDEX([1]价格表!$B$4:$I$31,M1306,6),IF(AND(J1306&gt;4,J1306&lt;=5.5),INDEX([1]价格表!$B$4:$I$31,M1306,7),IF(J1306&gt;5.5,2.6+INDEX([1]价格表!$B$4:$I$31,M1306,8)*L1306)))))))</f>
        <v>1.8</v>
      </c>
      <c r="O1306" s="3"/>
      <c r="P1306" s="3"/>
      <c r="Q1306" s="3">
        <f t="shared" si="41"/>
        <v>0</v>
      </c>
    </row>
    <row r="1307" spans="1:17">
      <c r="A1307" s="11">
        <v>4312278702031</v>
      </c>
      <c r="B1307" s="1" t="s">
        <v>19</v>
      </c>
      <c r="C1307" s="12">
        <v>20210205</v>
      </c>
      <c r="D1307" s="12">
        <v>610538201209</v>
      </c>
      <c r="E1307" s="12" t="s">
        <v>19</v>
      </c>
      <c r="F1307" s="12">
        <v>20210215</v>
      </c>
      <c r="G1307" s="12" t="s">
        <v>20</v>
      </c>
      <c r="H1307" s="12" t="s">
        <v>24</v>
      </c>
      <c r="I1307" s="12" t="s">
        <v>70</v>
      </c>
      <c r="J1307" s="12">
        <v>1.42</v>
      </c>
      <c r="K1307" s="12" t="s">
        <v>23</v>
      </c>
      <c r="L1307">
        <f t="shared" si="40"/>
        <v>2</v>
      </c>
      <c r="M1307">
        <f>MATCH(H:H,[1]价格表!$B$4:$B$35,0)</f>
        <v>1</v>
      </c>
      <c r="N1307" s="4">
        <f>IF(J1307&lt;=0.3,INDEX([1]价格表!$B$4:$I$31,M1307,2),IF(AND(J1307&gt;0.3,J1307&lt;=1),INDEX([1]价格表!$B$4:$I$31,M1307,3),IF(AND(J1307&gt;1,J1307&lt;=2.2),INDEX([1]价格表!$B$4:$I$31,M1307,4),IF(AND(J1307&gt;2.2,J1307&lt;=3.3),INDEX([1]价格表!$B$4:$I$31,M1307,5),IF(AND(J1307&gt;3.3,J1307&lt;=4),INDEX([1]价格表!$B$4:$I$31,M1307,6),IF(AND(J1307&gt;4,J1307&lt;=5.5),INDEX([1]价格表!$B$4:$I$31,M1307,7),IF(J1307&gt;5.5,2.6+INDEX([1]价格表!$B$4:$I$31,M1307,8)*L1307)))))))</f>
        <v>2.15</v>
      </c>
      <c r="O1307" s="3"/>
      <c r="P1307" s="3"/>
      <c r="Q1307" s="3">
        <f t="shared" si="41"/>
        <v>0</v>
      </c>
    </row>
    <row r="1308" spans="1:17">
      <c r="A1308" s="11">
        <v>4606922030050</v>
      </c>
      <c r="B1308" s="1" t="s">
        <v>19</v>
      </c>
      <c r="C1308" s="12">
        <v>20210205</v>
      </c>
      <c r="D1308" s="12">
        <v>610538201209</v>
      </c>
      <c r="E1308" s="12" t="s">
        <v>19</v>
      </c>
      <c r="F1308" s="12">
        <v>20210215</v>
      </c>
      <c r="G1308" s="12" t="s">
        <v>20</v>
      </c>
      <c r="H1308" s="12" t="s">
        <v>129</v>
      </c>
      <c r="I1308" s="12" t="s">
        <v>130</v>
      </c>
      <c r="J1308" s="12">
        <v>0.56</v>
      </c>
      <c r="K1308" s="12" t="s">
        <v>23</v>
      </c>
      <c r="L1308">
        <f t="shared" si="40"/>
        <v>1</v>
      </c>
      <c r="M1308">
        <f>MATCH(H:H,[1]价格表!$B$4:$B$35,0)</f>
        <v>18</v>
      </c>
      <c r="N1308" s="4">
        <f>IF(J1308&lt;=0.3,INDEX([1]价格表!$B$4:$I$31,M1308,2),IF(AND(J1308&gt;0.3,J1308&lt;=1),INDEX([1]价格表!$B$4:$I$31,M1308,3),IF(AND(J1308&gt;1,J1308&lt;=2.2),INDEX([1]价格表!$B$4:$I$31,M1308,4),IF(AND(J1308&gt;2.2,J1308&lt;=3.3),INDEX([1]价格表!$B$4:$I$31,M1308,5),IF(AND(J1308&gt;3.3,J1308&lt;=4),INDEX([1]价格表!$B$4:$I$31,M1308,6),IF(AND(J1308&gt;4,J1308&lt;=5.5),INDEX([1]价格表!$B$4:$I$31,M1308,7),IF(J1308&gt;5.5,2.6+INDEX([1]价格表!$B$4:$I$31,M1308,8)*L1308)))))))</f>
        <v>2.9</v>
      </c>
      <c r="O1308" s="3"/>
      <c r="P1308" s="3"/>
      <c r="Q1308" s="3">
        <f t="shared" si="41"/>
        <v>0</v>
      </c>
    </row>
    <row r="1309" spans="1:17">
      <c r="A1309" s="11">
        <v>4606922030096</v>
      </c>
      <c r="B1309" s="1" t="s">
        <v>19</v>
      </c>
      <c r="C1309" s="12">
        <v>20210205</v>
      </c>
      <c r="D1309" s="12">
        <v>610538201209</v>
      </c>
      <c r="E1309" s="12" t="s">
        <v>19</v>
      </c>
      <c r="F1309" s="12">
        <v>20210215</v>
      </c>
      <c r="G1309" s="12" t="s">
        <v>20</v>
      </c>
      <c r="H1309" s="12" t="s">
        <v>119</v>
      </c>
      <c r="I1309" s="12" t="s">
        <v>120</v>
      </c>
      <c r="J1309" s="12">
        <v>0.3</v>
      </c>
      <c r="K1309" s="12" t="s">
        <v>23</v>
      </c>
      <c r="L1309">
        <f t="shared" si="40"/>
        <v>1</v>
      </c>
      <c r="M1309">
        <f>MATCH(H:H,[1]价格表!$B$4:$B$35,0)</f>
        <v>6</v>
      </c>
      <c r="N1309" s="4">
        <f>IF(J1309&lt;=0.3,INDEX([1]价格表!$B$4:$I$31,M1309,2),IF(AND(J1309&gt;0.3,J1309&lt;=1),INDEX([1]价格表!$B$4:$I$31,M1309,3),IF(AND(J1309&gt;1,J1309&lt;=2.2),INDEX([1]价格表!$B$4:$I$31,M1309,4),IF(AND(J1309&gt;2.2,J1309&lt;=3.3),INDEX([1]价格表!$B$4:$I$31,M1309,5),IF(AND(J1309&gt;3.3,J1309&lt;=4),INDEX([1]价格表!$B$4:$I$31,M1309,6),IF(AND(J1309&gt;4,J1309&lt;=5.5),INDEX([1]价格表!$B$4:$I$31,M1309,7),IF(J1309&gt;5.5,2.6+INDEX([1]价格表!$B$4:$I$31,M1309,8)*L1309)))))))</f>
        <v>2.45</v>
      </c>
      <c r="O1309" s="3"/>
      <c r="P1309" s="3"/>
      <c r="Q1309" s="3">
        <f t="shared" si="41"/>
        <v>0</v>
      </c>
    </row>
    <row r="1310" spans="1:17">
      <c r="A1310" s="11">
        <v>4606927583387</v>
      </c>
      <c r="B1310" s="1" t="s">
        <v>19</v>
      </c>
      <c r="C1310" s="12">
        <v>20210205</v>
      </c>
      <c r="D1310" s="12">
        <v>610538201209</v>
      </c>
      <c r="E1310" s="12" t="s">
        <v>19</v>
      </c>
      <c r="F1310" s="12">
        <v>20210215</v>
      </c>
      <c r="G1310" s="12" t="s">
        <v>20</v>
      </c>
      <c r="H1310" s="12" t="s">
        <v>47</v>
      </c>
      <c r="I1310" s="12" t="s">
        <v>58</v>
      </c>
      <c r="J1310" s="12">
        <v>2.14</v>
      </c>
      <c r="K1310" s="12" t="s">
        <v>23</v>
      </c>
      <c r="L1310">
        <f t="shared" si="40"/>
        <v>3</v>
      </c>
      <c r="M1310">
        <f>MATCH(H:H,[1]价格表!$B$4:$B$35,0)</f>
        <v>12</v>
      </c>
      <c r="N1310" s="4">
        <f>IF(J1310&lt;=0.3,INDEX([1]价格表!$B$4:$I$31,M1310,2),IF(AND(J1310&gt;0.3,J1310&lt;=1),INDEX([1]价格表!$B$4:$I$31,M1310,3),IF(AND(J1310&gt;1,J1310&lt;=2.2),INDEX([1]价格表!$B$4:$I$31,M1310,4),IF(AND(J1310&gt;2.2,J1310&lt;=3.3),INDEX([1]价格表!$B$4:$I$31,M1310,5),IF(AND(J1310&gt;3.3,J1310&lt;=4),INDEX([1]价格表!$B$4:$I$31,M1310,6),IF(AND(J1310&gt;4,J1310&lt;=5.5),INDEX([1]价格表!$B$4:$I$31,M1310,7),IF(J1310&gt;5.5,2.6+INDEX([1]价格表!$B$4:$I$31,M1310,8)*L1310)))))))</f>
        <v>2.15</v>
      </c>
      <c r="O1310" s="3"/>
      <c r="P1310" s="3"/>
      <c r="Q1310" s="3">
        <f t="shared" si="41"/>
        <v>0</v>
      </c>
    </row>
    <row r="1311" spans="1:17">
      <c r="A1311" s="11">
        <v>4606927584134</v>
      </c>
      <c r="B1311" s="1" t="s">
        <v>19</v>
      </c>
      <c r="C1311" s="12">
        <v>20210205</v>
      </c>
      <c r="D1311" s="12">
        <v>610538201209</v>
      </c>
      <c r="E1311" s="12" t="s">
        <v>19</v>
      </c>
      <c r="F1311" s="12">
        <v>20210215</v>
      </c>
      <c r="G1311" s="12" t="s">
        <v>20</v>
      </c>
      <c r="H1311" s="12" t="s">
        <v>33</v>
      </c>
      <c r="I1311" s="12" t="s">
        <v>69</v>
      </c>
      <c r="J1311" s="12">
        <v>3.12</v>
      </c>
      <c r="K1311" s="12" t="s">
        <v>23</v>
      </c>
      <c r="L1311">
        <f t="shared" si="40"/>
        <v>4</v>
      </c>
      <c r="M1311">
        <f>MATCH(H:H,[1]价格表!$B$4:$B$35,0)</f>
        <v>7</v>
      </c>
      <c r="N1311" s="4">
        <f>IF(J1311&lt;=0.3,INDEX([1]价格表!$B$4:$I$31,M1311,2),IF(AND(J1311&gt;0.3,J1311&lt;=1),INDEX([1]价格表!$B$4:$I$31,M1311,3),IF(AND(J1311&gt;1,J1311&lt;=2.2),INDEX([1]价格表!$B$4:$I$31,M1311,4),IF(AND(J1311&gt;2.2,J1311&lt;=3.3),INDEX([1]价格表!$B$4:$I$31,M1311,5),IF(AND(J1311&gt;3.3,J1311&lt;=4),INDEX([1]价格表!$B$4:$I$31,M1311,6),IF(AND(J1311&gt;4,J1311&lt;=5.5),INDEX([1]价格表!$B$4:$I$31,M1311,7),IF(J1311&gt;5.5,2.6+INDEX([1]价格表!$B$4:$I$31,M1311,8)*L1311)))))))</f>
        <v>2.5</v>
      </c>
      <c r="O1311" s="3"/>
      <c r="P1311" s="3"/>
      <c r="Q1311" s="3">
        <f t="shared" si="41"/>
        <v>0</v>
      </c>
    </row>
    <row r="1312" spans="1:17">
      <c r="A1312" s="11">
        <v>4606927586916</v>
      </c>
      <c r="B1312" s="1" t="s">
        <v>19</v>
      </c>
      <c r="C1312" s="12">
        <v>20210205</v>
      </c>
      <c r="D1312" s="12">
        <v>610538201209</v>
      </c>
      <c r="E1312" s="12" t="s">
        <v>19</v>
      </c>
      <c r="F1312" s="12">
        <v>20210215</v>
      </c>
      <c r="G1312" s="12" t="s">
        <v>20</v>
      </c>
      <c r="H1312" s="12" t="s">
        <v>149</v>
      </c>
      <c r="I1312" s="12" t="s">
        <v>262</v>
      </c>
      <c r="J1312" s="12">
        <v>0.68</v>
      </c>
      <c r="K1312" s="12" t="s">
        <v>23</v>
      </c>
      <c r="L1312">
        <f t="shared" si="40"/>
        <v>1</v>
      </c>
      <c r="M1312">
        <f>MATCH(H:H,[1]价格表!$B$4:$B$35,0)</f>
        <v>24</v>
      </c>
      <c r="N1312" s="4">
        <f>IF(J1312&lt;=0.3,INDEX([1]价格表!$B$4:$I$31,M1312,2),IF(AND(J1312&gt;0.3,J1312&lt;=1),INDEX([1]价格表!$B$4:$I$31,M1312,3),IF(AND(J1312&gt;1,J1312&lt;=2.2),INDEX([1]价格表!$B$4:$I$31,M1312,4),IF(AND(J1312&gt;2.2,J1312&lt;=3.3),INDEX([1]价格表!$B$4:$I$31,M1312,5),IF(AND(J1312&gt;3.3,J1312&lt;=4),INDEX([1]价格表!$B$4:$I$31,M1312,6),IF(AND(J1312&gt;4,J1312&lt;=5.5),INDEX([1]价格表!$B$4:$I$31,M1312,7),IF(J1312&gt;5.5,2.6+INDEX([1]价格表!$B$4:$I$31,M1312,8)*L1312)))))))</f>
        <v>1.8</v>
      </c>
      <c r="O1312" s="3"/>
      <c r="P1312" s="3"/>
      <c r="Q1312" s="3">
        <f t="shared" si="41"/>
        <v>0</v>
      </c>
    </row>
    <row r="1313" spans="1:17">
      <c r="A1313" s="11">
        <v>4606927587659</v>
      </c>
      <c r="B1313" s="1" t="s">
        <v>19</v>
      </c>
      <c r="C1313" s="12">
        <v>20210205</v>
      </c>
      <c r="D1313" s="12">
        <v>610538201209</v>
      </c>
      <c r="E1313" s="12" t="s">
        <v>19</v>
      </c>
      <c r="F1313" s="12">
        <v>20210215</v>
      </c>
      <c r="G1313" s="12" t="s">
        <v>20</v>
      </c>
      <c r="H1313" s="12" t="s">
        <v>24</v>
      </c>
      <c r="I1313" s="12" t="s">
        <v>70</v>
      </c>
      <c r="J1313" s="12">
        <v>1.36</v>
      </c>
      <c r="K1313" s="12" t="s">
        <v>23</v>
      </c>
      <c r="L1313">
        <f t="shared" si="40"/>
        <v>2</v>
      </c>
      <c r="M1313">
        <f>MATCH(H:H,[1]价格表!$B$4:$B$35,0)</f>
        <v>1</v>
      </c>
      <c r="N1313" s="4">
        <f>IF(J1313&lt;=0.3,INDEX([1]价格表!$B$4:$I$31,M1313,2),IF(AND(J1313&gt;0.3,J1313&lt;=1),INDEX([1]价格表!$B$4:$I$31,M1313,3),IF(AND(J1313&gt;1,J1313&lt;=2.2),INDEX([1]价格表!$B$4:$I$31,M1313,4),IF(AND(J1313&gt;2.2,J1313&lt;=3.3),INDEX([1]价格表!$B$4:$I$31,M1313,5),IF(AND(J1313&gt;3.3,J1313&lt;=4),INDEX([1]价格表!$B$4:$I$31,M1313,6),IF(AND(J1313&gt;4,J1313&lt;=5.5),INDEX([1]价格表!$B$4:$I$31,M1313,7),IF(J1313&gt;5.5,2.6+INDEX([1]价格表!$B$4:$I$31,M1313,8)*L1313)))))))</f>
        <v>2.15</v>
      </c>
      <c r="O1313" s="3"/>
      <c r="P1313" s="3"/>
      <c r="Q1313" s="3">
        <f t="shared" si="41"/>
        <v>0</v>
      </c>
    </row>
    <row r="1314" spans="1:17">
      <c r="A1314" s="11">
        <v>4606928623214</v>
      </c>
      <c r="B1314" s="1" t="s">
        <v>19</v>
      </c>
      <c r="C1314" s="12">
        <v>20210205</v>
      </c>
      <c r="D1314" s="12">
        <v>610538201209</v>
      </c>
      <c r="E1314" s="12" t="s">
        <v>19</v>
      </c>
      <c r="F1314" s="12">
        <v>20210215</v>
      </c>
      <c r="G1314" s="12" t="s">
        <v>20</v>
      </c>
      <c r="H1314" s="12" t="s">
        <v>35</v>
      </c>
      <c r="I1314" s="12" t="s">
        <v>147</v>
      </c>
      <c r="J1314" s="12">
        <v>3.16</v>
      </c>
      <c r="K1314" s="12" t="s">
        <v>23</v>
      </c>
      <c r="L1314">
        <f t="shared" si="40"/>
        <v>4</v>
      </c>
      <c r="M1314">
        <f>MATCH(H:H,[1]价格表!$B$4:$B$35,0)</f>
        <v>11</v>
      </c>
      <c r="N1314" s="4">
        <f>IF(J1314&lt;=0.3,INDEX([1]价格表!$B$4:$I$31,M1314,2),IF(AND(J1314&gt;0.3,J1314&lt;=1),INDEX([1]价格表!$B$4:$I$31,M1314,3),IF(AND(J1314&gt;1,J1314&lt;=2.2),INDEX([1]价格表!$B$4:$I$31,M1314,4),IF(AND(J1314&gt;2.2,J1314&lt;=3.3),INDEX([1]价格表!$B$4:$I$31,M1314,5),IF(AND(J1314&gt;3.3,J1314&lt;=4),INDEX([1]价格表!$B$4:$I$31,M1314,6),IF(AND(J1314&gt;4,J1314&lt;=5.5),INDEX([1]价格表!$B$4:$I$31,M1314,7),IF(J1314&gt;5.5,2.6+INDEX([1]价格表!$B$4:$I$31,M1314,8)*L1314)))))))</f>
        <v>2.5</v>
      </c>
      <c r="O1314" s="3"/>
      <c r="P1314" s="3"/>
      <c r="Q1314" s="3">
        <f t="shared" si="41"/>
        <v>0</v>
      </c>
    </row>
    <row r="1315" spans="1:17">
      <c r="A1315" s="11">
        <v>4606928623308</v>
      </c>
      <c r="B1315" s="1" t="s">
        <v>19</v>
      </c>
      <c r="C1315" s="12">
        <v>20210205</v>
      </c>
      <c r="D1315" s="12">
        <v>610538201209</v>
      </c>
      <c r="E1315" s="12" t="s">
        <v>19</v>
      </c>
      <c r="F1315" s="12">
        <v>20210215</v>
      </c>
      <c r="G1315" s="12" t="s">
        <v>20</v>
      </c>
      <c r="H1315" s="12" t="s">
        <v>24</v>
      </c>
      <c r="I1315" s="12" t="s">
        <v>25</v>
      </c>
      <c r="J1315" s="12">
        <v>2.05</v>
      </c>
      <c r="K1315" s="12" t="s">
        <v>23</v>
      </c>
      <c r="L1315">
        <f t="shared" si="40"/>
        <v>3</v>
      </c>
      <c r="M1315">
        <f>MATCH(H:H,[1]价格表!$B$4:$B$35,0)</f>
        <v>1</v>
      </c>
      <c r="N1315" s="4">
        <f>IF(J1315&lt;=0.3,INDEX([1]价格表!$B$4:$I$31,M1315,2),IF(AND(J1315&gt;0.3,J1315&lt;=1),INDEX([1]价格表!$B$4:$I$31,M1315,3),IF(AND(J1315&gt;1,J1315&lt;=2.2),INDEX([1]价格表!$B$4:$I$31,M1315,4),IF(AND(J1315&gt;2.2,J1315&lt;=3.3),INDEX([1]价格表!$B$4:$I$31,M1315,5),IF(AND(J1315&gt;3.3,J1315&lt;=4),INDEX([1]价格表!$B$4:$I$31,M1315,6),IF(AND(J1315&gt;4,J1315&lt;=5.5),INDEX([1]价格表!$B$4:$I$31,M1315,7),IF(J1315&gt;5.5,2.6+INDEX([1]价格表!$B$4:$I$31,M1315,8)*L1315)))))))</f>
        <v>2.15</v>
      </c>
      <c r="O1315" s="3"/>
      <c r="P1315" s="3"/>
      <c r="Q1315" s="3">
        <f t="shared" si="41"/>
        <v>0</v>
      </c>
    </row>
    <row r="1316" spans="1:17">
      <c r="A1316" s="11">
        <v>4312272313214</v>
      </c>
      <c r="B1316" s="1" t="s">
        <v>19</v>
      </c>
      <c r="C1316" s="12">
        <v>20210205</v>
      </c>
      <c r="D1316" s="12">
        <v>610538201209</v>
      </c>
      <c r="E1316" s="12" t="s">
        <v>19</v>
      </c>
      <c r="F1316" s="12">
        <v>20210215</v>
      </c>
      <c r="G1316" s="12" t="s">
        <v>20</v>
      </c>
      <c r="H1316" s="12" t="s">
        <v>24</v>
      </c>
      <c r="I1316" s="12" t="s">
        <v>25</v>
      </c>
      <c r="J1316" s="12">
        <v>4.6</v>
      </c>
      <c r="K1316" s="12" t="s">
        <v>23</v>
      </c>
      <c r="L1316">
        <f t="shared" si="40"/>
        <v>5</v>
      </c>
      <c r="M1316">
        <f>MATCH(H:H,[1]价格表!$B$4:$B$35,0)</f>
        <v>1</v>
      </c>
      <c r="N1316" s="4">
        <f>IF(J1316&lt;=0.3,INDEX([1]价格表!$B$4:$I$31,M1316,2),IF(AND(J1316&gt;0.3,J1316&lt;=1),INDEX([1]价格表!$B$4:$I$31,M1316,3),IF(AND(J1316&gt;1,J1316&lt;=2.2),INDEX([1]价格表!$B$4:$I$31,M1316,4),IF(AND(J1316&gt;2.2,J1316&lt;=3.3),INDEX([1]价格表!$B$4:$I$31,M1316,5),IF(AND(J1316&gt;3.3,J1316&lt;=4),INDEX([1]价格表!$B$4:$I$31,M1316,6),IF(AND(J1316&gt;4,J1316&lt;=5.5),INDEX([1]价格表!$B$4:$I$31,M1316,7),IF(J1316&gt;5.5,2.6+INDEX([1]价格表!$B$4:$I$31,M1316,8)*L1316)))))))</f>
        <v>3.8</v>
      </c>
      <c r="O1316" s="3"/>
      <c r="P1316" s="3"/>
      <c r="Q1316" s="3">
        <f t="shared" si="41"/>
        <v>0</v>
      </c>
    </row>
    <row r="1317" spans="1:17">
      <c r="A1317" s="11">
        <v>4312272313215</v>
      </c>
      <c r="B1317" s="1" t="s">
        <v>19</v>
      </c>
      <c r="C1317" s="12">
        <v>20210205</v>
      </c>
      <c r="D1317" s="12">
        <v>610538201209</v>
      </c>
      <c r="E1317" s="12" t="s">
        <v>19</v>
      </c>
      <c r="F1317" s="12">
        <v>20210215</v>
      </c>
      <c r="G1317" s="12" t="s">
        <v>20</v>
      </c>
      <c r="H1317" s="12" t="s">
        <v>24</v>
      </c>
      <c r="I1317" s="12" t="s">
        <v>25</v>
      </c>
      <c r="J1317" s="12">
        <v>4.84</v>
      </c>
      <c r="K1317" s="12" t="s">
        <v>23</v>
      </c>
      <c r="L1317">
        <f t="shared" si="40"/>
        <v>5</v>
      </c>
      <c r="M1317">
        <f>MATCH(H:H,[1]价格表!$B$4:$B$35,0)</f>
        <v>1</v>
      </c>
      <c r="N1317" s="4">
        <f>IF(J1317&lt;=0.3,INDEX([1]价格表!$B$4:$I$31,M1317,2),IF(AND(J1317&gt;0.3,J1317&lt;=1),INDEX([1]价格表!$B$4:$I$31,M1317,3),IF(AND(J1317&gt;1,J1317&lt;=2.2),INDEX([1]价格表!$B$4:$I$31,M1317,4),IF(AND(J1317&gt;2.2,J1317&lt;=3.3),INDEX([1]价格表!$B$4:$I$31,M1317,5),IF(AND(J1317&gt;3.3,J1317&lt;=4),INDEX([1]价格表!$B$4:$I$31,M1317,6),IF(AND(J1317&gt;4,J1317&lt;=5.5),INDEX([1]价格表!$B$4:$I$31,M1317,7),IF(J1317&gt;5.5,2.6+INDEX([1]价格表!$B$4:$I$31,M1317,8)*L1317)))))))</f>
        <v>3.8</v>
      </c>
      <c r="O1317" s="3"/>
      <c r="P1317" s="3"/>
      <c r="Q1317" s="3">
        <f t="shared" si="41"/>
        <v>0</v>
      </c>
    </row>
    <row r="1318" spans="1:17">
      <c r="A1318" s="11">
        <v>4312277562365</v>
      </c>
      <c r="B1318" s="1" t="s">
        <v>19</v>
      </c>
      <c r="C1318" s="12">
        <v>20210205</v>
      </c>
      <c r="D1318" s="12">
        <v>610538201209</v>
      </c>
      <c r="E1318" s="12" t="s">
        <v>19</v>
      </c>
      <c r="F1318" s="12">
        <v>20210215</v>
      </c>
      <c r="G1318" s="12" t="s">
        <v>20</v>
      </c>
      <c r="H1318" s="12" t="s">
        <v>132</v>
      </c>
      <c r="I1318" s="12" t="s">
        <v>172</v>
      </c>
      <c r="J1318" s="12">
        <v>3.62</v>
      </c>
      <c r="K1318" s="12" t="s">
        <v>23</v>
      </c>
      <c r="L1318">
        <f t="shared" si="40"/>
        <v>4</v>
      </c>
      <c r="M1318">
        <f>MATCH(H:H,[1]价格表!$B$4:$B$35,0)</f>
        <v>19</v>
      </c>
      <c r="N1318" s="4">
        <f>IF(J1318&lt;=0.3,INDEX([1]价格表!$B$4:$I$31,M1318,2),IF(AND(J1318&gt;0.3,J1318&lt;=1),INDEX([1]价格表!$B$4:$I$31,M1318,3),IF(AND(J1318&gt;1,J1318&lt;=2.2),INDEX([1]价格表!$B$4:$I$31,M1318,4),IF(AND(J1318&gt;2.2,J1318&lt;=3.3),INDEX([1]价格表!$B$4:$I$31,M1318,5),IF(AND(J1318&gt;3.3,J1318&lt;=4),INDEX([1]价格表!$B$4:$I$31,M1318,6),IF(AND(J1318&gt;4,J1318&lt;=5.5),INDEX([1]价格表!$B$4:$I$31,M1318,7),IF(J1318&gt;5.5,2.6+INDEX([1]价格表!$B$4:$I$31,M1318,8)*L1318)))))))</f>
        <v>3.7</v>
      </c>
      <c r="O1318" s="3"/>
      <c r="P1318" s="3"/>
      <c r="Q1318" s="3">
        <f t="shared" si="41"/>
        <v>0</v>
      </c>
    </row>
    <row r="1319" spans="1:17">
      <c r="A1319" s="11">
        <v>4606927135362</v>
      </c>
      <c r="B1319" s="1" t="s">
        <v>19</v>
      </c>
      <c r="C1319" s="12">
        <v>20210205</v>
      </c>
      <c r="D1319" s="12">
        <v>610538201209</v>
      </c>
      <c r="E1319" s="12" t="s">
        <v>19</v>
      </c>
      <c r="F1319" s="12">
        <v>20210215</v>
      </c>
      <c r="G1319" s="12" t="s">
        <v>20</v>
      </c>
      <c r="H1319" s="12" t="s">
        <v>40</v>
      </c>
      <c r="I1319" s="12" t="s">
        <v>118</v>
      </c>
      <c r="J1319" s="12">
        <v>3.58</v>
      </c>
      <c r="K1319" s="12" t="s">
        <v>23</v>
      </c>
      <c r="L1319">
        <f t="shared" si="40"/>
        <v>4</v>
      </c>
      <c r="M1319">
        <f>MATCH(H:H,[1]价格表!$B$4:$B$35,0)</f>
        <v>9</v>
      </c>
      <c r="N1319" s="4">
        <f>IF(J1319&lt;=0.3,INDEX([1]价格表!$B$4:$I$31,M1319,2),IF(AND(J1319&gt;0.3,J1319&lt;=1),INDEX([1]价格表!$B$4:$I$31,M1319,3),IF(AND(J1319&gt;1,J1319&lt;=2.2),INDEX([1]价格表!$B$4:$I$31,M1319,4),IF(AND(J1319&gt;2.2,J1319&lt;=3.3),INDEX([1]价格表!$B$4:$I$31,M1319,5),IF(AND(J1319&gt;3.3,J1319&lt;=4),INDEX([1]价格表!$B$4:$I$31,M1319,6),IF(AND(J1319&gt;4,J1319&lt;=5.5),INDEX([1]价格表!$B$4:$I$31,M1319,7),IF(J1319&gt;5.5,2.6+INDEX([1]价格表!$B$4:$I$31,M1319,8)*L1319)))))))</f>
        <v>3.7</v>
      </c>
      <c r="O1319" s="3"/>
      <c r="P1319" s="3"/>
      <c r="Q1319" s="3">
        <f t="shared" si="41"/>
        <v>0</v>
      </c>
    </row>
    <row r="1320" spans="1:17">
      <c r="A1320" s="11">
        <v>4606927136068</v>
      </c>
      <c r="B1320" s="1" t="s">
        <v>19</v>
      </c>
      <c r="C1320" s="12">
        <v>20210205</v>
      </c>
      <c r="D1320" s="12">
        <v>610538201209</v>
      </c>
      <c r="E1320" s="12" t="s">
        <v>19</v>
      </c>
      <c r="F1320" s="12">
        <v>20210215</v>
      </c>
      <c r="G1320" s="12" t="s">
        <v>20</v>
      </c>
      <c r="H1320" s="12" t="s">
        <v>35</v>
      </c>
      <c r="I1320" s="12" t="s">
        <v>198</v>
      </c>
      <c r="J1320" s="12">
        <v>3.53</v>
      </c>
      <c r="K1320" s="12" t="s">
        <v>23</v>
      </c>
      <c r="L1320">
        <f t="shared" si="40"/>
        <v>4</v>
      </c>
      <c r="M1320">
        <f>MATCH(H:H,[1]价格表!$B$4:$B$35,0)</f>
        <v>11</v>
      </c>
      <c r="N1320" s="4">
        <f>IF(J1320&lt;=0.3,INDEX([1]价格表!$B$4:$I$31,M1320,2),IF(AND(J1320&gt;0.3,J1320&lt;=1),INDEX([1]价格表!$B$4:$I$31,M1320,3),IF(AND(J1320&gt;1,J1320&lt;=2.2),INDEX([1]价格表!$B$4:$I$31,M1320,4),IF(AND(J1320&gt;2.2,J1320&lt;=3.3),INDEX([1]价格表!$B$4:$I$31,M1320,5),IF(AND(J1320&gt;3.3,J1320&lt;=4),INDEX([1]价格表!$B$4:$I$31,M1320,6),IF(AND(J1320&gt;4,J1320&lt;=5.5),INDEX([1]价格表!$B$4:$I$31,M1320,7),IF(J1320&gt;5.5,2.6+INDEX([1]价格表!$B$4:$I$31,M1320,8)*L1320)))))))</f>
        <v>3.7</v>
      </c>
      <c r="O1320" s="3"/>
      <c r="P1320" s="3"/>
      <c r="Q1320" s="3">
        <f t="shared" si="41"/>
        <v>0</v>
      </c>
    </row>
    <row r="1321" spans="1:17">
      <c r="A1321" s="11">
        <v>4606927157681</v>
      </c>
      <c r="B1321" s="1" t="s">
        <v>19</v>
      </c>
      <c r="C1321" s="12">
        <v>20210205</v>
      </c>
      <c r="D1321" s="12">
        <v>610538201209</v>
      </c>
      <c r="E1321" s="12" t="s">
        <v>19</v>
      </c>
      <c r="F1321" s="12">
        <v>20210215</v>
      </c>
      <c r="G1321" s="12" t="s">
        <v>20</v>
      </c>
      <c r="H1321" s="12" t="s">
        <v>132</v>
      </c>
      <c r="I1321" s="12" t="s">
        <v>172</v>
      </c>
      <c r="J1321" s="12">
        <v>3.54</v>
      </c>
      <c r="K1321" s="12" t="s">
        <v>23</v>
      </c>
      <c r="L1321">
        <f t="shared" si="40"/>
        <v>4</v>
      </c>
      <c r="M1321">
        <f>MATCH(H:H,[1]价格表!$B$4:$B$35,0)</f>
        <v>19</v>
      </c>
      <c r="N1321" s="4">
        <f>IF(J1321&lt;=0.3,INDEX([1]价格表!$B$4:$I$31,M1321,2),IF(AND(J1321&gt;0.3,J1321&lt;=1),INDEX([1]价格表!$B$4:$I$31,M1321,3),IF(AND(J1321&gt;1,J1321&lt;=2.2),INDEX([1]价格表!$B$4:$I$31,M1321,4),IF(AND(J1321&gt;2.2,J1321&lt;=3.3),INDEX([1]价格表!$B$4:$I$31,M1321,5),IF(AND(J1321&gt;3.3,J1321&lt;=4),INDEX([1]价格表!$B$4:$I$31,M1321,6),IF(AND(J1321&gt;4,J1321&lt;=5.5),INDEX([1]价格表!$B$4:$I$31,M1321,7),IF(J1321&gt;5.5,2.6+INDEX([1]价格表!$B$4:$I$31,M1321,8)*L1321)))))))</f>
        <v>3.7</v>
      </c>
      <c r="O1321" s="3"/>
      <c r="P1321" s="3"/>
      <c r="Q1321" s="3">
        <f t="shared" si="41"/>
        <v>0</v>
      </c>
    </row>
    <row r="1322" spans="1:17">
      <c r="A1322" s="11">
        <v>4606927162364</v>
      </c>
      <c r="B1322" s="1" t="s">
        <v>19</v>
      </c>
      <c r="C1322" s="12">
        <v>20210205</v>
      </c>
      <c r="D1322" s="12">
        <v>610538201209</v>
      </c>
      <c r="E1322" s="12" t="s">
        <v>19</v>
      </c>
      <c r="F1322" s="12">
        <v>20210215</v>
      </c>
      <c r="G1322" s="12" t="s">
        <v>20</v>
      </c>
      <c r="H1322" s="12" t="s">
        <v>125</v>
      </c>
      <c r="I1322" s="12" t="s">
        <v>191</v>
      </c>
      <c r="J1322" s="12">
        <v>3.77</v>
      </c>
      <c r="K1322" s="12" t="s">
        <v>23</v>
      </c>
      <c r="L1322">
        <f t="shared" si="40"/>
        <v>4</v>
      </c>
      <c r="M1322">
        <f>MATCH(H:H,[1]价格表!$B$4:$B$35,0)</f>
        <v>22</v>
      </c>
      <c r="N1322" s="4">
        <f>IF(J1322&lt;=0.3,INDEX([1]价格表!$B$4:$I$31,M1322,2),IF(AND(J1322&gt;0.3,J1322&lt;=1),INDEX([1]价格表!$B$4:$I$31,M1322,3),IF(AND(J1322&gt;1,J1322&lt;=2.2),INDEX([1]价格表!$B$4:$I$31,M1322,4),IF(AND(J1322&gt;2.2,J1322&lt;=3.3),INDEX([1]价格表!$B$4:$I$31,M1322,5),IF(AND(J1322&gt;3.3,J1322&lt;=4),INDEX([1]价格表!$B$4:$I$31,M1322,6),IF(AND(J1322&gt;4,J1322&lt;=5.5),INDEX([1]价格表!$B$4:$I$31,M1322,7),IF(J1322&gt;5.5,2.6+INDEX([1]价格表!$B$4:$I$31,M1322,8)*L1322)))))))</f>
        <v>3.7</v>
      </c>
      <c r="O1322" s="3"/>
      <c r="P1322" s="3"/>
      <c r="Q1322" s="3">
        <f t="shared" si="41"/>
        <v>0</v>
      </c>
    </row>
    <row r="1323" spans="1:17">
      <c r="A1323" s="11">
        <v>4606927584034</v>
      </c>
      <c r="B1323" s="1" t="s">
        <v>19</v>
      </c>
      <c r="C1323" s="12">
        <v>20210205</v>
      </c>
      <c r="D1323" s="12">
        <v>610538201209</v>
      </c>
      <c r="E1323" s="12" t="s">
        <v>19</v>
      </c>
      <c r="F1323" s="12">
        <v>20210215</v>
      </c>
      <c r="G1323" s="12" t="s">
        <v>20</v>
      </c>
      <c r="H1323" s="12" t="s">
        <v>40</v>
      </c>
      <c r="I1323" s="12" t="s">
        <v>41</v>
      </c>
      <c r="J1323" s="12">
        <v>4.94</v>
      </c>
      <c r="K1323" s="12" t="s">
        <v>23</v>
      </c>
      <c r="L1323">
        <f t="shared" si="40"/>
        <v>5</v>
      </c>
      <c r="M1323">
        <f>MATCH(H:H,[1]价格表!$B$4:$B$35,0)</f>
        <v>9</v>
      </c>
      <c r="N1323" s="4">
        <f>IF(J1323&lt;=0.3,INDEX([1]价格表!$B$4:$I$31,M1323,2),IF(AND(J1323&gt;0.3,J1323&lt;=1),INDEX([1]价格表!$B$4:$I$31,M1323,3),IF(AND(J1323&gt;1,J1323&lt;=2.2),INDEX([1]价格表!$B$4:$I$31,M1323,4),IF(AND(J1323&gt;2.2,J1323&lt;=3.3),INDEX([1]价格表!$B$4:$I$31,M1323,5),IF(AND(J1323&gt;3.3,J1323&lt;=4),INDEX([1]价格表!$B$4:$I$31,M1323,6),IF(AND(J1323&gt;4,J1323&lt;=5.5),INDEX([1]价格表!$B$4:$I$31,M1323,7),IF(J1323&gt;5.5,2.6+INDEX([1]价格表!$B$4:$I$31,M1323,8)*L1323)))))))</f>
        <v>3.8</v>
      </c>
      <c r="O1323" s="3"/>
      <c r="P1323" s="3"/>
      <c r="Q1323" s="3">
        <f t="shared" si="41"/>
        <v>0</v>
      </c>
    </row>
    <row r="1324" spans="1:17">
      <c r="A1324" s="11">
        <v>4606927586278</v>
      </c>
      <c r="B1324" s="1" t="s">
        <v>19</v>
      </c>
      <c r="C1324" s="12">
        <v>20210205</v>
      </c>
      <c r="D1324" s="12">
        <v>610538201209</v>
      </c>
      <c r="E1324" s="12" t="s">
        <v>19</v>
      </c>
      <c r="F1324" s="12">
        <v>20210215</v>
      </c>
      <c r="G1324" s="12" t="s">
        <v>20</v>
      </c>
      <c r="H1324" s="12" t="s">
        <v>29</v>
      </c>
      <c r="I1324" s="12" t="s">
        <v>123</v>
      </c>
      <c r="J1324" s="12">
        <v>5</v>
      </c>
      <c r="K1324" s="12" t="s">
        <v>23</v>
      </c>
      <c r="L1324">
        <f t="shared" si="40"/>
        <v>5</v>
      </c>
      <c r="M1324">
        <f>MATCH(H:H,[1]价格表!$B$4:$B$35,0)</f>
        <v>3</v>
      </c>
      <c r="N1324" s="4">
        <f>IF(J1324&lt;=0.3,INDEX([1]价格表!$B$4:$I$31,M1324,2),IF(AND(J1324&gt;0.3,J1324&lt;=1),INDEX([1]价格表!$B$4:$I$31,M1324,3),IF(AND(J1324&gt;1,J1324&lt;=2.2),INDEX([1]价格表!$B$4:$I$31,M1324,4),IF(AND(J1324&gt;2.2,J1324&lt;=3.3),INDEX([1]价格表!$B$4:$I$31,M1324,5),IF(AND(J1324&gt;3.3,J1324&lt;=4),INDEX([1]价格表!$B$4:$I$31,M1324,6),IF(AND(J1324&gt;4,J1324&lt;=5.5),INDEX([1]价格表!$B$4:$I$31,M1324,7),IF(J1324&gt;5.5,2.6+INDEX([1]价格表!$B$4:$I$31,M1324,8)*L1324)))))))</f>
        <v>3.8</v>
      </c>
      <c r="O1324" s="3"/>
      <c r="P1324" s="3"/>
      <c r="Q1324" s="3">
        <f t="shared" si="41"/>
        <v>0</v>
      </c>
    </row>
    <row r="1325" spans="1:17">
      <c r="A1325" s="11">
        <v>4606927586366</v>
      </c>
      <c r="B1325" s="1" t="s">
        <v>19</v>
      </c>
      <c r="C1325" s="12">
        <v>20210205</v>
      </c>
      <c r="D1325" s="12">
        <v>610538201209</v>
      </c>
      <c r="E1325" s="12" t="s">
        <v>19</v>
      </c>
      <c r="F1325" s="12">
        <v>20210215</v>
      </c>
      <c r="G1325" s="12" t="s">
        <v>20</v>
      </c>
      <c r="H1325" s="12" t="s">
        <v>43</v>
      </c>
      <c r="I1325" s="12" t="s">
        <v>83</v>
      </c>
      <c r="J1325" s="12">
        <v>5.46</v>
      </c>
      <c r="K1325" s="12" t="s">
        <v>23</v>
      </c>
      <c r="L1325">
        <f t="shared" si="40"/>
        <v>6</v>
      </c>
      <c r="M1325">
        <f>MATCH(H:H,[1]价格表!$B$4:$B$35,0)</f>
        <v>4</v>
      </c>
      <c r="N1325" s="4">
        <f>IF(J1325&lt;=0.3,INDEX([1]价格表!$B$4:$I$31,M1325,2),IF(AND(J1325&gt;0.3,J1325&lt;=1),INDEX([1]价格表!$B$4:$I$31,M1325,3),IF(AND(J1325&gt;1,J1325&lt;=2.2),INDEX([1]价格表!$B$4:$I$31,M1325,4),IF(AND(J1325&gt;2.2,J1325&lt;=3.3),INDEX([1]价格表!$B$4:$I$31,M1325,5),IF(AND(J1325&gt;3.3,J1325&lt;=4),INDEX([1]价格表!$B$4:$I$31,M1325,6),IF(AND(J1325&gt;4,J1325&lt;=5.5),INDEX([1]价格表!$B$4:$I$31,M1325,7),IF(J1325&gt;5.5,2.6+INDEX([1]价格表!$B$4:$I$31,M1325,8)*L1325)))))))</f>
        <v>3.8</v>
      </c>
      <c r="O1325" s="3"/>
      <c r="P1325" s="3"/>
      <c r="Q1325" s="3">
        <f t="shared" si="41"/>
        <v>0</v>
      </c>
    </row>
    <row r="1326" spans="1:17">
      <c r="A1326" s="11">
        <v>4606927586997</v>
      </c>
      <c r="B1326" s="1" t="s">
        <v>19</v>
      </c>
      <c r="C1326" s="12">
        <v>20210205</v>
      </c>
      <c r="D1326" s="12">
        <v>610538201209</v>
      </c>
      <c r="E1326" s="12" t="s">
        <v>19</v>
      </c>
      <c r="F1326" s="12">
        <v>20210215</v>
      </c>
      <c r="G1326" s="12" t="s">
        <v>20</v>
      </c>
      <c r="H1326" s="12" t="s">
        <v>40</v>
      </c>
      <c r="I1326" s="12" t="s">
        <v>142</v>
      </c>
      <c r="J1326" s="12">
        <v>4.04</v>
      </c>
      <c r="K1326" s="12" t="s">
        <v>23</v>
      </c>
      <c r="L1326">
        <f t="shared" si="40"/>
        <v>5</v>
      </c>
      <c r="M1326">
        <f>MATCH(H:H,[1]价格表!$B$4:$B$35,0)</f>
        <v>9</v>
      </c>
      <c r="N1326" s="4">
        <f>IF(J1326&lt;=0.3,INDEX([1]价格表!$B$4:$I$31,M1326,2),IF(AND(J1326&gt;0.3,J1326&lt;=1),INDEX([1]价格表!$B$4:$I$31,M1326,3),IF(AND(J1326&gt;1,J1326&lt;=2.2),INDEX([1]价格表!$B$4:$I$31,M1326,4),IF(AND(J1326&gt;2.2,J1326&lt;=3.3),INDEX([1]价格表!$B$4:$I$31,M1326,5),IF(AND(J1326&gt;3.3,J1326&lt;=4),INDEX([1]价格表!$B$4:$I$31,M1326,6),IF(AND(J1326&gt;4,J1326&lt;=5.5),INDEX([1]价格表!$B$4:$I$31,M1326,7),IF(J1326&gt;5.5,2.6+INDEX([1]价格表!$B$4:$I$31,M1326,8)*L1326)))))))</f>
        <v>3.8</v>
      </c>
      <c r="O1326" s="3"/>
      <c r="P1326" s="3"/>
      <c r="Q1326" s="3">
        <f t="shared" si="41"/>
        <v>0</v>
      </c>
    </row>
    <row r="1327" spans="1:17">
      <c r="A1327" s="11">
        <v>4606927588836</v>
      </c>
      <c r="B1327" s="1" t="s">
        <v>19</v>
      </c>
      <c r="C1327" s="12">
        <v>20210205</v>
      </c>
      <c r="D1327" s="12">
        <v>610538201209</v>
      </c>
      <c r="E1327" s="12" t="s">
        <v>19</v>
      </c>
      <c r="F1327" s="12">
        <v>20210215</v>
      </c>
      <c r="G1327" s="12" t="s">
        <v>20</v>
      </c>
      <c r="H1327" s="12" t="s">
        <v>47</v>
      </c>
      <c r="I1327" s="12" t="s">
        <v>58</v>
      </c>
      <c r="J1327" s="12">
        <v>4.02</v>
      </c>
      <c r="K1327" s="12" t="s">
        <v>23</v>
      </c>
      <c r="L1327">
        <f t="shared" si="40"/>
        <v>5</v>
      </c>
      <c r="M1327">
        <f>MATCH(H:H,[1]价格表!$B$4:$B$35,0)</f>
        <v>12</v>
      </c>
      <c r="N1327" s="4">
        <f>IF(J1327&lt;=0.3,INDEX([1]价格表!$B$4:$I$31,M1327,2),IF(AND(J1327&gt;0.3,J1327&lt;=1),INDEX([1]价格表!$B$4:$I$31,M1327,3),IF(AND(J1327&gt;1,J1327&lt;=2.2),INDEX([1]价格表!$B$4:$I$31,M1327,4),IF(AND(J1327&gt;2.2,J1327&lt;=3.3),INDEX([1]价格表!$B$4:$I$31,M1327,5),IF(AND(J1327&gt;3.3,J1327&lt;=4),INDEX([1]价格表!$B$4:$I$31,M1327,6),IF(AND(J1327&gt;4,J1327&lt;=5.5),INDEX([1]价格表!$B$4:$I$31,M1327,7),IF(J1327&gt;5.5,2.6+INDEX([1]价格表!$B$4:$I$31,M1327,8)*L1327)))))))</f>
        <v>3.8</v>
      </c>
      <c r="O1327" s="5">
        <v>3.42</v>
      </c>
      <c r="P1327" s="5">
        <v>3.7</v>
      </c>
      <c r="Q1327" s="3">
        <f t="shared" si="41"/>
        <v>-0.0999999999999996</v>
      </c>
    </row>
    <row r="1328" spans="1:17">
      <c r="A1328" s="11">
        <v>4606927946066</v>
      </c>
      <c r="B1328" s="1" t="s">
        <v>19</v>
      </c>
      <c r="C1328" s="12">
        <v>20210205</v>
      </c>
      <c r="D1328" s="12">
        <v>610538201209</v>
      </c>
      <c r="E1328" s="12" t="s">
        <v>19</v>
      </c>
      <c r="F1328" s="12">
        <v>20210215</v>
      </c>
      <c r="G1328" s="12" t="s">
        <v>20</v>
      </c>
      <c r="H1328" s="12" t="s">
        <v>119</v>
      </c>
      <c r="I1328" s="12" t="s">
        <v>120</v>
      </c>
      <c r="J1328" s="12">
        <v>5</v>
      </c>
      <c r="K1328" s="12" t="s">
        <v>23</v>
      </c>
      <c r="L1328">
        <f t="shared" si="40"/>
        <v>5</v>
      </c>
      <c r="M1328">
        <f>MATCH(H:H,[1]价格表!$B$4:$B$35,0)</f>
        <v>6</v>
      </c>
      <c r="N1328" s="4">
        <f>IF(J1328&lt;=0.3,INDEX([1]价格表!$B$4:$I$31,M1328,2),IF(AND(J1328&gt;0.3,J1328&lt;=1),INDEX([1]价格表!$B$4:$I$31,M1328,3),IF(AND(J1328&gt;1,J1328&lt;=2.2),INDEX([1]价格表!$B$4:$I$31,M1328,4),IF(AND(J1328&gt;2.2,J1328&lt;=3.3),INDEX([1]价格表!$B$4:$I$31,M1328,5),IF(AND(J1328&gt;3.3,J1328&lt;=4),INDEX([1]价格表!$B$4:$I$31,M1328,6),IF(AND(J1328&gt;4,J1328&lt;=5.5),INDEX([1]价格表!$B$4:$I$31,M1328,7),IF(J1328&gt;5.5,2.6+INDEX([1]价格表!$B$4:$I$31,M1328,8)*L1328)))))))</f>
        <v>5.9</v>
      </c>
      <c r="O1328" s="3"/>
      <c r="P1328" s="3"/>
      <c r="Q1328" s="3">
        <f t="shared" si="41"/>
        <v>0</v>
      </c>
    </row>
    <row r="1329" spans="1:17">
      <c r="A1329" s="11">
        <v>4606928624189</v>
      </c>
      <c r="B1329" s="1" t="s">
        <v>19</v>
      </c>
      <c r="C1329" s="12">
        <v>20210205</v>
      </c>
      <c r="D1329" s="12">
        <v>610538201209</v>
      </c>
      <c r="E1329" s="12" t="s">
        <v>19</v>
      </c>
      <c r="F1329" s="12">
        <v>20210215</v>
      </c>
      <c r="G1329" s="12" t="s">
        <v>20</v>
      </c>
      <c r="H1329" s="12" t="s">
        <v>29</v>
      </c>
      <c r="I1329" s="12" t="s">
        <v>97</v>
      </c>
      <c r="J1329" s="12">
        <v>3.38</v>
      </c>
      <c r="K1329" s="12" t="s">
        <v>23</v>
      </c>
      <c r="L1329">
        <f t="shared" si="40"/>
        <v>4</v>
      </c>
      <c r="M1329">
        <f>MATCH(H:H,[1]价格表!$B$4:$B$35,0)</f>
        <v>3</v>
      </c>
      <c r="N1329" s="4">
        <f>IF(J1329&lt;=0.3,INDEX([1]价格表!$B$4:$I$31,M1329,2),IF(AND(J1329&gt;0.3,J1329&lt;=1),INDEX([1]价格表!$B$4:$I$31,M1329,3),IF(AND(J1329&gt;1,J1329&lt;=2.2),INDEX([1]价格表!$B$4:$I$31,M1329,4),IF(AND(J1329&gt;2.2,J1329&lt;=3.3),INDEX([1]价格表!$B$4:$I$31,M1329,5),IF(AND(J1329&gt;3.3,J1329&lt;=4),INDEX([1]价格表!$B$4:$I$31,M1329,6),IF(AND(J1329&gt;4,J1329&lt;=5.5),INDEX([1]价格表!$B$4:$I$31,M1329,7),IF(J1329&gt;5.5,2.6+INDEX([1]价格表!$B$4:$I$31,M1329,8)*L1329)))))))</f>
        <v>3.7</v>
      </c>
      <c r="O1329" s="5">
        <v>3.07</v>
      </c>
      <c r="P1329" s="5">
        <v>2.5</v>
      </c>
      <c r="Q1329" s="3">
        <f t="shared" si="41"/>
        <v>-1.2</v>
      </c>
    </row>
    <row r="1330" spans="1:17">
      <c r="A1330" s="11">
        <v>4606927586301</v>
      </c>
      <c r="B1330" s="1" t="s">
        <v>19</v>
      </c>
      <c r="C1330" s="12">
        <v>20210205</v>
      </c>
      <c r="D1330" s="12">
        <v>610538201209</v>
      </c>
      <c r="E1330" s="12" t="s">
        <v>19</v>
      </c>
      <c r="F1330" s="12">
        <v>20210215</v>
      </c>
      <c r="G1330" s="12" t="s">
        <v>20</v>
      </c>
      <c r="H1330" s="12" t="s">
        <v>119</v>
      </c>
      <c r="I1330" s="12" t="s">
        <v>120</v>
      </c>
      <c r="J1330" s="12">
        <v>2.42</v>
      </c>
      <c r="K1330" s="12" t="s">
        <v>23</v>
      </c>
      <c r="L1330">
        <f t="shared" si="40"/>
        <v>3</v>
      </c>
      <c r="M1330">
        <f>MATCH(H:H,[1]价格表!$B$4:$B$35,0)</f>
        <v>6</v>
      </c>
      <c r="N1330" s="4">
        <f>IF(J1330&lt;=0.3,INDEX([1]价格表!$B$4:$I$31,M1330,2),IF(AND(J1330&gt;0.3,J1330&lt;=1),INDEX([1]价格表!$B$4:$I$31,M1330,3),IF(AND(J1330&gt;1,J1330&lt;=2.2),INDEX([1]价格表!$B$4:$I$31,M1330,4),IF(AND(J1330&gt;2.2,J1330&lt;=3.3),INDEX([1]价格表!$B$4:$I$31,M1330,5),IF(AND(J1330&gt;3.3,J1330&lt;=4),INDEX([1]价格表!$B$4:$I$31,M1330,6),IF(AND(J1330&gt;4,J1330&lt;=5.5),INDEX([1]价格表!$B$4:$I$31,M1330,7),IF(J1330&gt;5.5,2.6+INDEX([1]价格表!$B$4:$I$31,M1330,8)*L1330)))))))</f>
        <v>3.3</v>
      </c>
      <c r="O1330" s="5">
        <v>2.18</v>
      </c>
      <c r="P1330" s="5">
        <v>2.95</v>
      </c>
      <c r="Q1330" s="3">
        <f t="shared" si="41"/>
        <v>-0.35</v>
      </c>
    </row>
    <row r="1331" spans="1:17">
      <c r="A1331" s="11">
        <v>4606927133891</v>
      </c>
      <c r="B1331" s="1" t="s">
        <v>19</v>
      </c>
      <c r="C1331" s="12">
        <v>20210205</v>
      </c>
      <c r="D1331" s="12">
        <v>610538201209</v>
      </c>
      <c r="E1331" s="12" t="s">
        <v>19</v>
      </c>
      <c r="F1331" s="12">
        <v>20210215</v>
      </c>
      <c r="G1331" s="12" t="s">
        <v>20</v>
      </c>
      <c r="H1331" s="12" t="s">
        <v>132</v>
      </c>
      <c r="I1331" s="12" t="s">
        <v>172</v>
      </c>
      <c r="J1331" s="12">
        <v>13.81</v>
      </c>
      <c r="K1331" s="12" t="s">
        <v>23</v>
      </c>
      <c r="L1331">
        <f t="shared" si="40"/>
        <v>14</v>
      </c>
      <c r="M1331">
        <f>MATCH(H:H,[1]价格表!$B$4:$B$35,0)</f>
        <v>19</v>
      </c>
      <c r="N1331" s="4">
        <f>IF(J1331&lt;=0.3,INDEX([1]价格表!$B$4:$I$31,M1331,2),IF(AND(J1331&gt;0.3,J1331&lt;=1),INDEX([1]价格表!$B$4:$I$31,M1331,3),IF(AND(J1331&gt;1,J1331&lt;=2.2),INDEX([1]价格表!$B$4:$I$31,M1331,4),IF(AND(J1331&gt;2.2,J1331&lt;=3.3),INDEX([1]价格表!$B$4:$I$31,M1331,5),IF(AND(J1331&gt;3.3,J1331&lt;=4),INDEX([1]价格表!$B$4:$I$31,M1331,6),IF(AND(J1331&gt;4,J1331&lt;=5.5),INDEX([1]价格表!$B$4:$I$31,M1331,7),IF(J1331&gt;5.5,2.6+INDEX([1]价格表!$B$4:$I$31,M1331,8)*L1331)))))))</f>
        <v>15.9</v>
      </c>
      <c r="O1331" s="3"/>
      <c r="P1331" s="3"/>
      <c r="Q1331" s="3">
        <f t="shared" si="41"/>
        <v>0</v>
      </c>
    </row>
    <row r="1332" spans="1:17">
      <c r="A1332" s="11">
        <v>4606927156899</v>
      </c>
      <c r="B1332" s="1" t="s">
        <v>19</v>
      </c>
      <c r="C1332" s="12">
        <v>20210205</v>
      </c>
      <c r="D1332" s="12">
        <v>610538201209</v>
      </c>
      <c r="E1332" s="12" t="s">
        <v>19</v>
      </c>
      <c r="F1332" s="12">
        <v>20210215</v>
      </c>
      <c r="G1332" s="12" t="s">
        <v>20</v>
      </c>
      <c r="H1332" s="12" t="s">
        <v>132</v>
      </c>
      <c r="I1332" s="12" t="s">
        <v>172</v>
      </c>
      <c r="J1332" s="12">
        <v>13.81</v>
      </c>
      <c r="K1332" s="12" t="s">
        <v>23</v>
      </c>
      <c r="L1332">
        <f t="shared" si="40"/>
        <v>14</v>
      </c>
      <c r="M1332">
        <f>MATCH(H:H,[1]价格表!$B$4:$B$35,0)</f>
        <v>19</v>
      </c>
      <c r="N1332" s="4">
        <f>IF(J1332&lt;=0.3,INDEX([1]价格表!$B$4:$I$31,M1332,2),IF(AND(J1332&gt;0.3,J1332&lt;=1),INDEX([1]价格表!$B$4:$I$31,M1332,3),IF(AND(J1332&gt;1,J1332&lt;=2.2),INDEX([1]价格表!$B$4:$I$31,M1332,4),IF(AND(J1332&gt;2.2,J1332&lt;=3.3),INDEX([1]价格表!$B$4:$I$31,M1332,5),IF(AND(J1332&gt;3.3,J1332&lt;=4),INDEX([1]价格表!$B$4:$I$31,M1332,6),IF(AND(J1332&gt;4,J1332&lt;=5.5),INDEX([1]价格表!$B$4:$I$31,M1332,7),IF(J1332&gt;5.5,2.6+INDEX([1]价格表!$B$4:$I$31,M1332,8)*L1332)))))))</f>
        <v>15.9</v>
      </c>
      <c r="O1332" s="3"/>
      <c r="P1332" s="3"/>
      <c r="Q1332" s="3">
        <f t="shared" si="41"/>
        <v>0</v>
      </c>
    </row>
    <row r="1333" spans="1:17">
      <c r="A1333" s="11">
        <v>4606927157781</v>
      </c>
      <c r="B1333" s="1" t="s">
        <v>19</v>
      </c>
      <c r="C1333" s="12">
        <v>20210205</v>
      </c>
      <c r="D1333" s="12">
        <v>610538201209</v>
      </c>
      <c r="E1333" s="12" t="s">
        <v>19</v>
      </c>
      <c r="F1333" s="12">
        <v>20210215</v>
      </c>
      <c r="G1333" s="12" t="s">
        <v>20</v>
      </c>
      <c r="H1333" s="12" t="s">
        <v>132</v>
      </c>
      <c r="I1333" s="12" t="s">
        <v>172</v>
      </c>
      <c r="J1333" s="12">
        <v>13.83</v>
      </c>
      <c r="K1333" s="12" t="s">
        <v>23</v>
      </c>
      <c r="L1333">
        <f t="shared" si="40"/>
        <v>14</v>
      </c>
      <c r="M1333">
        <f>MATCH(H:H,[1]价格表!$B$4:$B$35,0)</f>
        <v>19</v>
      </c>
      <c r="N1333" s="4">
        <f>IF(J1333&lt;=0.3,INDEX([1]价格表!$B$4:$I$31,M1333,2),IF(AND(J1333&gt;0.3,J1333&lt;=1),INDEX([1]价格表!$B$4:$I$31,M1333,3),IF(AND(J1333&gt;1,J1333&lt;=2.2),INDEX([1]价格表!$B$4:$I$31,M1333,4),IF(AND(J1333&gt;2.2,J1333&lt;=3.3),INDEX([1]价格表!$B$4:$I$31,M1333,5),IF(AND(J1333&gt;3.3,J1333&lt;=4),INDEX([1]价格表!$B$4:$I$31,M1333,6),IF(AND(J1333&gt;4,J1333&lt;=5.5),INDEX([1]价格表!$B$4:$I$31,M1333,7),IF(J1333&gt;5.5,2.6+INDEX([1]价格表!$B$4:$I$31,M1333,8)*L1333)))))))</f>
        <v>15.9</v>
      </c>
      <c r="O1333" s="3"/>
      <c r="P1333" s="3"/>
      <c r="Q1333" s="3">
        <f t="shared" si="41"/>
        <v>0</v>
      </c>
    </row>
    <row r="1334" spans="1:17">
      <c r="A1334" s="11">
        <v>4606927940311</v>
      </c>
      <c r="B1334" s="1" t="s">
        <v>19</v>
      </c>
      <c r="C1334" s="12">
        <v>20210205</v>
      </c>
      <c r="D1334" s="12">
        <v>610538201209</v>
      </c>
      <c r="E1334" s="12" t="s">
        <v>19</v>
      </c>
      <c r="F1334" s="12">
        <v>20210215</v>
      </c>
      <c r="G1334" s="12" t="s">
        <v>20</v>
      </c>
      <c r="H1334" s="12" t="s">
        <v>216</v>
      </c>
      <c r="I1334" s="12" t="s">
        <v>263</v>
      </c>
      <c r="J1334" s="12">
        <v>18</v>
      </c>
      <c r="K1334" s="12" t="s">
        <v>23</v>
      </c>
      <c r="L1334">
        <f t="shared" si="40"/>
        <v>18</v>
      </c>
      <c r="M1334">
        <f>MATCH(H:H,[1]价格表!$B$4:$B$35,0)</f>
        <v>27</v>
      </c>
      <c r="N1334" s="4">
        <f>IF(J1334&lt;=0.3,INDEX([1]价格表!$B$4:$I$31,M1334,2),IF(AND(J1334&gt;0.3,J1334&lt;=1),INDEX([1]价格表!$B$4:$I$31,M1334,3),IF(AND(J1334&gt;1,J1334&lt;=2.2),INDEX([1]价格表!$B$4:$I$31,M1334,4),IF(AND(J1334&gt;2.2,J1334&lt;=3.3),INDEX([1]价格表!$B$4:$I$31,M1334,5),IF(AND(J1334&gt;3.3,J1334&lt;=4),INDEX([1]价格表!$B$4:$I$31,M1334,6),IF(AND(J1334&gt;4,J1334&lt;=5.5),INDEX([1]价格表!$B$4:$I$31,M1334,7),IF(J1334&gt;5.5,2.6+INDEX([1]价格表!$B$4:$I$31,M1334,8)*L1334)))))))</f>
        <v>45.8</v>
      </c>
      <c r="O1334" s="3"/>
      <c r="P1334" s="3"/>
      <c r="Q1334" s="3">
        <f t="shared" si="41"/>
        <v>0</v>
      </c>
    </row>
    <row r="1335" spans="1:17">
      <c r="A1335" s="11">
        <v>4606927940353</v>
      </c>
      <c r="B1335" s="1" t="s">
        <v>19</v>
      </c>
      <c r="C1335" s="12">
        <v>20210205</v>
      </c>
      <c r="D1335" s="12">
        <v>610538201209</v>
      </c>
      <c r="E1335" s="12" t="s">
        <v>19</v>
      </c>
      <c r="F1335" s="12">
        <v>20210215</v>
      </c>
      <c r="G1335" s="12" t="s">
        <v>20</v>
      </c>
      <c r="H1335" s="12" t="s">
        <v>216</v>
      </c>
      <c r="I1335" s="12" t="s">
        <v>263</v>
      </c>
      <c r="J1335" s="12">
        <v>18.04</v>
      </c>
      <c r="K1335" s="12" t="s">
        <v>23</v>
      </c>
      <c r="L1335">
        <f t="shared" si="40"/>
        <v>19</v>
      </c>
      <c r="M1335">
        <f>MATCH(H:H,[1]价格表!$B$4:$B$35,0)</f>
        <v>27</v>
      </c>
      <c r="N1335" s="4">
        <f>IF(J1335&lt;=0.3,INDEX([1]价格表!$B$4:$I$31,M1335,2),IF(AND(J1335&gt;0.3,J1335&lt;=1),INDEX([1]价格表!$B$4:$I$31,M1335,3),IF(AND(J1335&gt;1,J1335&lt;=2.2),INDEX([1]价格表!$B$4:$I$31,M1335,4),IF(AND(J1335&gt;2.2,J1335&lt;=3.3),INDEX([1]价格表!$B$4:$I$31,M1335,5),IF(AND(J1335&gt;3.3,J1335&lt;=4),INDEX([1]价格表!$B$4:$I$31,M1335,6),IF(AND(J1335&gt;4,J1335&lt;=5.5),INDEX([1]价格表!$B$4:$I$31,M1335,7),IF(J1335&gt;5.5,2.6+INDEX([1]价格表!$B$4:$I$31,M1335,8)*L1335)))))))</f>
        <v>48.2</v>
      </c>
      <c r="O1335" s="3"/>
      <c r="P1335" s="3"/>
      <c r="Q1335" s="3">
        <f t="shared" si="41"/>
        <v>0</v>
      </c>
    </row>
    <row r="1336" spans="1:17">
      <c r="A1336" s="11">
        <v>4606927940354</v>
      </c>
      <c r="B1336" s="1" t="s">
        <v>19</v>
      </c>
      <c r="C1336" s="12">
        <v>20210205</v>
      </c>
      <c r="D1336" s="12">
        <v>610538201209</v>
      </c>
      <c r="E1336" s="12" t="s">
        <v>19</v>
      </c>
      <c r="F1336" s="12">
        <v>20210215</v>
      </c>
      <c r="G1336" s="12" t="s">
        <v>20</v>
      </c>
      <c r="H1336" s="12" t="s">
        <v>216</v>
      </c>
      <c r="I1336" s="12" t="s">
        <v>263</v>
      </c>
      <c r="J1336" s="12">
        <v>18.06</v>
      </c>
      <c r="K1336" s="12" t="s">
        <v>23</v>
      </c>
      <c r="L1336">
        <f t="shared" si="40"/>
        <v>19</v>
      </c>
      <c r="M1336">
        <f>MATCH(H:H,[1]价格表!$B$4:$B$35,0)</f>
        <v>27</v>
      </c>
      <c r="N1336" s="4">
        <f>IF(J1336&lt;=0.3,INDEX([1]价格表!$B$4:$I$31,M1336,2),IF(AND(J1336&gt;0.3,J1336&lt;=1),INDEX([1]价格表!$B$4:$I$31,M1336,3),IF(AND(J1336&gt;1,J1336&lt;=2.2),INDEX([1]价格表!$B$4:$I$31,M1336,4),IF(AND(J1336&gt;2.2,J1336&lt;=3.3),INDEX([1]价格表!$B$4:$I$31,M1336,5),IF(AND(J1336&gt;3.3,J1336&lt;=4),INDEX([1]价格表!$B$4:$I$31,M1336,6),IF(AND(J1336&gt;4,J1336&lt;=5.5),INDEX([1]价格表!$B$4:$I$31,M1336,7),IF(J1336&gt;5.5,2.6+INDEX([1]价格表!$B$4:$I$31,M1336,8)*L1336)))))))</f>
        <v>48.2</v>
      </c>
      <c r="O1336" s="3"/>
      <c r="P1336" s="3"/>
      <c r="Q1336" s="3">
        <f t="shared" si="41"/>
        <v>0</v>
      </c>
    </row>
    <row r="1337" spans="1:17">
      <c r="A1337" s="11">
        <v>4606927945827</v>
      </c>
      <c r="B1337" s="1" t="s">
        <v>19</v>
      </c>
      <c r="C1337" s="12">
        <v>20210205</v>
      </c>
      <c r="D1337" s="12">
        <v>610538201209</v>
      </c>
      <c r="E1337" s="12" t="s">
        <v>19</v>
      </c>
      <c r="F1337" s="12">
        <v>20210215</v>
      </c>
      <c r="G1337" s="12" t="s">
        <v>20</v>
      </c>
      <c r="H1337" s="12" t="s">
        <v>132</v>
      </c>
      <c r="I1337" s="12" t="s">
        <v>172</v>
      </c>
      <c r="J1337" s="12">
        <v>18.1</v>
      </c>
      <c r="K1337" s="12" t="s">
        <v>23</v>
      </c>
      <c r="L1337">
        <f t="shared" si="40"/>
        <v>19</v>
      </c>
      <c r="M1337">
        <f>MATCH(H:H,[1]价格表!$B$4:$B$35,0)</f>
        <v>19</v>
      </c>
      <c r="N1337" s="4">
        <f>IF(J1337&lt;=0.3,INDEX([1]价格表!$B$4:$I$31,M1337,2),IF(AND(J1337&gt;0.3,J1337&lt;=1),INDEX([1]价格表!$B$4:$I$31,M1337,3),IF(AND(J1337&gt;1,J1337&lt;=2.2),INDEX([1]价格表!$B$4:$I$31,M1337,4),IF(AND(J1337&gt;2.2,J1337&lt;=3.3),INDEX([1]价格表!$B$4:$I$31,M1337,5),IF(AND(J1337&gt;3.3,J1337&lt;=4),INDEX([1]价格表!$B$4:$I$31,M1337,6),IF(AND(J1337&gt;4,J1337&lt;=5.5),INDEX([1]价格表!$B$4:$I$31,M1337,7),IF(J1337&gt;5.5,2.6+INDEX([1]价格表!$B$4:$I$31,M1337,8)*L1337)))))))</f>
        <v>20.65</v>
      </c>
      <c r="O1337" s="3"/>
      <c r="P1337" s="3"/>
      <c r="Q1337" s="3">
        <f t="shared" si="41"/>
        <v>0</v>
      </c>
    </row>
    <row r="1338" spans="1:17">
      <c r="A1338" s="11">
        <v>4606923218621</v>
      </c>
      <c r="B1338" s="1" t="s">
        <v>19</v>
      </c>
      <c r="C1338" s="12">
        <v>20210205</v>
      </c>
      <c r="D1338" s="12">
        <v>610538201209</v>
      </c>
      <c r="E1338" s="12" t="s">
        <v>19</v>
      </c>
      <c r="F1338" s="12">
        <v>20210215</v>
      </c>
      <c r="G1338" s="12" t="s">
        <v>20</v>
      </c>
      <c r="H1338" s="12" t="s">
        <v>72</v>
      </c>
      <c r="I1338" s="12" t="s">
        <v>73</v>
      </c>
      <c r="J1338" s="12">
        <v>7.92</v>
      </c>
      <c r="K1338" s="12" t="s">
        <v>23</v>
      </c>
      <c r="L1338">
        <f t="shared" si="40"/>
        <v>8</v>
      </c>
      <c r="M1338">
        <f>MATCH(H:H,[1]价格表!$B$4:$B$35,0)</f>
        <v>2</v>
      </c>
      <c r="N1338" s="4">
        <f>IF(J1338&lt;=0.3,INDEX([1]价格表!$B$4:$I$31,M1338,2),IF(AND(J1338&gt;0.3,J1338&lt;=1),INDEX([1]价格表!$B$4:$I$31,M1338,3),IF(AND(J1338&gt;1,J1338&lt;=2.2),INDEX([1]价格表!$B$4:$I$31,M1338,4),IF(AND(J1338&gt;2.2,J1338&lt;=3.3),INDEX([1]价格表!$B$4:$I$31,M1338,5),IF(AND(J1338&gt;3.3,J1338&lt;=4),INDEX([1]价格表!$B$4:$I$31,M1338,6),IF(AND(J1338&gt;4,J1338&lt;=5.5),INDEX([1]价格表!$B$4:$I$31,M1338,7),IF(J1338&gt;5.5,2.6+INDEX([1]价格表!$B$4:$I$31,M1338,8)*L1338)))))))</f>
        <v>8.2</v>
      </c>
      <c r="O1338" s="3"/>
      <c r="P1338" s="3"/>
      <c r="Q1338" s="3">
        <f t="shared" si="41"/>
        <v>0</v>
      </c>
    </row>
    <row r="1339" spans="1:17">
      <c r="A1339" s="11">
        <v>4606923218768</v>
      </c>
      <c r="B1339" s="1" t="s">
        <v>19</v>
      </c>
      <c r="C1339" s="12">
        <v>20210205</v>
      </c>
      <c r="D1339" s="12">
        <v>610538201209</v>
      </c>
      <c r="E1339" s="12" t="s">
        <v>19</v>
      </c>
      <c r="F1339" s="12">
        <v>20210215</v>
      </c>
      <c r="G1339" s="12" t="s">
        <v>20</v>
      </c>
      <c r="H1339" s="12" t="s">
        <v>72</v>
      </c>
      <c r="I1339" s="12" t="s">
        <v>73</v>
      </c>
      <c r="J1339" s="12">
        <v>8.05</v>
      </c>
      <c r="K1339" s="12" t="s">
        <v>23</v>
      </c>
      <c r="L1339">
        <f t="shared" si="40"/>
        <v>9</v>
      </c>
      <c r="M1339">
        <f>MATCH(H:H,[1]价格表!$B$4:$B$35,0)</f>
        <v>2</v>
      </c>
      <c r="N1339" s="4">
        <f>IF(J1339&lt;=0.3,INDEX([1]价格表!$B$4:$I$31,M1339,2),IF(AND(J1339&gt;0.3,J1339&lt;=1),INDEX([1]价格表!$B$4:$I$31,M1339,3),IF(AND(J1339&gt;1,J1339&lt;=2.2),INDEX([1]价格表!$B$4:$I$31,M1339,4),IF(AND(J1339&gt;2.2,J1339&lt;=3.3),INDEX([1]价格表!$B$4:$I$31,M1339,5),IF(AND(J1339&gt;3.3,J1339&lt;=4),INDEX([1]价格表!$B$4:$I$31,M1339,6),IF(AND(J1339&gt;4,J1339&lt;=5.5),INDEX([1]价格表!$B$4:$I$31,M1339,7),IF(J1339&gt;5.5,2.6+INDEX([1]价格表!$B$4:$I$31,M1339,8)*L1339)))))))</f>
        <v>8.9</v>
      </c>
      <c r="O1339" s="3"/>
      <c r="P1339" s="3"/>
      <c r="Q1339" s="3">
        <f t="shared" si="41"/>
        <v>0</v>
      </c>
    </row>
    <row r="1340" spans="1:17">
      <c r="A1340" s="11">
        <v>4606923218792</v>
      </c>
      <c r="B1340" s="1" t="s">
        <v>19</v>
      </c>
      <c r="C1340" s="12">
        <v>20210205</v>
      </c>
      <c r="D1340" s="12">
        <v>610538201209</v>
      </c>
      <c r="E1340" s="12" t="s">
        <v>19</v>
      </c>
      <c r="F1340" s="12">
        <v>20210215</v>
      </c>
      <c r="G1340" s="12" t="s">
        <v>20</v>
      </c>
      <c r="H1340" s="12" t="s">
        <v>72</v>
      </c>
      <c r="I1340" s="12" t="s">
        <v>73</v>
      </c>
      <c r="J1340" s="12">
        <v>8.08</v>
      </c>
      <c r="K1340" s="12" t="s">
        <v>23</v>
      </c>
      <c r="L1340">
        <f t="shared" si="40"/>
        <v>9</v>
      </c>
      <c r="M1340">
        <f>MATCH(H:H,[1]价格表!$B$4:$B$35,0)</f>
        <v>2</v>
      </c>
      <c r="N1340" s="4">
        <f>IF(J1340&lt;=0.3,INDEX([1]价格表!$B$4:$I$31,M1340,2),IF(AND(J1340&gt;0.3,J1340&lt;=1),INDEX([1]价格表!$B$4:$I$31,M1340,3),IF(AND(J1340&gt;1,J1340&lt;=2.2),INDEX([1]价格表!$B$4:$I$31,M1340,4),IF(AND(J1340&gt;2.2,J1340&lt;=3.3),INDEX([1]价格表!$B$4:$I$31,M1340,5),IF(AND(J1340&gt;3.3,J1340&lt;=4),INDEX([1]价格表!$B$4:$I$31,M1340,6),IF(AND(J1340&gt;4,J1340&lt;=5.5),INDEX([1]价格表!$B$4:$I$31,M1340,7),IF(J1340&gt;5.5,2.6+INDEX([1]价格表!$B$4:$I$31,M1340,8)*L1340)))))))</f>
        <v>8.9</v>
      </c>
      <c r="O1340" s="3"/>
      <c r="P1340" s="3"/>
      <c r="Q1340" s="3">
        <f t="shared" si="41"/>
        <v>0</v>
      </c>
    </row>
    <row r="1341" spans="1:17">
      <c r="A1341" s="11">
        <v>4606923218822</v>
      </c>
      <c r="B1341" s="1" t="s">
        <v>19</v>
      </c>
      <c r="C1341" s="12">
        <v>20210205</v>
      </c>
      <c r="D1341" s="12">
        <v>610538201209</v>
      </c>
      <c r="E1341" s="12" t="s">
        <v>19</v>
      </c>
      <c r="F1341" s="12">
        <v>20210215</v>
      </c>
      <c r="G1341" s="12" t="s">
        <v>20</v>
      </c>
      <c r="H1341" s="12" t="s">
        <v>72</v>
      </c>
      <c r="I1341" s="12" t="s">
        <v>73</v>
      </c>
      <c r="J1341" s="12">
        <v>8.1</v>
      </c>
      <c r="K1341" s="12" t="s">
        <v>23</v>
      </c>
      <c r="L1341">
        <f t="shared" si="40"/>
        <v>9</v>
      </c>
      <c r="M1341">
        <f>MATCH(H:H,[1]价格表!$B$4:$B$35,0)</f>
        <v>2</v>
      </c>
      <c r="N1341" s="4">
        <f>IF(J1341&lt;=0.3,INDEX([1]价格表!$B$4:$I$31,M1341,2),IF(AND(J1341&gt;0.3,J1341&lt;=1),INDEX([1]价格表!$B$4:$I$31,M1341,3),IF(AND(J1341&gt;1,J1341&lt;=2.2),INDEX([1]价格表!$B$4:$I$31,M1341,4),IF(AND(J1341&gt;2.2,J1341&lt;=3.3),INDEX([1]价格表!$B$4:$I$31,M1341,5),IF(AND(J1341&gt;3.3,J1341&lt;=4),INDEX([1]价格表!$B$4:$I$31,M1341,6),IF(AND(J1341&gt;4,J1341&lt;=5.5),INDEX([1]价格表!$B$4:$I$31,M1341,7),IF(J1341&gt;5.5,2.6+INDEX([1]价格表!$B$4:$I$31,M1341,8)*L1341)))))))</f>
        <v>8.9</v>
      </c>
      <c r="O1341" s="3"/>
      <c r="P1341" s="3"/>
      <c r="Q1341" s="3">
        <f t="shared" si="41"/>
        <v>0</v>
      </c>
    </row>
    <row r="1342" spans="1:17">
      <c r="A1342" s="11">
        <v>4606923218973</v>
      </c>
      <c r="B1342" s="1" t="s">
        <v>19</v>
      </c>
      <c r="C1342" s="12">
        <v>20210205</v>
      </c>
      <c r="D1342" s="12">
        <v>610538201209</v>
      </c>
      <c r="E1342" s="12" t="s">
        <v>19</v>
      </c>
      <c r="F1342" s="12">
        <v>20210215</v>
      </c>
      <c r="G1342" s="12" t="s">
        <v>20</v>
      </c>
      <c r="H1342" s="12" t="s">
        <v>72</v>
      </c>
      <c r="I1342" s="12" t="s">
        <v>100</v>
      </c>
      <c r="J1342" s="12">
        <v>8.1</v>
      </c>
      <c r="K1342" s="12" t="s">
        <v>23</v>
      </c>
      <c r="L1342">
        <f t="shared" si="40"/>
        <v>9</v>
      </c>
      <c r="M1342">
        <f>MATCH(H:H,[1]价格表!$B$4:$B$35,0)</f>
        <v>2</v>
      </c>
      <c r="N1342" s="4">
        <f>IF(J1342&lt;=0.3,INDEX([1]价格表!$B$4:$I$31,M1342,2),IF(AND(J1342&gt;0.3,J1342&lt;=1),INDEX([1]价格表!$B$4:$I$31,M1342,3),IF(AND(J1342&gt;1,J1342&lt;=2.2),INDEX([1]价格表!$B$4:$I$31,M1342,4),IF(AND(J1342&gt;2.2,J1342&lt;=3.3),INDEX([1]价格表!$B$4:$I$31,M1342,5),IF(AND(J1342&gt;3.3,J1342&lt;=4),INDEX([1]价格表!$B$4:$I$31,M1342,6),IF(AND(J1342&gt;4,J1342&lt;=5.5),INDEX([1]价格表!$B$4:$I$31,M1342,7),IF(J1342&gt;5.5,2.6+INDEX([1]价格表!$B$4:$I$31,M1342,8)*L1342)))))))</f>
        <v>8.9</v>
      </c>
      <c r="O1342" s="3"/>
      <c r="P1342" s="3"/>
      <c r="Q1342" s="3">
        <f t="shared" si="41"/>
        <v>0</v>
      </c>
    </row>
    <row r="1343" spans="1:17">
      <c r="A1343" s="11">
        <v>4606923218839</v>
      </c>
      <c r="B1343" s="1" t="s">
        <v>19</v>
      </c>
      <c r="C1343" s="12">
        <v>20210205</v>
      </c>
      <c r="D1343" s="12">
        <v>610538201209</v>
      </c>
      <c r="E1343" s="12" t="s">
        <v>19</v>
      </c>
      <c r="F1343" s="12">
        <v>20210215</v>
      </c>
      <c r="G1343" s="12" t="s">
        <v>20</v>
      </c>
      <c r="H1343" s="12" t="s">
        <v>72</v>
      </c>
      <c r="I1343" s="12" t="s">
        <v>73</v>
      </c>
      <c r="J1343" s="12">
        <v>8.12</v>
      </c>
      <c r="K1343" s="12" t="s">
        <v>23</v>
      </c>
      <c r="L1343">
        <f t="shared" si="40"/>
        <v>9</v>
      </c>
      <c r="M1343">
        <f>MATCH(H:H,[1]价格表!$B$4:$B$35,0)</f>
        <v>2</v>
      </c>
      <c r="N1343" s="4">
        <f>IF(J1343&lt;=0.3,INDEX([1]价格表!$B$4:$I$31,M1343,2),IF(AND(J1343&gt;0.3,J1343&lt;=1),INDEX([1]价格表!$B$4:$I$31,M1343,3),IF(AND(J1343&gt;1,J1343&lt;=2.2),INDEX([1]价格表!$B$4:$I$31,M1343,4),IF(AND(J1343&gt;2.2,J1343&lt;=3.3),INDEX([1]价格表!$B$4:$I$31,M1343,5),IF(AND(J1343&gt;3.3,J1343&lt;=4),INDEX([1]价格表!$B$4:$I$31,M1343,6),IF(AND(J1343&gt;4,J1343&lt;=5.5),INDEX([1]价格表!$B$4:$I$31,M1343,7),IF(J1343&gt;5.5,2.6+INDEX([1]价格表!$B$4:$I$31,M1343,8)*L1343)))))))</f>
        <v>8.9</v>
      </c>
      <c r="O1343" s="3"/>
      <c r="P1343" s="3"/>
      <c r="Q1343" s="3">
        <f t="shared" si="41"/>
        <v>0</v>
      </c>
    </row>
    <row r="1344" spans="1:17">
      <c r="A1344" s="11">
        <v>4606923218847</v>
      </c>
      <c r="B1344" s="1" t="s">
        <v>19</v>
      </c>
      <c r="C1344" s="12">
        <v>20210205</v>
      </c>
      <c r="D1344" s="12">
        <v>610538201209</v>
      </c>
      <c r="E1344" s="12" t="s">
        <v>19</v>
      </c>
      <c r="F1344" s="12">
        <v>20210215</v>
      </c>
      <c r="G1344" s="12" t="s">
        <v>20</v>
      </c>
      <c r="H1344" s="12" t="s">
        <v>72</v>
      </c>
      <c r="I1344" s="12" t="s">
        <v>73</v>
      </c>
      <c r="J1344" s="12">
        <v>8.24</v>
      </c>
      <c r="K1344" s="12" t="s">
        <v>23</v>
      </c>
      <c r="L1344">
        <f t="shared" si="40"/>
        <v>9</v>
      </c>
      <c r="M1344">
        <f>MATCH(H:H,[1]价格表!$B$4:$B$35,0)</f>
        <v>2</v>
      </c>
      <c r="N1344" s="4">
        <f>IF(J1344&lt;=0.3,INDEX([1]价格表!$B$4:$I$31,M1344,2),IF(AND(J1344&gt;0.3,J1344&lt;=1),INDEX([1]价格表!$B$4:$I$31,M1344,3),IF(AND(J1344&gt;1,J1344&lt;=2.2),INDEX([1]价格表!$B$4:$I$31,M1344,4),IF(AND(J1344&gt;2.2,J1344&lt;=3.3),INDEX([1]价格表!$B$4:$I$31,M1344,5),IF(AND(J1344&gt;3.3,J1344&lt;=4),INDEX([1]价格表!$B$4:$I$31,M1344,6),IF(AND(J1344&gt;4,J1344&lt;=5.5),INDEX([1]价格表!$B$4:$I$31,M1344,7),IF(J1344&gt;5.5,2.6+INDEX([1]价格表!$B$4:$I$31,M1344,8)*L1344)))))))</f>
        <v>8.9</v>
      </c>
      <c r="O1344" s="3"/>
      <c r="P1344" s="3"/>
      <c r="Q1344" s="3">
        <f t="shared" si="41"/>
        <v>0</v>
      </c>
    </row>
    <row r="1345" spans="1:17">
      <c r="A1345" s="11">
        <v>4606923220106</v>
      </c>
      <c r="B1345" s="1" t="s">
        <v>19</v>
      </c>
      <c r="C1345" s="12">
        <v>20210205</v>
      </c>
      <c r="D1345" s="12">
        <v>610538201209</v>
      </c>
      <c r="E1345" s="12" t="s">
        <v>19</v>
      </c>
      <c r="F1345" s="12">
        <v>20210215</v>
      </c>
      <c r="G1345" s="12" t="s">
        <v>20</v>
      </c>
      <c r="H1345" s="12" t="s">
        <v>72</v>
      </c>
      <c r="I1345" s="12" t="s">
        <v>73</v>
      </c>
      <c r="J1345" s="12">
        <v>8.22</v>
      </c>
      <c r="K1345" s="12" t="s">
        <v>23</v>
      </c>
      <c r="L1345">
        <f t="shared" si="40"/>
        <v>9</v>
      </c>
      <c r="M1345">
        <f>MATCH(H:H,[1]价格表!$B$4:$B$35,0)</f>
        <v>2</v>
      </c>
      <c r="N1345" s="4">
        <f>IF(J1345&lt;=0.3,INDEX([1]价格表!$B$4:$I$31,M1345,2),IF(AND(J1345&gt;0.3,J1345&lt;=1),INDEX([1]价格表!$B$4:$I$31,M1345,3),IF(AND(J1345&gt;1,J1345&lt;=2.2),INDEX([1]价格表!$B$4:$I$31,M1345,4),IF(AND(J1345&gt;2.2,J1345&lt;=3.3),INDEX([1]价格表!$B$4:$I$31,M1345,5),IF(AND(J1345&gt;3.3,J1345&lt;=4),INDEX([1]价格表!$B$4:$I$31,M1345,6),IF(AND(J1345&gt;4,J1345&lt;=5.5),INDEX([1]价格表!$B$4:$I$31,M1345,7),IF(J1345&gt;5.5,2.6+INDEX([1]价格表!$B$4:$I$31,M1345,8)*L1345)))))))</f>
        <v>8.9</v>
      </c>
      <c r="O1345" s="3"/>
      <c r="P1345" s="3"/>
      <c r="Q1345" s="3">
        <f t="shared" si="41"/>
        <v>0</v>
      </c>
    </row>
    <row r="1346" spans="1:17">
      <c r="A1346" s="11">
        <v>4606923218895</v>
      </c>
      <c r="B1346" s="1" t="s">
        <v>19</v>
      </c>
      <c r="C1346" s="12">
        <v>20210205</v>
      </c>
      <c r="D1346" s="12">
        <v>610538201209</v>
      </c>
      <c r="E1346" s="12" t="s">
        <v>19</v>
      </c>
      <c r="F1346" s="12">
        <v>20210215</v>
      </c>
      <c r="G1346" s="12" t="s">
        <v>20</v>
      </c>
      <c r="H1346" s="12" t="s">
        <v>72</v>
      </c>
      <c r="I1346" s="12" t="s">
        <v>73</v>
      </c>
      <c r="J1346" s="12">
        <v>8.28</v>
      </c>
      <c r="K1346" s="12" t="s">
        <v>23</v>
      </c>
      <c r="L1346">
        <f t="shared" si="40"/>
        <v>9</v>
      </c>
      <c r="M1346">
        <f>MATCH(H:H,[1]价格表!$B$4:$B$35,0)</f>
        <v>2</v>
      </c>
      <c r="N1346" s="4">
        <f>IF(J1346&lt;=0.3,INDEX([1]价格表!$B$4:$I$31,M1346,2),IF(AND(J1346&gt;0.3,J1346&lt;=1),INDEX([1]价格表!$B$4:$I$31,M1346,3),IF(AND(J1346&gt;1,J1346&lt;=2.2),INDEX([1]价格表!$B$4:$I$31,M1346,4),IF(AND(J1346&gt;2.2,J1346&lt;=3.3),INDEX([1]价格表!$B$4:$I$31,M1346,5),IF(AND(J1346&gt;3.3,J1346&lt;=4),INDEX([1]价格表!$B$4:$I$31,M1346,6),IF(AND(J1346&gt;4,J1346&lt;=5.5),INDEX([1]价格表!$B$4:$I$31,M1346,7),IF(J1346&gt;5.5,2.6+INDEX([1]价格表!$B$4:$I$31,M1346,8)*L1346)))))))</f>
        <v>8.9</v>
      </c>
      <c r="O1346" s="3"/>
      <c r="P1346" s="3"/>
      <c r="Q1346" s="3">
        <f t="shared" si="41"/>
        <v>0</v>
      </c>
    </row>
    <row r="1347" spans="1:17">
      <c r="A1347" s="11">
        <v>4606923220081</v>
      </c>
      <c r="B1347" s="1" t="s">
        <v>19</v>
      </c>
      <c r="C1347" s="12">
        <v>20210205</v>
      </c>
      <c r="D1347" s="12">
        <v>610538201209</v>
      </c>
      <c r="E1347" s="12" t="s">
        <v>19</v>
      </c>
      <c r="F1347" s="12">
        <v>20210215</v>
      </c>
      <c r="G1347" s="12" t="s">
        <v>20</v>
      </c>
      <c r="H1347" s="12" t="s">
        <v>72</v>
      </c>
      <c r="I1347" s="12" t="s">
        <v>73</v>
      </c>
      <c r="J1347" s="12">
        <v>8.27</v>
      </c>
      <c r="K1347" s="12" t="s">
        <v>23</v>
      </c>
      <c r="L1347">
        <f t="shared" si="40"/>
        <v>9</v>
      </c>
      <c r="M1347">
        <f>MATCH(H:H,[1]价格表!$B$4:$B$35,0)</f>
        <v>2</v>
      </c>
      <c r="N1347" s="4">
        <f>IF(J1347&lt;=0.3,INDEX([1]价格表!$B$4:$I$31,M1347,2),IF(AND(J1347&gt;0.3,J1347&lt;=1),INDEX([1]价格表!$B$4:$I$31,M1347,3),IF(AND(J1347&gt;1,J1347&lt;=2.2),INDEX([1]价格表!$B$4:$I$31,M1347,4),IF(AND(J1347&gt;2.2,J1347&lt;=3.3),INDEX([1]价格表!$B$4:$I$31,M1347,5),IF(AND(J1347&gt;3.3,J1347&lt;=4),INDEX([1]价格表!$B$4:$I$31,M1347,6),IF(AND(J1347&gt;4,J1347&lt;=5.5),INDEX([1]价格表!$B$4:$I$31,M1347,7),IF(J1347&gt;5.5,2.6+INDEX([1]价格表!$B$4:$I$31,M1347,8)*L1347)))))))</f>
        <v>8.9</v>
      </c>
      <c r="O1347" s="3"/>
      <c r="P1347" s="3"/>
      <c r="Q1347" s="3">
        <f t="shared" si="41"/>
        <v>0</v>
      </c>
    </row>
    <row r="1348" spans="1:17">
      <c r="A1348" s="11">
        <v>4606923220093</v>
      </c>
      <c r="B1348" s="1" t="s">
        <v>19</v>
      </c>
      <c r="C1348" s="12">
        <v>20210205</v>
      </c>
      <c r="D1348" s="12">
        <v>610538201209</v>
      </c>
      <c r="E1348" s="12" t="s">
        <v>19</v>
      </c>
      <c r="F1348" s="12">
        <v>20210215</v>
      </c>
      <c r="G1348" s="12" t="s">
        <v>20</v>
      </c>
      <c r="H1348" s="12" t="s">
        <v>72</v>
      </c>
      <c r="I1348" s="12" t="s">
        <v>73</v>
      </c>
      <c r="J1348" s="12">
        <v>8.26</v>
      </c>
      <c r="K1348" s="12" t="s">
        <v>23</v>
      </c>
      <c r="L1348">
        <f t="shared" ref="L1348:L1411" si="42">ROUNDUP(J1348,0)</f>
        <v>9</v>
      </c>
      <c r="M1348">
        <f>MATCH(H:H,[1]价格表!$B$4:$B$35,0)</f>
        <v>2</v>
      </c>
      <c r="N1348" s="4">
        <f>IF(J1348&lt;=0.3,INDEX([1]价格表!$B$4:$I$31,M1348,2),IF(AND(J1348&gt;0.3,J1348&lt;=1),INDEX([1]价格表!$B$4:$I$31,M1348,3),IF(AND(J1348&gt;1,J1348&lt;=2.2),INDEX([1]价格表!$B$4:$I$31,M1348,4),IF(AND(J1348&gt;2.2,J1348&lt;=3.3),INDEX([1]价格表!$B$4:$I$31,M1348,5),IF(AND(J1348&gt;3.3,J1348&lt;=4),INDEX([1]价格表!$B$4:$I$31,M1348,6),IF(AND(J1348&gt;4,J1348&lt;=5.5),INDEX([1]价格表!$B$4:$I$31,M1348,7),IF(J1348&gt;5.5,2.6+INDEX([1]价格表!$B$4:$I$31,M1348,8)*L1348)))))))</f>
        <v>8.9</v>
      </c>
      <c r="O1348" s="3"/>
      <c r="P1348" s="3"/>
      <c r="Q1348" s="3">
        <f t="shared" ref="Q1348:Q1411" si="43">IF(P1348&gt;0,P1348-N1348,0)</f>
        <v>0</v>
      </c>
    </row>
    <row r="1349" spans="1:17">
      <c r="A1349" s="11">
        <v>4606923218859</v>
      </c>
      <c r="B1349" s="1" t="s">
        <v>19</v>
      </c>
      <c r="C1349" s="12">
        <v>20210205</v>
      </c>
      <c r="D1349" s="12">
        <v>610538201209</v>
      </c>
      <c r="E1349" s="12" t="s">
        <v>19</v>
      </c>
      <c r="F1349" s="12">
        <v>20210215</v>
      </c>
      <c r="G1349" s="12" t="s">
        <v>20</v>
      </c>
      <c r="H1349" s="12" t="s">
        <v>72</v>
      </c>
      <c r="I1349" s="12" t="s">
        <v>100</v>
      </c>
      <c r="J1349" s="12">
        <v>8.3</v>
      </c>
      <c r="K1349" s="12" t="s">
        <v>23</v>
      </c>
      <c r="L1349">
        <f t="shared" si="42"/>
        <v>9</v>
      </c>
      <c r="M1349">
        <f>MATCH(H:H,[1]价格表!$B$4:$B$35,0)</f>
        <v>2</v>
      </c>
      <c r="N1349" s="4">
        <f>IF(J1349&lt;=0.3,INDEX([1]价格表!$B$4:$I$31,M1349,2),IF(AND(J1349&gt;0.3,J1349&lt;=1),INDEX([1]价格表!$B$4:$I$31,M1349,3),IF(AND(J1349&gt;1,J1349&lt;=2.2),INDEX([1]价格表!$B$4:$I$31,M1349,4),IF(AND(J1349&gt;2.2,J1349&lt;=3.3),INDEX([1]价格表!$B$4:$I$31,M1349,5),IF(AND(J1349&gt;3.3,J1349&lt;=4),INDEX([1]价格表!$B$4:$I$31,M1349,6),IF(AND(J1349&gt;4,J1349&lt;=5.5),INDEX([1]价格表!$B$4:$I$31,M1349,7),IF(J1349&gt;5.5,2.6+INDEX([1]价格表!$B$4:$I$31,M1349,8)*L1349)))))))</f>
        <v>8.9</v>
      </c>
      <c r="O1349" s="3"/>
      <c r="P1349" s="3"/>
      <c r="Q1349" s="3">
        <f t="shared" si="43"/>
        <v>0</v>
      </c>
    </row>
    <row r="1350" spans="1:17">
      <c r="A1350" s="11">
        <v>4606923218898</v>
      </c>
      <c r="B1350" s="1" t="s">
        <v>19</v>
      </c>
      <c r="C1350" s="12">
        <v>20210205</v>
      </c>
      <c r="D1350" s="12">
        <v>610538201209</v>
      </c>
      <c r="E1350" s="12" t="s">
        <v>19</v>
      </c>
      <c r="F1350" s="12">
        <v>20210215</v>
      </c>
      <c r="G1350" s="12" t="s">
        <v>20</v>
      </c>
      <c r="H1350" s="12" t="s">
        <v>72</v>
      </c>
      <c r="I1350" s="12" t="s">
        <v>73</v>
      </c>
      <c r="J1350" s="12">
        <v>8.31</v>
      </c>
      <c r="K1350" s="12" t="s">
        <v>23</v>
      </c>
      <c r="L1350">
        <f t="shared" si="42"/>
        <v>9</v>
      </c>
      <c r="M1350">
        <f>MATCH(H:H,[1]价格表!$B$4:$B$35,0)</f>
        <v>2</v>
      </c>
      <c r="N1350" s="4">
        <f>IF(J1350&lt;=0.3,INDEX([1]价格表!$B$4:$I$31,M1350,2),IF(AND(J1350&gt;0.3,J1350&lt;=1),INDEX([1]价格表!$B$4:$I$31,M1350,3),IF(AND(J1350&gt;1,J1350&lt;=2.2),INDEX([1]价格表!$B$4:$I$31,M1350,4),IF(AND(J1350&gt;2.2,J1350&lt;=3.3),INDEX([1]价格表!$B$4:$I$31,M1350,5),IF(AND(J1350&gt;3.3,J1350&lt;=4),INDEX([1]价格表!$B$4:$I$31,M1350,6),IF(AND(J1350&gt;4,J1350&lt;=5.5),INDEX([1]价格表!$B$4:$I$31,M1350,7),IF(J1350&gt;5.5,2.6+INDEX([1]价格表!$B$4:$I$31,M1350,8)*L1350)))))))</f>
        <v>8.9</v>
      </c>
      <c r="O1350" s="3"/>
      <c r="P1350" s="3"/>
      <c r="Q1350" s="3">
        <f t="shared" si="43"/>
        <v>0</v>
      </c>
    </row>
    <row r="1351" spans="1:17">
      <c r="A1351" s="11">
        <v>4606923218652</v>
      </c>
      <c r="B1351" s="1" t="s">
        <v>19</v>
      </c>
      <c r="C1351" s="12">
        <v>20210205</v>
      </c>
      <c r="D1351" s="12">
        <v>610538201209</v>
      </c>
      <c r="E1351" s="12" t="s">
        <v>19</v>
      </c>
      <c r="F1351" s="12">
        <v>20210215</v>
      </c>
      <c r="G1351" s="12" t="s">
        <v>20</v>
      </c>
      <c r="H1351" s="12" t="s">
        <v>72</v>
      </c>
      <c r="I1351" s="12" t="s">
        <v>73</v>
      </c>
      <c r="J1351" s="12">
        <v>8.35</v>
      </c>
      <c r="K1351" s="12" t="s">
        <v>23</v>
      </c>
      <c r="L1351">
        <f t="shared" si="42"/>
        <v>9</v>
      </c>
      <c r="M1351">
        <f>MATCH(H:H,[1]价格表!$B$4:$B$35,0)</f>
        <v>2</v>
      </c>
      <c r="N1351" s="4">
        <f>IF(J1351&lt;=0.3,INDEX([1]价格表!$B$4:$I$31,M1351,2),IF(AND(J1351&gt;0.3,J1351&lt;=1),INDEX([1]价格表!$B$4:$I$31,M1351,3),IF(AND(J1351&gt;1,J1351&lt;=2.2),INDEX([1]价格表!$B$4:$I$31,M1351,4),IF(AND(J1351&gt;2.2,J1351&lt;=3.3),INDEX([1]价格表!$B$4:$I$31,M1351,5),IF(AND(J1351&gt;3.3,J1351&lt;=4),INDEX([1]价格表!$B$4:$I$31,M1351,6),IF(AND(J1351&gt;4,J1351&lt;=5.5),INDEX([1]价格表!$B$4:$I$31,M1351,7),IF(J1351&gt;5.5,2.6+INDEX([1]价格表!$B$4:$I$31,M1351,8)*L1351)))))))</f>
        <v>8.9</v>
      </c>
      <c r="O1351" s="3"/>
      <c r="P1351" s="3"/>
      <c r="Q1351" s="3">
        <f t="shared" si="43"/>
        <v>0</v>
      </c>
    </row>
    <row r="1352" spans="1:17">
      <c r="A1352" s="11">
        <v>4606923218991</v>
      </c>
      <c r="B1352" s="1" t="s">
        <v>19</v>
      </c>
      <c r="C1352" s="12">
        <v>20210205</v>
      </c>
      <c r="D1352" s="12">
        <v>610538201209</v>
      </c>
      <c r="E1352" s="12" t="s">
        <v>19</v>
      </c>
      <c r="F1352" s="12">
        <v>20210215</v>
      </c>
      <c r="G1352" s="12" t="s">
        <v>20</v>
      </c>
      <c r="H1352" s="12" t="s">
        <v>72</v>
      </c>
      <c r="I1352" s="12" t="s">
        <v>73</v>
      </c>
      <c r="J1352" s="12">
        <v>8.39</v>
      </c>
      <c r="K1352" s="12" t="s">
        <v>23</v>
      </c>
      <c r="L1352">
        <f t="shared" si="42"/>
        <v>9</v>
      </c>
      <c r="M1352">
        <f>MATCH(H:H,[1]价格表!$B$4:$B$35,0)</f>
        <v>2</v>
      </c>
      <c r="N1352" s="4">
        <f>IF(J1352&lt;=0.3,INDEX([1]价格表!$B$4:$I$31,M1352,2),IF(AND(J1352&gt;0.3,J1352&lt;=1),INDEX([1]价格表!$B$4:$I$31,M1352,3),IF(AND(J1352&gt;1,J1352&lt;=2.2),INDEX([1]价格表!$B$4:$I$31,M1352,4),IF(AND(J1352&gt;2.2,J1352&lt;=3.3),INDEX([1]价格表!$B$4:$I$31,M1352,5),IF(AND(J1352&gt;3.3,J1352&lt;=4),INDEX([1]价格表!$B$4:$I$31,M1352,6),IF(AND(J1352&gt;4,J1352&lt;=5.5),INDEX([1]价格表!$B$4:$I$31,M1352,7),IF(J1352&gt;5.5,2.6+INDEX([1]价格表!$B$4:$I$31,M1352,8)*L1352)))))))</f>
        <v>8.9</v>
      </c>
      <c r="O1352" s="3"/>
      <c r="P1352" s="3"/>
      <c r="Q1352" s="3">
        <f t="shared" si="43"/>
        <v>0</v>
      </c>
    </row>
    <row r="1353" spans="1:17">
      <c r="A1353" s="11">
        <v>4606923220102</v>
      </c>
      <c r="B1353" s="1" t="s">
        <v>19</v>
      </c>
      <c r="C1353" s="12">
        <v>20210205</v>
      </c>
      <c r="D1353" s="12">
        <v>610538201209</v>
      </c>
      <c r="E1353" s="12" t="s">
        <v>19</v>
      </c>
      <c r="F1353" s="12">
        <v>20210215</v>
      </c>
      <c r="G1353" s="12" t="s">
        <v>20</v>
      </c>
      <c r="H1353" s="12" t="s">
        <v>72</v>
      </c>
      <c r="I1353" s="12" t="s">
        <v>73</v>
      </c>
      <c r="J1353" s="12">
        <v>8.46</v>
      </c>
      <c r="K1353" s="12" t="s">
        <v>23</v>
      </c>
      <c r="L1353">
        <f t="shared" si="42"/>
        <v>9</v>
      </c>
      <c r="M1353">
        <f>MATCH(H:H,[1]价格表!$B$4:$B$35,0)</f>
        <v>2</v>
      </c>
      <c r="N1353" s="4">
        <f>IF(J1353&lt;=0.3,INDEX([1]价格表!$B$4:$I$31,M1353,2),IF(AND(J1353&gt;0.3,J1353&lt;=1),INDEX([1]价格表!$B$4:$I$31,M1353,3),IF(AND(J1353&gt;1,J1353&lt;=2.2),INDEX([1]价格表!$B$4:$I$31,M1353,4),IF(AND(J1353&gt;2.2,J1353&lt;=3.3),INDEX([1]价格表!$B$4:$I$31,M1353,5),IF(AND(J1353&gt;3.3,J1353&lt;=4),INDEX([1]价格表!$B$4:$I$31,M1353,6),IF(AND(J1353&gt;4,J1353&lt;=5.5),INDEX([1]价格表!$B$4:$I$31,M1353,7),IF(J1353&gt;5.5,2.6+INDEX([1]价格表!$B$4:$I$31,M1353,8)*L1353)))))))</f>
        <v>8.9</v>
      </c>
      <c r="O1353" s="3"/>
      <c r="P1353" s="3"/>
      <c r="Q1353" s="3">
        <f t="shared" si="43"/>
        <v>0</v>
      </c>
    </row>
    <row r="1354" spans="1:17">
      <c r="A1354" s="11">
        <v>4312277583219</v>
      </c>
      <c r="B1354" s="1" t="s">
        <v>19</v>
      </c>
      <c r="C1354" s="12">
        <v>20210205</v>
      </c>
      <c r="D1354" s="12">
        <v>610538201209</v>
      </c>
      <c r="E1354" s="12" t="s">
        <v>19</v>
      </c>
      <c r="F1354" s="12">
        <v>20210215</v>
      </c>
      <c r="G1354" s="12" t="s">
        <v>20</v>
      </c>
      <c r="H1354" s="12" t="s">
        <v>29</v>
      </c>
      <c r="I1354" s="12" t="s">
        <v>231</v>
      </c>
      <c r="J1354" s="12">
        <v>7</v>
      </c>
      <c r="K1354" s="12" t="s">
        <v>23</v>
      </c>
      <c r="L1354">
        <f t="shared" si="42"/>
        <v>7</v>
      </c>
      <c r="M1354">
        <f>MATCH(H:H,[1]价格表!$B$4:$B$35,0)</f>
        <v>3</v>
      </c>
      <c r="N1354" s="4">
        <f>IF(J1354&lt;=0.3,INDEX([1]价格表!$B$4:$I$31,M1354,2),IF(AND(J1354&gt;0.3,J1354&lt;=1),INDEX([1]价格表!$B$4:$I$31,M1354,3),IF(AND(J1354&gt;1,J1354&lt;=2.2),INDEX([1]价格表!$B$4:$I$31,M1354,4),IF(AND(J1354&gt;2.2,J1354&lt;=3.3),INDEX([1]价格表!$B$4:$I$31,M1354,5),IF(AND(J1354&gt;3.3,J1354&lt;=4),INDEX([1]价格表!$B$4:$I$31,M1354,6),IF(AND(J1354&gt;4,J1354&lt;=5.5),INDEX([1]价格表!$B$4:$I$31,M1354,7),IF(J1354&gt;5.5,2.6+INDEX([1]价格表!$B$4:$I$31,M1354,8)*L1354)))))))</f>
        <v>9.25</v>
      </c>
      <c r="O1354" s="3"/>
      <c r="P1354" s="3"/>
      <c r="Q1354" s="3">
        <f t="shared" si="43"/>
        <v>0</v>
      </c>
    </row>
    <row r="1355" spans="1:17">
      <c r="A1355" s="11">
        <v>4606927583300</v>
      </c>
      <c r="B1355" s="1" t="s">
        <v>19</v>
      </c>
      <c r="C1355" s="12">
        <v>20210205</v>
      </c>
      <c r="D1355" s="12">
        <v>610538201209</v>
      </c>
      <c r="E1355" s="12" t="s">
        <v>19</v>
      </c>
      <c r="F1355" s="12">
        <v>20210215</v>
      </c>
      <c r="G1355" s="12" t="s">
        <v>20</v>
      </c>
      <c r="H1355" s="12" t="s">
        <v>52</v>
      </c>
      <c r="I1355" s="12" t="s">
        <v>62</v>
      </c>
      <c r="J1355" s="12">
        <v>8.03</v>
      </c>
      <c r="K1355" s="12" t="s">
        <v>23</v>
      </c>
      <c r="L1355">
        <f t="shared" si="42"/>
        <v>9</v>
      </c>
      <c r="M1355">
        <f>MATCH(H:H,[1]价格表!$B$4:$B$35,0)</f>
        <v>21</v>
      </c>
      <c r="N1355" s="4">
        <f>IF(J1355&lt;=0.3,INDEX([1]价格表!$B$4:$I$31,M1355,2),IF(AND(J1355&gt;0.3,J1355&lt;=1),INDEX([1]价格表!$B$4:$I$31,M1355,3),IF(AND(J1355&gt;1,J1355&lt;=2.2),INDEX([1]价格表!$B$4:$I$31,M1355,4),IF(AND(J1355&gt;2.2,J1355&lt;=3.3),INDEX([1]价格表!$B$4:$I$31,M1355,5),IF(AND(J1355&gt;3.3,J1355&lt;=4),INDEX([1]价格表!$B$4:$I$31,M1355,6),IF(AND(J1355&gt;4,J1355&lt;=5.5),INDEX([1]价格表!$B$4:$I$31,M1355,7),IF(J1355&gt;5.5,2.6+INDEX([1]价格表!$B$4:$I$31,M1355,8)*L1355)))))))</f>
        <v>11.15</v>
      </c>
      <c r="O1355" s="5">
        <v>7.99</v>
      </c>
      <c r="P1355" s="5">
        <v>10.2</v>
      </c>
      <c r="Q1355" s="3">
        <f t="shared" si="43"/>
        <v>-0.950000000000001</v>
      </c>
    </row>
    <row r="1356" spans="1:17">
      <c r="A1356" s="11">
        <v>4312278681184</v>
      </c>
      <c r="B1356" s="1" t="s">
        <v>19</v>
      </c>
      <c r="C1356" s="12">
        <v>20210205</v>
      </c>
      <c r="D1356" s="12">
        <v>610538201209</v>
      </c>
      <c r="E1356" s="12" t="s">
        <v>19</v>
      </c>
      <c r="F1356" s="12">
        <v>20210215</v>
      </c>
      <c r="G1356" s="12" t="s">
        <v>20</v>
      </c>
      <c r="H1356" s="12" t="s">
        <v>47</v>
      </c>
      <c r="I1356" s="12" t="s">
        <v>192</v>
      </c>
      <c r="J1356" s="12">
        <v>9.69</v>
      </c>
      <c r="K1356" s="12" t="s">
        <v>23</v>
      </c>
      <c r="L1356">
        <f t="shared" si="42"/>
        <v>10</v>
      </c>
      <c r="M1356">
        <f>MATCH(H:H,[1]价格表!$B$4:$B$35,0)</f>
        <v>12</v>
      </c>
      <c r="N1356" s="4">
        <f>IF(J1356&lt;=0.3,INDEX([1]价格表!$B$4:$I$31,M1356,2),IF(AND(J1356&gt;0.3,J1356&lt;=1),INDEX([1]价格表!$B$4:$I$31,M1356,3),IF(AND(J1356&gt;1,J1356&lt;=2.2),INDEX([1]价格表!$B$4:$I$31,M1356,4),IF(AND(J1356&gt;2.2,J1356&lt;=3.3),INDEX([1]价格表!$B$4:$I$31,M1356,5),IF(AND(J1356&gt;3.3,J1356&lt;=4),INDEX([1]价格表!$B$4:$I$31,M1356,6),IF(AND(J1356&gt;4,J1356&lt;=5.5),INDEX([1]价格表!$B$4:$I$31,M1356,7),IF(J1356&gt;5.5,2.6+INDEX([1]价格表!$B$4:$I$31,M1356,8)*L1356)))))))</f>
        <v>12.1</v>
      </c>
      <c r="O1356" s="5">
        <v>0.76</v>
      </c>
      <c r="P1356" s="5">
        <v>1.8</v>
      </c>
      <c r="Q1356" s="3">
        <f t="shared" si="43"/>
        <v>-10.3</v>
      </c>
    </row>
    <row r="1357" spans="1:17">
      <c r="A1357" s="11">
        <v>4606928630275</v>
      </c>
      <c r="B1357" s="1" t="s">
        <v>19</v>
      </c>
      <c r="C1357" s="12">
        <v>20210205</v>
      </c>
      <c r="D1357" s="12">
        <v>610538201209</v>
      </c>
      <c r="E1357" s="12" t="s">
        <v>19</v>
      </c>
      <c r="F1357" s="12">
        <v>20210215</v>
      </c>
      <c r="G1357" s="12" t="s">
        <v>20</v>
      </c>
      <c r="H1357" s="12" t="s">
        <v>47</v>
      </c>
      <c r="I1357" s="12" t="s">
        <v>192</v>
      </c>
      <c r="J1357" s="12">
        <v>10.61</v>
      </c>
      <c r="K1357" s="12" t="s">
        <v>23</v>
      </c>
      <c r="L1357">
        <f t="shared" si="42"/>
        <v>11</v>
      </c>
      <c r="M1357">
        <f>MATCH(H:H,[1]价格表!$B$4:$B$35,0)</f>
        <v>12</v>
      </c>
      <c r="N1357" s="4">
        <f>IF(J1357&lt;=0.3,INDEX([1]价格表!$B$4:$I$31,M1357,2),IF(AND(J1357&gt;0.3,J1357&lt;=1),INDEX([1]价格表!$B$4:$I$31,M1357,3),IF(AND(J1357&gt;1,J1357&lt;=2.2),INDEX([1]价格表!$B$4:$I$31,M1357,4),IF(AND(J1357&gt;2.2,J1357&lt;=3.3),INDEX([1]价格表!$B$4:$I$31,M1357,5),IF(AND(J1357&gt;3.3,J1357&lt;=4),INDEX([1]价格表!$B$4:$I$31,M1357,6),IF(AND(J1357&gt;4,J1357&lt;=5.5),INDEX([1]价格表!$B$4:$I$31,M1357,7),IF(J1357&gt;5.5,2.6+INDEX([1]价格表!$B$4:$I$31,M1357,8)*L1357)))))))</f>
        <v>13.05</v>
      </c>
      <c r="O1357" s="3"/>
      <c r="P1357" s="3"/>
      <c r="Q1357" s="3">
        <f t="shared" si="43"/>
        <v>0</v>
      </c>
    </row>
    <row r="1358" spans="1:17">
      <c r="A1358" s="11">
        <v>4606927136245</v>
      </c>
      <c r="B1358" s="1" t="s">
        <v>19</v>
      </c>
      <c r="C1358" s="12">
        <v>20210205</v>
      </c>
      <c r="D1358" s="12">
        <v>610538201209</v>
      </c>
      <c r="E1358" s="12" t="s">
        <v>19</v>
      </c>
      <c r="F1358" s="12">
        <v>20210215</v>
      </c>
      <c r="G1358" s="12" t="s">
        <v>20</v>
      </c>
      <c r="H1358" s="12" t="s">
        <v>72</v>
      </c>
      <c r="I1358" s="12" t="s">
        <v>73</v>
      </c>
      <c r="J1358" s="12">
        <v>17.98</v>
      </c>
      <c r="K1358" s="12" t="s">
        <v>23</v>
      </c>
      <c r="L1358">
        <f t="shared" si="42"/>
        <v>18</v>
      </c>
      <c r="M1358">
        <f>MATCH(H:H,[1]价格表!$B$4:$B$35,0)</f>
        <v>2</v>
      </c>
      <c r="N1358" s="4">
        <f>IF(J1358&lt;=0.3,INDEX([1]价格表!$B$4:$I$31,M1358,2),IF(AND(J1358&gt;0.3,J1358&lt;=1),INDEX([1]价格表!$B$4:$I$31,M1358,3),IF(AND(J1358&gt;1,J1358&lt;=2.2),INDEX([1]价格表!$B$4:$I$31,M1358,4),IF(AND(J1358&gt;2.2,J1358&lt;=3.3),INDEX([1]价格表!$B$4:$I$31,M1358,5),IF(AND(J1358&gt;3.3,J1358&lt;=4),INDEX([1]价格表!$B$4:$I$31,M1358,6),IF(AND(J1358&gt;4,J1358&lt;=5.5),INDEX([1]价格表!$B$4:$I$31,M1358,7),IF(J1358&gt;5.5,2.6+INDEX([1]价格表!$B$4:$I$31,M1358,8)*L1358)))))))</f>
        <v>15.2</v>
      </c>
      <c r="O1358" s="3"/>
      <c r="P1358" s="3"/>
      <c r="Q1358" s="3">
        <f t="shared" si="43"/>
        <v>0</v>
      </c>
    </row>
    <row r="1359" spans="1:17">
      <c r="A1359" s="11">
        <v>4606927136092</v>
      </c>
      <c r="B1359" s="1" t="s">
        <v>19</v>
      </c>
      <c r="C1359" s="12">
        <v>20210205</v>
      </c>
      <c r="D1359" s="12">
        <v>610538201209</v>
      </c>
      <c r="E1359" s="12" t="s">
        <v>19</v>
      </c>
      <c r="F1359" s="12">
        <v>20210215</v>
      </c>
      <c r="G1359" s="12" t="s">
        <v>20</v>
      </c>
      <c r="H1359" s="12" t="s">
        <v>72</v>
      </c>
      <c r="I1359" s="12" t="s">
        <v>73</v>
      </c>
      <c r="J1359" s="12">
        <v>18.02</v>
      </c>
      <c r="K1359" s="12" t="s">
        <v>23</v>
      </c>
      <c r="L1359">
        <f t="shared" si="42"/>
        <v>19</v>
      </c>
      <c r="M1359">
        <f>MATCH(H:H,[1]价格表!$B$4:$B$35,0)</f>
        <v>2</v>
      </c>
      <c r="N1359" s="4">
        <f>IF(J1359&lt;=0.3,INDEX([1]价格表!$B$4:$I$31,M1359,2),IF(AND(J1359&gt;0.3,J1359&lt;=1),INDEX([1]价格表!$B$4:$I$31,M1359,3),IF(AND(J1359&gt;1,J1359&lt;=2.2),INDEX([1]价格表!$B$4:$I$31,M1359,4),IF(AND(J1359&gt;2.2,J1359&lt;=3.3),INDEX([1]价格表!$B$4:$I$31,M1359,5),IF(AND(J1359&gt;3.3,J1359&lt;=4),INDEX([1]价格表!$B$4:$I$31,M1359,6),IF(AND(J1359&gt;4,J1359&lt;=5.5),INDEX([1]价格表!$B$4:$I$31,M1359,7),IF(J1359&gt;5.5,2.6+INDEX([1]价格表!$B$4:$I$31,M1359,8)*L1359)))))))</f>
        <v>15.9</v>
      </c>
      <c r="O1359" s="3"/>
      <c r="P1359" s="3"/>
      <c r="Q1359" s="3">
        <f t="shared" si="43"/>
        <v>0</v>
      </c>
    </row>
    <row r="1360" spans="1:17">
      <c r="A1360" s="11">
        <v>4606927583354</v>
      </c>
      <c r="B1360" s="1" t="s">
        <v>19</v>
      </c>
      <c r="C1360" s="12">
        <v>20210205</v>
      </c>
      <c r="D1360" s="12">
        <v>610538201209</v>
      </c>
      <c r="E1360" s="12" t="s">
        <v>19</v>
      </c>
      <c r="F1360" s="12">
        <v>20210215</v>
      </c>
      <c r="G1360" s="12" t="s">
        <v>20</v>
      </c>
      <c r="H1360" s="12" t="s">
        <v>21</v>
      </c>
      <c r="I1360" s="12" t="s">
        <v>264</v>
      </c>
      <c r="J1360" s="12">
        <v>10.82</v>
      </c>
      <c r="K1360" s="12" t="s">
        <v>23</v>
      </c>
      <c r="L1360">
        <f t="shared" si="42"/>
        <v>11</v>
      </c>
      <c r="M1360">
        <f>MATCH(H:H,[1]价格表!$B$4:$B$35,0)</f>
        <v>15</v>
      </c>
      <c r="N1360" s="4">
        <f>IF(J1360&lt;=0.3,INDEX([1]价格表!$B$4:$I$31,M1360,2),IF(AND(J1360&gt;0.3,J1360&lt;=1),INDEX([1]价格表!$B$4:$I$31,M1360,3),IF(AND(J1360&gt;1,J1360&lt;=2.2),INDEX([1]价格表!$B$4:$I$31,M1360,4),IF(AND(J1360&gt;2.2,J1360&lt;=3.3),INDEX([1]价格表!$B$4:$I$31,M1360,5),IF(AND(J1360&gt;3.3,J1360&lt;=4),INDEX([1]价格表!$B$4:$I$31,M1360,6),IF(AND(J1360&gt;4,J1360&lt;=5.5),INDEX([1]价格表!$B$4:$I$31,M1360,7),IF(J1360&gt;5.5,2.6+INDEX([1]价格表!$B$4:$I$31,M1360,8)*L1360)))))))</f>
        <v>13.05</v>
      </c>
      <c r="O1360" s="5">
        <v>6.22</v>
      </c>
      <c r="P1360" s="5">
        <v>9.25</v>
      </c>
      <c r="Q1360" s="3">
        <f t="shared" si="43"/>
        <v>-3.8</v>
      </c>
    </row>
    <row r="1361" spans="1:17">
      <c r="A1361" s="11">
        <v>4606927583156</v>
      </c>
      <c r="B1361" s="1" t="s">
        <v>19</v>
      </c>
      <c r="C1361" s="12">
        <v>20210205</v>
      </c>
      <c r="D1361" s="12">
        <v>610538201209</v>
      </c>
      <c r="E1361" s="12" t="s">
        <v>19</v>
      </c>
      <c r="F1361" s="12">
        <v>20210215</v>
      </c>
      <c r="G1361" s="12" t="s">
        <v>20</v>
      </c>
      <c r="H1361" s="12" t="s">
        <v>29</v>
      </c>
      <c r="I1361" s="12" t="s">
        <v>127</v>
      </c>
      <c r="J1361" s="12">
        <v>10.86</v>
      </c>
      <c r="K1361" s="12" t="s">
        <v>23</v>
      </c>
      <c r="L1361">
        <f t="shared" si="42"/>
        <v>11</v>
      </c>
      <c r="M1361">
        <f>MATCH(H:H,[1]价格表!$B$4:$B$35,0)</f>
        <v>3</v>
      </c>
      <c r="N1361" s="4">
        <f>IF(J1361&lt;=0.3,INDEX([1]价格表!$B$4:$I$31,M1361,2),IF(AND(J1361&gt;0.3,J1361&lt;=1),INDEX([1]价格表!$B$4:$I$31,M1361,3),IF(AND(J1361&gt;1,J1361&lt;=2.2),INDEX([1]价格表!$B$4:$I$31,M1361,4),IF(AND(J1361&gt;2.2,J1361&lt;=3.3),INDEX([1]价格表!$B$4:$I$31,M1361,5),IF(AND(J1361&gt;3.3,J1361&lt;=4),INDEX([1]价格表!$B$4:$I$31,M1361,6),IF(AND(J1361&gt;4,J1361&lt;=5.5),INDEX([1]价格表!$B$4:$I$31,M1361,7),IF(J1361&gt;5.5,2.6+INDEX([1]价格表!$B$4:$I$31,M1361,8)*L1361)))))))</f>
        <v>13.05</v>
      </c>
      <c r="O1361" s="3"/>
      <c r="P1361" s="3"/>
      <c r="Q1361" s="3">
        <f t="shared" si="43"/>
        <v>0</v>
      </c>
    </row>
    <row r="1362" spans="1:17">
      <c r="A1362" s="11">
        <v>4606928869776</v>
      </c>
      <c r="B1362" s="1" t="s">
        <v>19</v>
      </c>
      <c r="C1362" s="12">
        <v>20210205</v>
      </c>
      <c r="D1362" s="12">
        <v>610538201209</v>
      </c>
      <c r="E1362" s="12" t="s">
        <v>19</v>
      </c>
      <c r="F1362" s="12">
        <v>20210215</v>
      </c>
      <c r="G1362" s="12" t="s">
        <v>20</v>
      </c>
      <c r="H1362" s="12" t="s">
        <v>29</v>
      </c>
      <c r="I1362" s="12" t="s">
        <v>127</v>
      </c>
      <c r="J1362" s="12">
        <v>10.86</v>
      </c>
      <c r="K1362" s="12" t="s">
        <v>23</v>
      </c>
      <c r="L1362">
        <f t="shared" si="42"/>
        <v>11</v>
      </c>
      <c r="M1362">
        <f>MATCH(H:H,[1]价格表!$B$4:$B$35,0)</f>
        <v>3</v>
      </c>
      <c r="N1362" s="4">
        <f>IF(J1362&lt;=0.3,INDEX([1]价格表!$B$4:$I$31,M1362,2),IF(AND(J1362&gt;0.3,J1362&lt;=1),INDEX([1]价格表!$B$4:$I$31,M1362,3),IF(AND(J1362&gt;1,J1362&lt;=2.2),INDEX([1]价格表!$B$4:$I$31,M1362,4),IF(AND(J1362&gt;2.2,J1362&lt;=3.3),INDEX([1]价格表!$B$4:$I$31,M1362,5),IF(AND(J1362&gt;3.3,J1362&lt;=4),INDEX([1]价格表!$B$4:$I$31,M1362,6),IF(AND(J1362&gt;4,J1362&lt;=5.5),INDEX([1]价格表!$B$4:$I$31,M1362,7),IF(J1362&gt;5.5,2.6+INDEX([1]价格表!$B$4:$I$31,M1362,8)*L1362)))))))</f>
        <v>13.05</v>
      </c>
      <c r="O1362" s="3"/>
      <c r="P1362" s="3"/>
      <c r="Q1362" s="3">
        <f t="shared" si="43"/>
        <v>0</v>
      </c>
    </row>
    <row r="1363" spans="1:17">
      <c r="A1363" s="11">
        <v>4606927586297</v>
      </c>
      <c r="B1363" s="1" t="s">
        <v>19</v>
      </c>
      <c r="C1363" s="12">
        <v>20210205</v>
      </c>
      <c r="D1363" s="12">
        <v>610538201209</v>
      </c>
      <c r="E1363" s="12" t="s">
        <v>19</v>
      </c>
      <c r="F1363" s="12">
        <v>20210215</v>
      </c>
      <c r="G1363" s="12" t="s">
        <v>20</v>
      </c>
      <c r="H1363" s="12" t="s">
        <v>119</v>
      </c>
      <c r="I1363" s="12" t="s">
        <v>120</v>
      </c>
      <c r="J1363" s="12">
        <v>11.03</v>
      </c>
      <c r="K1363" s="12" t="s">
        <v>23</v>
      </c>
      <c r="L1363">
        <f t="shared" si="42"/>
        <v>12</v>
      </c>
      <c r="M1363">
        <f>MATCH(H:H,[1]价格表!$B$4:$B$35,0)</f>
        <v>6</v>
      </c>
      <c r="N1363" s="4">
        <f>IF(J1363&lt;=0.3,INDEX([1]价格表!$B$4:$I$31,M1363,2),IF(AND(J1363&gt;0.3,J1363&lt;=1),INDEX([1]价格表!$B$4:$I$31,M1363,3),IF(AND(J1363&gt;1,J1363&lt;=2.2),INDEX([1]价格表!$B$4:$I$31,M1363,4),IF(AND(J1363&gt;2.2,J1363&lt;=3.3),INDEX([1]价格表!$B$4:$I$31,M1363,5),IF(AND(J1363&gt;3.3,J1363&lt;=4),INDEX([1]价格表!$B$4:$I$31,M1363,6),IF(AND(J1363&gt;4,J1363&lt;=5.5),INDEX([1]价格表!$B$4:$I$31,M1363,7),IF(J1363&gt;5.5,2.6+INDEX([1]价格表!$B$4:$I$31,M1363,8)*L1363)))))))</f>
        <v>14</v>
      </c>
      <c r="O1363" s="5">
        <v>10.87</v>
      </c>
      <c r="P1363" s="5">
        <v>13.05</v>
      </c>
      <c r="Q1363" s="3">
        <f t="shared" si="43"/>
        <v>-0.949999999999999</v>
      </c>
    </row>
    <row r="1364" spans="1:17">
      <c r="A1364" s="11">
        <v>4606923218860</v>
      </c>
      <c r="B1364" s="1" t="s">
        <v>19</v>
      </c>
      <c r="C1364" s="12">
        <v>20210205</v>
      </c>
      <c r="D1364" s="12">
        <v>610538201209</v>
      </c>
      <c r="E1364" s="12" t="s">
        <v>19</v>
      </c>
      <c r="F1364" s="12">
        <v>20210215</v>
      </c>
      <c r="G1364" s="12" t="s">
        <v>20</v>
      </c>
      <c r="H1364" s="12" t="s">
        <v>72</v>
      </c>
      <c r="I1364" s="12" t="s">
        <v>73</v>
      </c>
      <c r="J1364" s="12">
        <v>18.86</v>
      </c>
      <c r="K1364" s="12" t="s">
        <v>23</v>
      </c>
      <c r="L1364">
        <f t="shared" si="42"/>
        <v>19</v>
      </c>
      <c r="M1364">
        <f>MATCH(H:H,[1]价格表!$B$4:$B$35,0)</f>
        <v>2</v>
      </c>
      <c r="N1364" s="4">
        <f>IF(J1364&lt;=0.3,INDEX([1]价格表!$B$4:$I$31,M1364,2),IF(AND(J1364&gt;0.3,J1364&lt;=1),INDEX([1]价格表!$B$4:$I$31,M1364,3),IF(AND(J1364&gt;1,J1364&lt;=2.2),INDEX([1]价格表!$B$4:$I$31,M1364,4),IF(AND(J1364&gt;2.2,J1364&lt;=3.3),INDEX([1]价格表!$B$4:$I$31,M1364,5),IF(AND(J1364&gt;3.3,J1364&lt;=4),INDEX([1]价格表!$B$4:$I$31,M1364,6),IF(AND(J1364&gt;4,J1364&lt;=5.5),INDEX([1]价格表!$B$4:$I$31,M1364,7),IF(J1364&gt;5.5,2.6+INDEX([1]价格表!$B$4:$I$31,M1364,8)*L1364)))))))</f>
        <v>15.9</v>
      </c>
      <c r="O1364" s="3"/>
      <c r="P1364" s="3"/>
      <c r="Q1364" s="3">
        <f t="shared" si="43"/>
        <v>0</v>
      </c>
    </row>
    <row r="1365" spans="1:17">
      <c r="A1365" s="11">
        <v>4606927945954</v>
      </c>
      <c r="B1365" s="1" t="s">
        <v>19</v>
      </c>
      <c r="C1365" s="12">
        <v>20210205</v>
      </c>
      <c r="D1365" s="12">
        <v>610538201209</v>
      </c>
      <c r="E1365" s="12" t="s">
        <v>19</v>
      </c>
      <c r="F1365" s="12">
        <v>20210215</v>
      </c>
      <c r="G1365" s="12" t="s">
        <v>20</v>
      </c>
      <c r="H1365" s="12" t="s">
        <v>47</v>
      </c>
      <c r="I1365" s="12" t="s">
        <v>58</v>
      </c>
      <c r="J1365" s="12">
        <v>11.94</v>
      </c>
      <c r="K1365" s="12" t="s">
        <v>23</v>
      </c>
      <c r="L1365">
        <f t="shared" si="42"/>
        <v>12</v>
      </c>
      <c r="M1365">
        <f>MATCH(H:H,[1]价格表!$B$4:$B$35,0)</f>
        <v>12</v>
      </c>
      <c r="N1365" s="4">
        <f>IF(J1365&lt;=0.3,INDEX([1]价格表!$B$4:$I$31,M1365,2),IF(AND(J1365&gt;0.3,J1365&lt;=1),INDEX([1]价格表!$B$4:$I$31,M1365,3),IF(AND(J1365&gt;1,J1365&lt;=2.2),INDEX([1]价格表!$B$4:$I$31,M1365,4),IF(AND(J1365&gt;2.2,J1365&lt;=3.3),INDEX([1]价格表!$B$4:$I$31,M1365,5),IF(AND(J1365&gt;3.3,J1365&lt;=4),INDEX([1]价格表!$B$4:$I$31,M1365,6),IF(AND(J1365&gt;4,J1365&lt;=5.5),INDEX([1]价格表!$B$4:$I$31,M1365,7),IF(J1365&gt;5.5,2.6+INDEX([1]价格表!$B$4:$I$31,M1365,8)*L1365)))))))</f>
        <v>14</v>
      </c>
      <c r="O1365" s="5">
        <v>10.05</v>
      </c>
      <c r="P1365" s="5">
        <v>13.05</v>
      </c>
      <c r="Q1365" s="3">
        <f t="shared" si="43"/>
        <v>-0.949999999999999</v>
      </c>
    </row>
    <row r="1366" spans="1:17">
      <c r="A1366" s="11">
        <v>4312277583221</v>
      </c>
      <c r="B1366" s="1" t="s">
        <v>19</v>
      </c>
      <c r="C1366" s="12">
        <v>20210205</v>
      </c>
      <c r="D1366" s="12">
        <v>610538201209</v>
      </c>
      <c r="E1366" s="12" t="s">
        <v>19</v>
      </c>
      <c r="F1366" s="12">
        <v>20210215</v>
      </c>
      <c r="G1366" s="12" t="s">
        <v>20</v>
      </c>
      <c r="H1366" s="12" t="s">
        <v>29</v>
      </c>
      <c r="I1366" s="12" t="s">
        <v>131</v>
      </c>
      <c r="J1366" s="12">
        <v>13.8</v>
      </c>
      <c r="K1366" s="12" t="s">
        <v>23</v>
      </c>
      <c r="L1366">
        <f t="shared" si="42"/>
        <v>14</v>
      </c>
      <c r="M1366">
        <f>MATCH(H:H,[1]价格表!$B$4:$B$35,0)</f>
        <v>3</v>
      </c>
      <c r="N1366" s="4">
        <f>IF(J1366&lt;=0.3,INDEX([1]价格表!$B$4:$I$31,M1366,2),IF(AND(J1366&gt;0.3,J1366&lt;=1),INDEX([1]价格表!$B$4:$I$31,M1366,3),IF(AND(J1366&gt;1,J1366&lt;=2.2),INDEX([1]价格表!$B$4:$I$31,M1366,4),IF(AND(J1366&gt;2.2,J1366&lt;=3.3),INDEX([1]价格表!$B$4:$I$31,M1366,5),IF(AND(J1366&gt;3.3,J1366&lt;=4),INDEX([1]价格表!$B$4:$I$31,M1366,6),IF(AND(J1366&gt;4,J1366&lt;=5.5),INDEX([1]价格表!$B$4:$I$31,M1366,7),IF(J1366&gt;5.5,2.6+INDEX([1]价格表!$B$4:$I$31,M1366,8)*L1366)))))))</f>
        <v>15.9</v>
      </c>
      <c r="O1366" s="3"/>
      <c r="P1366" s="3"/>
      <c r="Q1366" s="3">
        <f t="shared" si="43"/>
        <v>0</v>
      </c>
    </row>
    <row r="1367" spans="1:17">
      <c r="A1367" s="11">
        <v>4312277583224</v>
      </c>
      <c r="B1367" s="1" t="s">
        <v>19</v>
      </c>
      <c r="C1367" s="12">
        <v>20210205</v>
      </c>
      <c r="D1367" s="12">
        <v>610538201209</v>
      </c>
      <c r="E1367" s="12" t="s">
        <v>19</v>
      </c>
      <c r="F1367" s="12">
        <v>20210215</v>
      </c>
      <c r="G1367" s="12" t="s">
        <v>20</v>
      </c>
      <c r="H1367" s="12" t="s">
        <v>29</v>
      </c>
      <c r="I1367" s="12" t="s">
        <v>131</v>
      </c>
      <c r="J1367" s="12">
        <v>13.82</v>
      </c>
      <c r="K1367" s="12" t="s">
        <v>23</v>
      </c>
      <c r="L1367">
        <f t="shared" si="42"/>
        <v>14</v>
      </c>
      <c r="M1367">
        <f>MATCH(H:H,[1]价格表!$B$4:$B$35,0)</f>
        <v>3</v>
      </c>
      <c r="N1367" s="4">
        <f>IF(J1367&lt;=0.3,INDEX([1]价格表!$B$4:$I$31,M1367,2),IF(AND(J1367&gt;0.3,J1367&lt;=1),INDEX([1]价格表!$B$4:$I$31,M1367,3),IF(AND(J1367&gt;1,J1367&lt;=2.2),INDEX([1]价格表!$B$4:$I$31,M1367,4),IF(AND(J1367&gt;2.2,J1367&lt;=3.3),INDEX([1]价格表!$B$4:$I$31,M1367,5),IF(AND(J1367&gt;3.3,J1367&lt;=4),INDEX([1]价格表!$B$4:$I$31,M1367,6),IF(AND(J1367&gt;4,J1367&lt;=5.5),INDEX([1]价格表!$B$4:$I$31,M1367,7),IF(J1367&gt;5.5,2.6+INDEX([1]价格表!$B$4:$I$31,M1367,8)*L1367)))))))</f>
        <v>15.9</v>
      </c>
      <c r="O1367" s="3"/>
      <c r="P1367" s="3"/>
      <c r="Q1367" s="3">
        <f t="shared" si="43"/>
        <v>0</v>
      </c>
    </row>
    <row r="1368" spans="1:17">
      <c r="A1368" s="11">
        <v>4606927136236</v>
      </c>
      <c r="B1368" s="1" t="s">
        <v>19</v>
      </c>
      <c r="C1368" s="12">
        <v>20210205</v>
      </c>
      <c r="D1368" s="12">
        <v>610538201209</v>
      </c>
      <c r="E1368" s="12" t="s">
        <v>19</v>
      </c>
      <c r="F1368" s="12">
        <v>20210215</v>
      </c>
      <c r="G1368" s="12" t="s">
        <v>20</v>
      </c>
      <c r="H1368" s="12" t="s">
        <v>35</v>
      </c>
      <c r="I1368" s="12" t="s">
        <v>198</v>
      </c>
      <c r="J1368" s="12">
        <v>13.82</v>
      </c>
      <c r="K1368" s="12" t="s">
        <v>23</v>
      </c>
      <c r="L1368">
        <f t="shared" si="42"/>
        <v>14</v>
      </c>
      <c r="M1368">
        <f>MATCH(H:H,[1]价格表!$B$4:$B$35,0)</f>
        <v>11</v>
      </c>
      <c r="N1368" s="4">
        <f>IF(J1368&lt;=0.3,INDEX([1]价格表!$B$4:$I$31,M1368,2),IF(AND(J1368&gt;0.3,J1368&lt;=1),INDEX([1]价格表!$B$4:$I$31,M1368,3),IF(AND(J1368&gt;1,J1368&lt;=2.2),INDEX([1]价格表!$B$4:$I$31,M1368,4),IF(AND(J1368&gt;2.2,J1368&lt;=3.3),INDEX([1]价格表!$B$4:$I$31,M1368,5),IF(AND(J1368&gt;3.3,J1368&lt;=4),INDEX([1]价格表!$B$4:$I$31,M1368,6),IF(AND(J1368&gt;4,J1368&lt;=5.5),INDEX([1]价格表!$B$4:$I$31,M1368,7),IF(J1368&gt;5.5,2.6+INDEX([1]价格表!$B$4:$I$31,M1368,8)*L1368)))))))</f>
        <v>15.9</v>
      </c>
      <c r="O1368" s="3"/>
      <c r="P1368" s="3"/>
      <c r="Q1368" s="3">
        <f t="shared" si="43"/>
        <v>0</v>
      </c>
    </row>
    <row r="1369" spans="1:17">
      <c r="A1369" s="11">
        <v>4606927132731</v>
      </c>
      <c r="B1369" s="1" t="s">
        <v>19</v>
      </c>
      <c r="C1369" s="12">
        <v>20210205</v>
      </c>
      <c r="D1369" s="12">
        <v>610538201209</v>
      </c>
      <c r="E1369" s="12" t="s">
        <v>19</v>
      </c>
      <c r="F1369" s="12">
        <v>20210215</v>
      </c>
      <c r="G1369" s="12" t="s">
        <v>20</v>
      </c>
      <c r="H1369" s="12" t="s">
        <v>40</v>
      </c>
      <c r="I1369" s="12" t="s">
        <v>236</v>
      </c>
      <c r="J1369" s="12">
        <v>13.84</v>
      </c>
      <c r="K1369" s="12" t="s">
        <v>23</v>
      </c>
      <c r="L1369">
        <f t="shared" si="42"/>
        <v>14</v>
      </c>
      <c r="M1369">
        <f>MATCH(H:H,[1]价格表!$B$4:$B$35,0)</f>
        <v>9</v>
      </c>
      <c r="N1369" s="4">
        <f>IF(J1369&lt;=0.3,INDEX([1]价格表!$B$4:$I$31,M1369,2),IF(AND(J1369&gt;0.3,J1369&lt;=1),INDEX([1]价格表!$B$4:$I$31,M1369,3),IF(AND(J1369&gt;1,J1369&lt;=2.2),INDEX([1]价格表!$B$4:$I$31,M1369,4),IF(AND(J1369&gt;2.2,J1369&lt;=3.3),INDEX([1]价格表!$B$4:$I$31,M1369,5),IF(AND(J1369&gt;3.3,J1369&lt;=4),INDEX([1]价格表!$B$4:$I$31,M1369,6),IF(AND(J1369&gt;4,J1369&lt;=5.5),INDEX([1]价格表!$B$4:$I$31,M1369,7),IF(J1369&gt;5.5,2.6+INDEX([1]价格表!$B$4:$I$31,M1369,8)*L1369)))))))</f>
        <v>15.9</v>
      </c>
      <c r="O1369" s="3"/>
      <c r="P1369" s="3"/>
      <c r="Q1369" s="3">
        <f t="shared" si="43"/>
        <v>0</v>
      </c>
    </row>
    <row r="1370" spans="1:17">
      <c r="A1370" s="11">
        <v>4606927136231</v>
      </c>
      <c r="B1370" s="1" t="s">
        <v>19</v>
      </c>
      <c r="C1370" s="12">
        <v>20210205</v>
      </c>
      <c r="D1370" s="12">
        <v>610538201209</v>
      </c>
      <c r="E1370" s="12" t="s">
        <v>19</v>
      </c>
      <c r="F1370" s="12">
        <v>20210215</v>
      </c>
      <c r="G1370" s="12" t="s">
        <v>20</v>
      </c>
      <c r="H1370" s="12" t="s">
        <v>35</v>
      </c>
      <c r="I1370" s="12" t="s">
        <v>198</v>
      </c>
      <c r="J1370" s="12">
        <v>13.84</v>
      </c>
      <c r="K1370" s="12" t="s">
        <v>23</v>
      </c>
      <c r="L1370">
        <f t="shared" si="42"/>
        <v>14</v>
      </c>
      <c r="M1370">
        <f>MATCH(H:H,[1]价格表!$B$4:$B$35,0)</f>
        <v>11</v>
      </c>
      <c r="N1370" s="4">
        <f>IF(J1370&lt;=0.3,INDEX([1]价格表!$B$4:$I$31,M1370,2),IF(AND(J1370&gt;0.3,J1370&lt;=1),INDEX([1]价格表!$B$4:$I$31,M1370,3),IF(AND(J1370&gt;1,J1370&lt;=2.2),INDEX([1]价格表!$B$4:$I$31,M1370,4),IF(AND(J1370&gt;2.2,J1370&lt;=3.3),INDEX([1]价格表!$B$4:$I$31,M1370,5),IF(AND(J1370&gt;3.3,J1370&lt;=4),INDEX([1]价格表!$B$4:$I$31,M1370,6),IF(AND(J1370&gt;4,J1370&lt;=5.5),INDEX([1]价格表!$B$4:$I$31,M1370,7),IF(J1370&gt;5.5,2.6+INDEX([1]价格表!$B$4:$I$31,M1370,8)*L1370)))))))</f>
        <v>15.9</v>
      </c>
      <c r="O1370" s="3"/>
      <c r="P1370" s="3"/>
      <c r="Q1370" s="3">
        <f t="shared" si="43"/>
        <v>0</v>
      </c>
    </row>
    <row r="1371" spans="1:17">
      <c r="A1371" s="11">
        <v>4606927132732</v>
      </c>
      <c r="B1371" s="1" t="s">
        <v>19</v>
      </c>
      <c r="C1371" s="12">
        <v>20210205</v>
      </c>
      <c r="D1371" s="12">
        <v>610538201209</v>
      </c>
      <c r="E1371" s="12" t="s">
        <v>19</v>
      </c>
      <c r="F1371" s="12">
        <v>20210215</v>
      </c>
      <c r="G1371" s="12" t="s">
        <v>20</v>
      </c>
      <c r="H1371" s="12" t="s">
        <v>40</v>
      </c>
      <c r="I1371" s="12" t="s">
        <v>236</v>
      </c>
      <c r="J1371" s="12">
        <v>13.85</v>
      </c>
      <c r="K1371" s="12" t="s">
        <v>23</v>
      </c>
      <c r="L1371">
        <f t="shared" si="42"/>
        <v>14</v>
      </c>
      <c r="M1371">
        <f>MATCH(H:H,[1]价格表!$B$4:$B$35,0)</f>
        <v>9</v>
      </c>
      <c r="N1371" s="4">
        <f>IF(J1371&lt;=0.3,INDEX([1]价格表!$B$4:$I$31,M1371,2),IF(AND(J1371&gt;0.3,J1371&lt;=1),INDEX([1]价格表!$B$4:$I$31,M1371,3),IF(AND(J1371&gt;1,J1371&lt;=2.2),INDEX([1]价格表!$B$4:$I$31,M1371,4),IF(AND(J1371&gt;2.2,J1371&lt;=3.3),INDEX([1]价格表!$B$4:$I$31,M1371,5),IF(AND(J1371&gt;3.3,J1371&lt;=4),INDEX([1]价格表!$B$4:$I$31,M1371,6),IF(AND(J1371&gt;4,J1371&lt;=5.5),INDEX([1]价格表!$B$4:$I$31,M1371,7),IF(J1371&gt;5.5,2.6+INDEX([1]价格表!$B$4:$I$31,M1371,8)*L1371)))))))</f>
        <v>15.9</v>
      </c>
      <c r="O1371" s="3"/>
      <c r="P1371" s="3"/>
      <c r="Q1371" s="3">
        <f t="shared" si="43"/>
        <v>0</v>
      </c>
    </row>
    <row r="1372" spans="1:17">
      <c r="A1372" s="11">
        <v>4312277583222</v>
      </c>
      <c r="B1372" s="1" t="s">
        <v>19</v>
      </c>
      <c r="C1372" s="12">
        <v>20210205</v>
      </c>
      <c r="D1372" s="12">
        <v>610538201209</v>
      </c>
      <c r="E1372" s="12" t="s">
        <v>19</v>
      </c>
      <c r="F1372" s="12">
        <v>20210215</v>
      </c>
      <c r="G1372" s="12" t="s">
        <v>20</v>
      </c>
      <c r="H1372" s="12" t="s">
        <v>29</v>
      </c>
      <c r="I1372" s="12" t="s">
        <v>131</v>
      </c>
      <c r="J1372" s="12">
        <v>13.89</v>
      </c>
      <c r="K1372" s="12" t="s">
        <v>23</v>
      </c>
      <c r="L1372">
        <f t="shared" si="42"/>
        <v>14</v>
      </c>
      <c r="M1372">
        <f>MATCH(H:H,[1]价格表!$B$4:$B$35,0)</f>
        <v>3</v>
      </c>
      <c r="N1372" s="4">
        <f>IF(J1372&lt;=0.3,INDEX([1]价格表!$B$4:$I$31,M1372,2),IF(AND(J1372&gt;0.3,J1372&lt;=1),INDEX([1]价格表!$B$4:$I$31,M1372,3),IF(AND(J1372&gt;1,J1372&lt;=2.2),INDEX([1]价格表!$B$4:$I$31,M1372,4),IF(AND(J1372&gt;2.2,J1372&lt;=3.3),INDEX([1]价格表!$B$4:$I$31,M1372,5),IF(AND(J1372&gt;3.3,J1372&lt;=4),INDEX([1]价格表!$B$4:$I$31,M1372,6),IF(AND(J1372&gt;4,J1372&lt;=5.5),INDEX([1]价格表!$B$4:$I$31,M1372,7),IF(J1372&gt;5.5,2.6+INDEX([1]价格表!$B$4:$I$31,M1372,8)*L1372)))))))</f>
        <v>15.9</v>
      </c>
      <c r="O1372" s="3"/>
      <c r="P1372" s="3"/>
      <c r="Q1372" s="3">
        <f t="shared" si="43"/>
        <v>0</v>
      </c>
    </row>
    <row r="1373" spans="1:17">
      <c r="A1373" s="11">
        <v>4312277583223</v>
      </c>
      <c r="B1373" s="1" t="s">
        <v>19</v>
      </c>
      <c r="C1373" s="12">
        <v>20210205</v>
      </c>
      <c r="D1373" s="12">
        <v>610538201209</v>
      </c>
      <c r="E1373" s="12" t="s">
        <v>19</v>
      </c>
      <c r="F1373" s="12">
        <v>20210215</v>
      </c>
      <c r="G1373" s="12" t="s">
        <v>20</v>
      </c>
      <c r="H1373" s="12" t="s">
        <v>29</v>
      </c>
      <c r="I1373" s="12" t="s">
        <v>131</v>
      </c>
      <c r="J1373" s="12">
        <v>13.92</v>
      </c>
      <c r="K1373" s="12" t="s">
        <v>23</v>
      </c>
      <c r="L1373">
        <f t="shared" si="42"/>
        <v>14</v>
      </c>
      <c r="M1373">
        <f>MATCH(H:H,[1]价格表!$B$4:$B$35,0)</f>
        <v>3</v>
      </c>
      <c r="N1373" s="4">
        <f>IF(J1373&lt;=0.3,INDEX([1]价格表!$B$4:$I$31,M1373,2),IF(AND(J1373&gt;0.3,J1373&lt;=1),INDEX([1]价格表!$B$4:$I$31,M1373,3),IF(AND(J1373&gt;1,J1373&lt;=2.2),INDEX([1]价格表!$B$4:$I$31,M1373,4),IF(AND(J1373&gt;2.2,J1373&lt;=3.3),INDEX([1]价格表!$B$4:$I$31,M1373,5),IF(AND(J1373&gt;3.3,J1373&lt;=4),INDEX([1]价格表!$B$4:$I$31,M1373,6),IF(AND(J1373&gt;4,J1373&lt;=5.5),INDEX([1]价格表!$B$4:$I$31,M1373,7),IF(J1373&gt;5.5,2.6+INDEX([1]价格表!$B$4:$I$31,M1373,8)*L1373)))))))</f>
        <v>15.9</v>
      </c>
      <c r="O1373" s="3"/>
      <c r="P1373" s="3"/>
      <c r="Q1373" s="3">
        <f t="shared" si="43"/>
        <v>0</v>
      </c>
    </row>
    <row r="1374" spans="1:17">
      <c r="A1374" s="11">
        <v>4606927164745</v>
      </c>
      <c r="B1374" s="1" t="s">
        <v>19</v>
      </c>
      <c r="C1374" s="12">
        <v>20210205</v>
      </c>
      <c r="D1374" s="12">
        <v>610538201209</v>
      </c>
      <c r="E1374" s="12" t="s">
        <v>19</v>
      </c>
      <c r="F1374" s="12">
        <v>20210215</v>
      </c>
      <c r="G1374" s="12" t="s">
        <v>20</v>
      </c>
      <c r="H1374" s="12" t="s">
        <v>40</v>
      </c>
      <c r="I1374" s="12" t="s">
        <v>118</v>
      </c>
      <c r="J1374" s="12">
        <v>16.3</v>
      </c>
      <c r="K1374" s="12" t="s">
        <v>23</v>
      </c>
      <c r="L1374">
        <f t="shared" si="42"/>
        <v>17</v>
      </c>
      <c r="M1374">
        <f>MATCH(H:H,[1]价格表!$B$4:$B$35,0)</f>
        <v>9</v>
      </c>
      <c r="N1374" s="4">
        <f>IF(J1374&lt;=0.3,INDEX([1]价格表!$B$4:$I$31,M1374,2),IF(AND(J1374&gt;0.3,J1374&lt;=1),INDEX([1]价格表!$B$4:$I$31,M1374,3),IF(AND(J1374&gt;1,J1374&lt;=2.2),INDEX([1]价格表!$B$4:$I$31,M1374,4),IF(AND(J1374&gt;2.2,J1374&lt;=3.3),INDEX([1]价格表!$B$4:$I$31,M1374,5),IF(AND(J1374&gt;3.3,J1374&lt;=4),INDEX([1]价格表!$B$4:$I$31,M1374,6),IF(AND(J1374&gt;4,J1374&lt;=5.5),INDEX([1]价格表!$B$4:$I$31,M1374,7),IF(J1374&gt;5.5,2.6+INDEX([1]价格表!$B$4:$I$31,M1374,8)*L1374)))))))</f>
        <v>18.75</v>
      </c>
      <c r="O1374" s="3"/>
      <c r="P1374" s="3"/>
      <c r="Q1374" s="3">
        <f t="shared" si="43"/>
        <v>0</v>
      </c>
    </row>
    <row r="1375" spans="1:17">
      <c r="A1375" s="11">
        <v>4606927163988</v>
      </c>
      <c r="B1375" s="1" t="s">
        <v>19</v>
      </c>
      <c r="C1375" s="12">
        <v>20210205</v>
      </c>
      <c r="D1375" s="12">
        <v>610538201209</v>
      </c>
      <c r="E1375" s="12" t="s">
        <v>19</v>
      </c>
      <c r="F1375" s="12">
        <v>20210215</v>
      </c>
      <c r="G1375" s="12" t="s">
        <v>20</v>
      </c>
      <c r="H1375" s="12" t="s">
        <v>40</v>
      </c>
      <c r="I1375" s="12" t="s">
        <v>118</v>
      </c>
      <c r="J1375" s="12">
        <v>16.33</v>
      </c>
      <c r="K1375" s="12" t="s">
        <v>23</v>
      </c>
      <c r="L1375">
        <f t="shared" si="42"/>
        <v>17</v>
      </c>
      <c r="M1375">
        <f>MATCH(H:H,[1]价格表!$B$4:$B$35,0)</f>
        <v>9</v>
      </c>
      <c r="N1375" s="4">
        <f>IF(J1375&lt;=0.3,INDEX([1]价格表!$B$4:$I$31,M1375,2),IF(AND(J1375&gt;0.3,J1375&lt;=1),INDEX([1]价格表!$B$4:$I$31,M1375,3),IF(AND(J1375&gt;1,J1375&lt;=2.2),INDEX([1]价格表!$B$4:$I$31,M1375,4),IF(AND(J1375&gt;2.2,J1375&lt;=3.3),INDEX([1]价格表!$B$4:$I$31,M1375,5),IF(AND(J1375&gt;3.3,J1375&lt;=4),INDEX([1]价格表!$B$4:$I$31,M1375,6),IF(AND(J1375&gt;4,J1375&lt;=5.5),INDEX([1]价格表!$B$4:$I$31,M1375,7),IF(J1375&gt;5.5,2.6+INDEX([1]价格表!$B$4:$I$31,M1375,8)*L1375)))))))</f>
        <v>18.75</v>
      </c>
      <c r="O1375" s="3"/>
      <c r="P1375" s="3"/>
      <c r="Q1375" s="3">
        <f t="shared" si="43"/>
        <v>0</v>
      </c>
    </row>
    <row r="1376" spans="1:17">
      <c r="A1376" s="11">
        <v>4606927945981</v>
      </c>
      <c r="B1376" s="1" t="s">
        <v>19</v>
      </c>
      <c r="C1376" s="12">
        <v>20210205</v>
      </c>
      <c r="D1376" s="12">
        <v>610538201209</v>
      </c>
      <c r="E1376" s="12" t="s">
        <v>19</v>
      </c>
      <c r="F1376" s="12">
        <v>20210215</v>
      </c>
      <c r="G1376" s="12" t="s">
        <v>20</v>
      </c>
      <c r="H1376" s="12" t="s">
        <v>40</v>
      </c>
      <c r="I1376" s="12" t="s">
        <v>41</v>
      </c>
      <c r="J1376" s="12">
        <v>16.35</v>
      </c>
      <c r="K1376" s="12" t="s">
        <v>23</v>
      </c>
      <c r="L1376">
        <f t="shared" si="42"/>
        <v>17</v>
      </c>
      <c r="M1376">
        <f>MATCH(H:H,[1]价格表!$B$4:$B$35,0)</f>
        <v>9</v>
      </c>
      <c r="N1376" s="4">
        <f>IF(J1376&lt;=0.3,INDEX([1]价格表!$B$4:$I$31,M1376,2),IF(AND(J1376&gt;0.3,J1376&lt;=1),INDEX([1]价格表!$B$4:$I$31,M1376,3),IF(AND(J1376&gt;1,J1376&lt;=2.2),INDEX([1]价格表!$B$4:$I$31,M1376,4),IF(AND(J1376&gt;2.2,J1376&lt;=3.3),INDEX([1]价格表!$B$4:$I$31,M1376,5),IF(AND(J1376&gt;3.3,J1376&lt;=4),INDEX([1]价格表!$B$4:$I$31,M1376,6),IF(AND(J1376&gt;4,J1376&lt;=5.5),INDEX([1]价格表!$B$4:$I$31,M1376,7),IF(J1376&gt;5.5,2.6+INDEX([1]价格表!$B$4:$I$31,M1376,8)*L1376)))))))</f>
        <v>18.75</v>
      </c>
      <c r="O1376" s="3"/>
      <c r="P1376" s="3"/>
      <c r="Q1376" s="3">
        <f t="shared" si="43"/>
        <v>0</v>
      </c>
    </row>
    <row r="1377" spans="1:17">
      <c r="A1377" s="11">
        <v>4606927940554</v>
      </c>
      <c r="B1377" s="1" t="s">
        <v>19</v>
      </c>
      <c r="C1377" s="12">
        <v>20210205</v>
      </c>
      <c r="D1377" s="12">
        <v>610538201209</v>
      </c>
      <c r="E1377" s="12" t="s">
        <v>19</v>
      </c>
      <c r="F1377" s="12">
        <v>20210215</v>
      </c>
      <c r="G1377" s="12" t="s">
        <v>20</v>
      </c>
      <c r="H1377" s="12" t="s">
        <v>40</v>
      </c>
      <c r="I1377" s="12" t="s">
        <v>41</v>
      </c>
      <c r="J1377" s="12">
        <v>16.62</v>
      </c>
      <c r="K1377" s="12" t="s">
        <v>23</v>
      </c>
      <c r="L1377">
        <f t="shared" si="42"/>
        <v>17</v>
      </c>
      <c r="M1377">
        <f>MATCH(H:H,[1]价格表!$B$4:$B$35,0)</f>
        <v>9</v>
      </c>
      <c r="N1377" s="4">
        <f>IF(J1377&lt;=0.3,INDEX([1]价格表!$B$4:$I$31,M1377,2),IF(AND(J1377&gt;0.3,J1377&lt;=1),INDEX([1]价格表!$B$4:$I$31,M1377,3),IF(AND(J1377&gt;1,J1377&lt;=2.2),INDEX([1]价格表!$B$4:$I$31,M1377,4),IF(AND(J1377&gt;2.2,J1377&lt;=3.3),INDEX([1]价格表!$B$4:$I$31,M1377,5),IF(AND(J1377&gt;3.3,J1377&lt;=4),INDEX([1]价格表!$B$4:$I$31,M1377,6),IF(AND(J1377&gt;4,J1377&lt;=5.5),INDEX([1]价格表!$B$4:$I$31,M1377,7),IF(J1377&gt;5.5,2.6+INDEX([1]价格表!$B$4:$I$31,M1377,8)*L1377)))))))</f>
        <v>18.75</v>
      </c>
      <c r="O1377" s="3"/>
      <c r="P1377" s="3"/>
      <c r="Q1377" s="3">
        <f t="shared" si="43"/>
        <v>0</v>
      </c>
    </row>
    <row r="1378" spans="1:17">
      <c r="A1378" s="11">
        <v>4312277583220</v>
      </c>
      <c r="B1378" s="1" t="s">
        <v>19</v>
      </c>
      <c r="C1378" s="12">
        <v>20210205</v>
      </c>
      <c r="D1378" s="12">
        <v>610538201209</v>
      </c>
      <c r="E1378" s="12" t="s">
        <v>19</v>
      </c>
      <c r="F1378" s="12">
        <v>20210215</v>
      </c>
      <c r="G1378" s="12" t="s">
        <v>20</v>
      </c>
      <c r="H1378" s="12" t="s">
        <v>119</v>
      </c>
      <c r="I1378" s="12" t="s">
        <v>120</v>
      </c>
      <c r="J1378" s="12">
        <v>16.71</v>
      </c>
      <c r="K1378" s="12" t="s">
        <v>23</v>
      </c>
      <c r="L1378">
        <f t="shared" si="42"/>
        <v>17</v>
      </c>
      <c r="M1378">
        <f>MATCH(H:H,[1]价格表!$B$4:$B$35,0)</f>
        <v>6</v>
      </c>
      <c r="N1378" s="4">
        <f>IF(J1378&lt;=0.3,INDEX([1]价格表!$B$4:$I$31,M1378,2),IF(AND(J1378&gt;0.3,J1378&lt;=1),INDEX([1]价格表!$B$4:$I$31,M1378,3),IF(AND(J1378&gt;1,J1378&lt;=2.2),INDEX([1]价格表!$B$4:$I$31,M1378,4),IF(AND(J1378&gt;2.2,J1378&lt;=3.3),INDEX([1]价格表!$B$4:$I$31,M1378,5),IF(AND(J1378&gt;3.3,J1378&lt;=4),INDEX([1]价格表!$B$4:$I$31,M1378,6),IF(AND(J1378&gt;4,J1378&lt;=5.5),INDEX([1]价格表!$B$4:$I$31,M1378,7),IF(J1378&gt;5.5,2.6+INDEX([1]价格表!$B$4:$I$31,M1378,8)*L1378)))))))</f>
        <v>18.75</v>
      </c>
      <c r="O1378" s="3"/>
      <c r="P1378" s="3"/>
      <c r="Q1378" s="3">
        <f t="shared" si="43"/>
        <v>0</v>
      </c>
    </row>
    <row r="1379" spans="1:17">
      <c r="A1379" s="11">
        <v>4606927132873</v>
      </c>
      <c r="B1379" s="1" t="s">
        <v>19</v>
      </c>
      <c r="C1379" s="12">
        <v>20210205</v>
      </c>
      <c r="D1379" s="12">
        <v>610538201209</v>
      </c>
      <c r="E1379" s="12" t="s">
        <v>19</v>
      </c>
      <c r="F1379" s="12">
        <v>20210215</v>
      </c>
      <c r="G1379" s="12" t="s">
        <v>20</v>
      </c>
      <c r="H1379" s="12" t="s">
        <v>40</v>
      </c>
      <c r="I1379" s="12" t="s">
        <v>118</v>
      </c>
      <c r="J1379" s="12">
        <v>17.98</v>
      </c>
      <c r="K1379" s="12" t="s">
        <v>23</v>
      </c>
      <c r="L1379">
        <f t="shared" si="42"/>
        <v>18</v>
      </c>
      <c r="M1379">
        <f>MATCH(H:H,[1]价格表!$B$4:$B$35,0)</f>
        <v>9</v>
      </c>
      <c r="N1379" s="4">
        <f>IF(J1379&lt;=0.3,INDEX([1]价格表!$B$4:$I$31,M1379,2),IF(AND(J1379&gt;0.3,J1379&lt;=1),INDEX([1]价格表!$B$4:$I$31,M1379,3),IF(AND(J1379&gt;1,J1379&lt;=2.2),INDEX([1]价格表!$B$4:$I$31,M1379,4),IF(AND(J1379&gt;2.2,J1379&lt;=3.3),INDEX([1]价格表!$B$4:$I$31,M1379,5),IF(AND(J1379&gt;3.3,J1379&lt;=4),INDEX([1]价格表!$B$4:$I$31,M1379,6),IF(AND(J1379&gt;4,J1379&lt;=5.5),INDEX([1]价格表!$B$4:$I$31,M1379,7),IF(J1379&gt;5.5,2.6+INDEX([1]价格表!$B$4:$I$31,M1379,8)*L1379)))))))</f>
        <v>19.7</v>
      </c>
      <c r="O1379" s="3"/>
      <c r="P1379" s="3"/>
      <c r="Q1379" s="3">
        <f t="shared" si="43"/>
        <v>0</v>
      </c>
    </row>
    <row r="1380" spans="1:17">
      <c r="A1380" s="11">
        <v>4606927161359</v>
      </c>
      <c r="B1380" s="1" t="s">
        <v>19</v>
      </c>
      <c r="C1380" s="12">
        <v>20210205</v>
      </c>
      <c r="D1380" s="12">
        <v>610538201209</v>
      </c>
      <c r="E1380" s="12" t="s">
        <v>19</v>
      </c>
      <c r="F1380" s="12">
        <v>20210215</v>
      </c>
      <c r="G1380" s="12" t="s">
        <v>20</v>
      </c>
      <c r="H1380" s="12" t="s">
        <v>54</v>
      </c>
      <c r="I1380" s="12" t="s">
        <v>55</v>
      </c>
      <c r="J1380" s="12">
        <v>18.02</v>
      </c>
      <c r="K1380" s="12" t="s">
        <v>23</v>
      </c>
      <c r="L1380">
        <f t="shared" si="42"/>
        <v>19</v>
      </c>
      <c r="M1380">
        <f>MATCH(H:H,[1]价格表!$B$4:$B$35,0)</f>
        <v>10</v>
      </c>
      <c r="N1380" s="4">
        <f>IF(J1380&lt;=0.3,INDEX([1]价格表!$B$4:$I$31,M1380,2),IF(AND(J1380&gt;0.3,J1380&lt;=1),INDEX([1]价格表!$B$4:$I$31,M1380,3),IF(AND(J1380&gt;1,J1380&lt;=2.2),INDEX([1]价格表!$B$4:$I$31,M1380,4),IF(AND(J1380&gt;2.2,J1380&lt;=3.3),INDEX([1]价格表!$B$4:$I$31,M1380,5),IF(AND(J1380&gt;3.3,J1380&lt;=4),INDEX([1]价格表!$B$4:$I$31,M1380,6),IF(AND(J1380&gt;4,J1380&lt;=5.5),INDEX([1]价格表!$B$4:$I$31,M1380,7),IF(J1380&gt;5.5,2.6+INDEX([1]价格表!$B$4:$I$31,M1380,8)*L1380)))))))</f>
        <v>20.65</v>
      </c>
      <c r="O1380" s="3"/>
      <c r="P1380" s="3"/>
      <c r="Q1380" s="3">
        <f t="shared" si="43"/>
        <v>0</v>
      </c>
    </row>
    <row r="1381" spans="1:17">
      <c r="A1381" s="11">
        <v>4606927164240</v>
      </c>
      <c r="B1381" s="1" t="s">
        <v>19</v>
      </c>
      <c r="C1381" s="12">
        <v>20210205</v>
      </c>
      <c r="D1381" s="12">
        <v>610538201209</v>
      </c>
      <c r="E1381" s="12" t="s">
        <v>19</v>
      </c>
      <c r="F1381" s="12">
        <v>20210215</v>
      </c>
      <c r="G1381" s="12" t="s">
        <v>20</v>
      </c>
      <c r="H1381" s="12" t="s">
        <v>43</v>
      </c>
      <c r="I1381" s="12" t="s">
        <v>108</v>
      </c>
      <c r="J1381" s="12">
        <v>18.16</v>
      </c>
      <c r="K1381" s="12" t="s">
        <v>23</v>
      </c>
      <c r="L1381">
        <f t="shared" si="42"/>
        <v>19</v>
      </c>
      <c r="M1381">
        <f>MATCH(H:H,[1]价格表!$B$4:$B$35,0)</f>
        <v>4</v>
      </c>
      <c r="N1381" s="4">
        <f>IF(J1381&lt;=0.3,INDEX([1]价格表!$B$4:$I$31,M1381,2),IF(AND(J1381&gt;0.3,J1381&lt;=1),INDEX([1]价格表!$B$4:$I$31,M1381,3),IF(AND(J1381&gt;1,J1381&lt;=2.2),INDEX([1]价格表!$B$4:$I$31,M1381,4),IF(AND(J1381&gt;2.2,J1381&lt;=3.3),INDEX([1]价格表!$B$4:$I$31,M1381,5),IF(AND(J1381&gt;3.3,J1381&lt;=4),INDEX([1]价格表!$B$4:$I$31,M1381,6),IF(AND(J1381&gt;4,J1381&lt;=5.5),INDEX([1]价格表!$B$4:$I$31,M1381,7),IF(J1381&gt;5.5,2.6+INDEX([1]价格表!$B$4:$I$31,M1381,8)*L1381)))))))</f>
        <v>20.65</v>
      </c>
      <c r="O1381" s="3"/>
      <c r="P1381" s="3"/>
      <c r="Q1381" s="3">
        <f t="shared" si="43"/>
        <v>0</v>
      </c>
    </row>
    <row r="1382" spans="1:17">
      <c r="A1382" s="11">
        <v>4606927164954</v>
      </c>
      <c r="B1382" s="1" t="s">
        <v>19</v>
      </c>
      <c r="C1382" s="12">
        <v>20210205</v>
      </c>
      <c r="D1382" s="12">
        <v>610538201209</v>
      </c>
      <c r="E1382" s="12" t="s">
        <v>19</v>
      </c>
      <c r="F1382" s="12">
        <v>20210215</v>
      </c>
      <c r="G1382" s="12" t="s">
        <v>20</v>
      </c>
      <c r="H1382" s="12" t="s">
        <v>43</v>
      </c>
      <c r="I1382" s="12" t="s">
        <v>108</v>
      </c>
      <c r="J1382" s="12">
        <v>18.19</v>
      </c>
      <c r="K1382" s="12" t="s">
        <v>23</v>
      </c>
      <c r="L1382">
        <f t="shared" si="42"/>
        <v>19</v>
      </c>
      <c r="M1382">
        <f>MATCH(H:H,[1]价格表!$B$4:$B$35,0)</f>
        <v>4</v>
      </c>
      <c r="N1382" s="4">
        <f>IF(J1382&lt;=0.3,INDEX([1]价格表!$B$4:$I$31,M1382,2),IF(AND(J1382&gt;0.3,J1382&lt;=1),INDEX([1]价格表!$B$4:$I$31,M1382,3),IF(AND(J1382&gt;1,J1382&lt;=2.2),INDEX([1]价格表!$B$4:$I$31,M1382,4),IF(AND(J1382&gt;2.2,J1382&lt;=3.3),INDEX([1]价格表!$B$4:$I$31,M1382,5),IF(AND(J1382&gt;3.3,J1382&lt;=4),INDEX([1]价格表!$B$4:$I$31,M1382,6),IF(AND(J1382&gt;4,J1382&lt;=5.5),INDEX([1]价格表!$B$4:$I$31,M1382,7),IF(J1382&gt;5.5,2.6+INDEX([1]价格表!$B$4:$I$31,M1382,8)*L1382)))))))</f>
        <v>20.65</v>
      </c>
      <c r="O1382" s="3"/>
      <c r="P1382" s="3"/>
      <c r="Q1382" s="3">
        <f t="shared" si="43"/>
        <v>0</v>
      </c>
    </row>
    <row r="1383" spans="1:17">
      <c r="A1383" s="11">
        <v>4606927164746</v>
      </c>
      <c r="B1383" s="1" t="s">
        <v>19</v>
      </c>
      <c r="C1383" s="12">
        <v>20210205</v>
      </c>
      <c r="D1383" s="12">
        <v>610538201209</v>
      </c>
      <c r="E1383" s="12" t="s">
        <v>19</v>
      </c>
      <c r="F1383" s="12">
        <v>20210215</v>
      </c>
      <c r="G1383" s="12" t="s">
        <v>20</v>
      </c>
      <c r="H1383" s="12" t="s">
        <v>43</v>
      </c>
      <c r="I1383" s="12" t="s">
        <v>108</v>
      </c>
      <c r="J1383" s="12">
        <v>18.21</v>
      </c>
      <c r="K1383" s="12" t="s">
        <v>23</v>
      </c>
      <c r="L1383">
        <f t="shared" si="42"/>
        <v>19</v>
      </c>
      <c r="M1383">
        <f>MATCH(H:H,[1]价格表!$B$4:$B$35,0)</f>
        <v>4</v>
      </c>
      <c r="N1383" s="4">
        <f>IF(J1383&lt;=0.3,INDEX([1]价格表!$B$4:$I$31,M1383,2),IF(AND(J1383&gt;0.3,J1383&lt;=1),INDEX([1]价格表!$B$4:$I$31,M1383,3),IF(AND(J1383&gt;1,J1383&lt;=2.2),INDEX([1]价格表!$B$4:$I$31,M1383,4),IF(AND(J1383&gt;2.2,J1383&lt;=3.3),INDEX([1]价格表!$B$4:$I$31,M1383,5),IF(AND(J1383&gt;3.3,J1383&lt;=4),INDEX([1]价格表!$B$4:$I$31,M1383,6),IF(AND(J1383&gt;4,J1383&lt;=5.5),INDEX([1]价格表!$B$4:$I$31,M1383,7),IF(J1383&gt;5.5,2.6+INDEX([1]价格表!$B$4:$I$31,M1383,8)*L1383)))))))</f>
        <v>20.65</v>
      </c>
      <c r="O1383" s="3"/>
      <c r="P1383" s="3"/>
      <c r="Q1383" s="3">
        <f t="shared" si="43"/>
        <v>0</v>
      </c>
    </row>
    <row r="1384" spans="1:17">
      <c r="A1384" s="11">
        <v>4606927164760</v>
      </c>
      <c r="B1384" s="1" t="s">
        <v>19</v>
      </c>
      <c r="C1384" s="12">
        <v>20210205</v>
      </c>
      <c r="D1384" s="12">
        <v>610538201209</v>
      </c>
      <c r="E1384" s="12" t="s">
        <v>19</v>
      </c>
      <c r="F1384" s="12">
        <v>20210215</v>
      </c>
      <c r="G1384" s="12" t="s">
        <v>20</v>
      </c>
      <c r="H1384" s="12" t="s">
        <v>43</v>
      </c>
      <c r="I1384" s="12" t="s">
        <v>108</v>
      </c>
      <c r="J1384" s="12">
        <v>18.21</v>
      </c>
      <c r="K1384" s="12" t="s">
        <v>23</v>
      </c>
      <c r="L1384">
        <f t="shared" si="42"/>
        <v>19</v>
      </c>
      <c r="M1384">
        <f>MATCH(H:H,[1]价格表!$B$4:$B$35,0)</f>
        <v>4</v>
      </c>
      <c r="N1384" s="4">
        <f>IF(J1384&lt;=0.3,INDEX([1]价格表!$B$4:$I$31,M1384,2),IF(AND(J1384&gt;0.3,J1384&lt;=1),INDEX([1]价格表!$B$4:$I$31,M1384,3),IF(AND(J1384&gt;1,J1384&lt;=2.2),INDEX([1]价格表!$B$4:$I$31,M1384,4),IF(AND(J1384&gt;2.2,J1384&lt;=3.3),INDEX([1]价格表!$B$4:$I$31,M1384,5),IF(AND(J1384&gt;3.3,J1384&lt;=4),INDEX([1]价格表!$B$4:$I$31,M1384,6),IF(AND(J1384&gt;4,J1384&lt;=5.5),INDEX([1]价格表!$B$4:$I$31,M1384,7),IF(J1384&gt;5.5,2.6+INDEX([1]价格表!$B$4:$I$31,M1384,8)*L1384)))))))</f>
        <v>20.65</v>
      </c>
      <c r="O1384" s="3"/>
      <c r="P1384" s="3"/>
      <c r="Q1384" s="3">
        <f t="shared" si="43"/>
        <v>0</v>
      </c>
    </row>
    <row r="1385" spans="1:17">
      <c r="A1385" s="11">
        <v>4606927164817</v>
      </c>
      <c r="B1385" s="1" t="s">
        <v>19</v>
      </c>
      <c r="C1385" s="12">
        <v>20210205</v>
      </c>
      <c r="D1385" s="12">
        <v>610538201209</v>
      </c>
      <c r="E1385" s="12" t="s">
        <v>19</v>
      </c>
      <c r="F1385" s="12">
        <v>20210215</v>
      </c>
      <c r="G1385" s="12" t="s">
        <v>20</v>
      </c>
      <c r="H1385" s="12" t="s">
        <v>43</v>
      </c>
      <c r="I1385" s="12" t="s">
        <v>108</v>
      </c>
      <c r="J1385" s="12">
        <v>18.22</v>
      </c>
      <c r="K1385" s="12" t="s">
        <v>23</v>
      </c>
      <c r="L1385">
        <f t="shared" si="42"/>
        <v>19</v>
      </c>
      <c r="M1385">
        <f>MATCH(H:H,[1]价格表!$B$4:$B$35,0)</f>
        <v>4</v>
      </c>
      <c r="N1385" s="4">
        <f>IF(J1385&lt;=0.3,INDEX([1]价格表!$B$4:$I$31,M1385,2),IF(AND(J1385&gt;0.3,J1385&lt;=1),INDEX([1]价格表!$B$4:$I$31,M1385,3),IF(AND(J1385&gt;1,J1385&lt;=2.2),INDEX([1]价格表!$B$4:$I$31,M1385,4),IF(AND(J1385&gt;2.2,J1385&lt;=3.3),INDEX([1]价格表!$B$4:$I$31,M1385,5),IF(AND(J1385&gt;3.3,J1385&lt;=4),INDEX([1]价格表!$B$4:$I$31,M1385,6),IF(AND(J1385&gt;4,J1385&lt;=5.5),INDEX([1]价格表!$B$4:$I$31,M1385,7),IF(J1385&gt;5.5,2.6+INDEX([1]价格表!$B$4:$I$31,M1385,8)*L1385)))))))</f>
        <v>20.65</v>
      </c>
      <c r="O1385" s="3"/>
      <c r="P1385" s="3"/>
      <c r="Q1385" s="3">
        <f t="shared" si="43"/>
        <v>0</v>
      </c>
    </row>
    <row r="1386" spans="1:17">
      <c r="A1386" s="11">
        <v>4606927164034</v>
      </c>
      <c r="B1386" s="1" t="s">
        <v>19</v>
      </c>
      <c r="C1386" s="12">
        <v>20210205</v>
      </c>
      <c r="D1386" s="12">
        <v>610538201209</v>
      </c>
      <c r="E1386" s="12" t="s">
        <v>19</v>
      </c>
      <c r="F1386" s="12">
        <v>20210215</v>
      </c>
      <c r="G1386" s="12" t="s">
        <v>20</v>
      </c>
      <c r="H1386" s="12" t="s">
        <v>43</v>
      </c>
      <c r="I1386" s="12" t="s">
        <v>108</v>
      </c>
      <c r="J1386" s="12">
        <v>18.23</v>
      </c>
      <c r="K1386" s="12" t="s">
        <v>23</v>
      </c>
      <c r="L1386">
        <f t="shared" si="42"/>
        <v>19</v>
      </c>
      <c r="M1386">
        <f>MATCH(H:H,[1]价格表!$B$4:$B$35,0)</f>
        <v>4</v>
      </c>
      <c r="N1386" s="4">
        <f>IF(J1386&lt;=0.3,INDEX([1]价格表!$B$4:$I$31,M1386,2),IF(AND(J1386&gt;0.3,J1386&lt;=1),INDEX([1]价格表!$B$4:$I$31,M1386,3),IF(AND(J1386&gt;1,J1386&lt;=2.2),INDEX([1]价格表!$B$4:$I$31,M1386,4),IF(AND(J1386&gt;2.2,J1386&lt;=3.3),INDEX([1]价格表!$B$4:$I$31,M1386,5),IF(AND(J1386&gt;3.3,J1386&lt;=4),INDEX([1]价格表!$B$4:$I$31,M1386,6),IF(AND(J1386&gt;4,J1386&lt;=5.5),INDEX([1]价格表!$B$4:$I$31,M1386,7),IF(J1386&gt;5.5,2.6+INDEX([1]价格表!$B$4:$I$31,M1386,8)*L1386)))))))</f>
        <v>20.65</v>
      </c>
      <c r="O1386" s="3"/>
      <c r="P1386" s="3"/>
      <c r="Q1386" s="3">
        <f t="shared" si="43"/>
        <v>0</v>
      </c>
    </row>
    <row r="1387" spans="1:17">
      <c r="A1387" s="11">
        <v>4606927164212</v>
      </c>
      <c r="B1387" s="1" t="s">
        <v>19</v>
      </c>
      <c r="C1387" s="12">
        <v>20210205</v>
      </c>
      <c r="D1387" s="12">
        <v>610538201209</v>
      </c>
      <c r="E1387" s="12" t="s">
        <v>19</v>
      </c>
      <c r="F1387" s="12">
        <v>20210215</v>
      </c>
      <c r="G1387" s="12" t="s">
        <v>20</v>
      </c>
      <c r="H1387" s="12" t="s">
        <v>43</v>
      </c>
      <c r="I1387" s="12" t="s">
        <v>108</v>
      </c>
      <c r="J1387" s="12">
        <v>18.23</v>
      </c>
      <c r="K1387" s="12" t="s">
        <v>23</v>
      </c>
      <c r="L1387">
        <f t="shared" si="42"/>
        <v>19</v>
      </c>
      <c r="M1387">
        <f>MATCH(H:H,[1]价格表!$B$4:$B$35,0)</f>
        <v>4</v>
      </c>
      <c r="N1387" s="4">
        <f>IF(J1387&lt;=0.3,INDEX([1]价格表!$B$4:$I$31,M1387,2),IF(AND(J1387&gt;0.3,J1387&lt;=1),INDEX([1]价格表!$B$4:$I$31,M1387,3),IF(AND(J1387&gt;1,J1387&lt;=2.2),INDEX([1]价格表!$B$4:$I$31,M1387,4),IF(AND(J1387&gt;2.2,J1387&lt;=3.3),INDEX([1]价格表!$B$4:$I$31,M1387,5),IF(AND(J1387&gt;3.3,J1387&lt;=4),INDEX([1]价格表!$B$4:$I$31,M1387,6),IF(AND(J1387&gt;4,J1387&lt;=5.5),INDEX([1]价格表!$B$4:$I$31,M1387,7),IF(J1387&gt;5.5,2.6+INDEX([1]价格表!$B$4:$I$31,M1387,8)*L1387)))))))</f>
        <v>20.65</v>
      </c>
      <c r="O1387" s="3"/>
      <c r="P1387" s="3"/>
      <c r="Q1387" s="3">
        <f t="shared" si="43"/>
        <v>0</v>
      </c>
    </row>
    <row r="1388" spans="1:17">
      <c r="A1388" s="11">
        <v>4606927164173</v>
      </c>
      <c r="B1388" s="1" t="s">
        <v>19</v>
      </c>
      <c r="C1388" s="12">
        <v>20210205</v>
      </c>
      <c r="D1388" s="12">
        <v>610538201209</v>
      </c>
      <c r="E1388" s="12" t="s">
        <v>19</v>
      </c>
      <c r="F1388" s="12">
        <v>20210215</v>
      </c>
      <c r="G1388" s="12" t="s">
        <v>20</v>
      </c>
      <c r="H1388" s="12" t="s">
        <v>43</v>
      </c>
      <c r="I1388" s="12" t="s">
        <v>108</v>
      </c>
      <c r="J1388" s="12">
        <v>18.26</v>
      </c>
      <c r="K1388" s="12" t="s">
        <v>23</v>
      </c>
      <c r="L1388">
        <f t="shared" si="42"/>
        <v>19</v>
      </c>
      <c r="M1388">
        <f>MATCH(H:H,[1]价格表!$B$4:$B$35,0)</f>
        <v>4</v>
      </c>
      <c r="N1388" s="4">
        <f>IF(J1388&lt;=0.3,INDEX([1]价格表!$B$4:$I$31,M1388,2),IF(AND(J1388&gt;0.3,J1388&lt;=1),INDEX([1]价格表!$B$4:$I$31,M1388,3),IF(AND(J1388&gt;1,J1388&lt;=2.2),INDEX([1]价格表!$B$4:$I$31,M1388,4),IF(AND(J1388&gt;2.2,J1388&lt;=3.3),INDEX([1]价格表!$B$4:$I$31,M1388,5),IF(AND(J1388&gt;3.3,J1388&lt;=4),INDEX([1]价格表!$B$4:$I$31,M1388,6),IF(AND(J1388&gt;4,J1388&lt;=5.5),INDEX([1]价格表!$B$4:$I$31,M1388,7),IF(J1388&gt;5.5,2.6+INDEX([1]价格表!$B$4:$I$31,M1388,8)*L1388)))))))</f>
        <v>20.65</v>
      </c>
      <c r="O1388" s="3"/>
      <c r="P1388" s="3"/>
      <c r="Q1388" s="3">
        <f t="shared" si="43"/>
        <v>0</v>
      </c>
    </row>
    <row r="1389" spans="1:17">
      <c r="A1389" s="11">
        <v>4606927164743</v>
      </c>
      <c r="B1389" s="1" t="s">
        <v>19</v>
      </c>
      <c r="C1389" s="12">
        <v>20210205</v>
      </c>
      <c r="D1389" s="12">
        <v>610538201209</v>
      </c>
      <c r="E1389" s="12" t="s">
        <v>19</v>
      </c>
      <c r="F1389" s="12">
        <v>20210215</v>
      </c>
      <c r="G1389" s="12" t="s">
        <v>20</v>
      </c>
      <c r="H1389" s="12" t="s">
        <v>43</v>
      </c>
      <c r="I1389" s="12" t="s">
        <v>108</v>
      </c>
      <c r="J1389" s="12">
        <v>18.25</v>
      </c>
      <c r="K1389" s="12" t="s">
        <v>23</v>
      </c>
      <c r="L1389">
        <f t="shared" si="42"/>
        <v>19</v>
      </c>
      <c r="M1389">
        <f>MATCH(H:H,[1]价格表!$B$4:$B$35,0)</f>
        <v>4</v>
      </c>
      <c r="N1389" s="4">
        <f>IF(J1389&lt;=0.3,INDEX([1]价格表!$B$4:$I$31,M1389,2),IF(AND(J1389&gt;0.3,J1389&lt;=1),INDEX([1]价格表!$B$4:$I$31,M1389,3),IF(AND(J1389&gt;1,J1389&lt;=2.2),INDEX([1]价格表!$B$4:$I$31,M1389,4),IF(AND(J1389&gt;2.2,J1389&lt;=3.3),INDEX([1]价格表!$B$4:$I$31,M1389,5),IF(AND(J1389&gt;3.3,J1389&lt;=4),INDEX([1]价格表!$B$4:$I$31,M1389,6),IF(AND(J1389&gt;4,J1389&lt;=5.5),INDEX([1]价格表!$B$4:$I$31,M1389,7),IF(J1389&gt;5.5,2.6+INDEX([1]价格表!$B$4:$I$31,M1389,8)*L1389)))))))</f>
        <v>20.65</v>
      </c>
      <c r="O1389" s="3"/>
      <c r="P1389" s="3"/>
      <c r="Q1389" s="3">
        <f t="shared" si="43"/>
        <v>0</v>
      </c>
    </row>
    <row r="1390" spans="1:17">
      <c r="A1390" s="11">
        <v>4606927164758</v>
      </c>
      <c r="B1390" s="1" t="s">
        <v>19</v>
      </c>
      <c r="C1390" s="12">
        <v>20210205</v>
      </c>
      <c r="D1390" s="12">
        <v>610538201209</v>
      </c>
      <c r="E1390" s="12" t="s">
        <v>19</v>
      </c>
      <c r="F1390" s="12">
        <v>20210215</v>
      </c>
      <c r="G1390" s="12" t="s">
        <v>20</v>
      </c>
      <c r="H1390" s="12" t="s">
        <v>43</v>
      </c>
      <c r="I1390" s="12" t="s">
        <v>108</v>
      </c>
      <c r="J1390" s="12">
        <v>18.25</v>
      </c>
      <c r="K1390" s="12" t="s">
        <v>23</v>
      </c>
      <c r="L1390">
        <f t="shared" si="42"/>
        <v>19</v>
      </c>
      <c r="M1390">
        <f>MATCH(H:H,[1]价格表!$B$4:$B$35,0)</f>
        <v>4</v>
      </c>
      <c r="N1390" s="4">
        <f>IF(J1390&lt;=0.3,INDEX([1]价格表!$B$4:$I$31,M1390,2),IF(AND(J1390&gt;0.3,J1390&lt;=1),INDEX([1]价格表!$B$4:$I$31,M1390,3),IF(AND(J1390&gt;1,J1390&lt;=2.2),INDEX([1]价格表!$B$4:$I$31,M1390,4),IF(AND(J1390&gt;2.2,J1390&lt;=3.3),INDEX([1]价格表!$B$4:$I$31,M1390,5),IF(AND(J1390&gt;3.3,J1390&lt;=4),INDEX([1]价格表!$B$4:$I$31,M1390,6),IF(AND(J1390&gt;4,J1390&lt;=5.5),INDEX([1]价格表!$B$4:$I$31,M1390,7),IF(J1390&gt;5.5,2.6+INDEX([1]价格表!$B$4:$I$31,M1390,8)*L1390)))))))</f>
        <v>20.65</v>
      </c>
      <c r="O1390" s="3"/>
      <c r="P1390" s="3"/>
      <c r="Q1390" s="3">
        <f t="shared" si="43"/>
        <v>0</v>
      </c>
    </row>
    <row r="1391" spans="1:17">
      <c r="A1391" s="11">
        <v>4606927164959</v>
      </c>
      <c r="B1391" s="1" t="s">
        <v>19</v>
      </c>
      <c r="C1391" s="12">
        <v>20210205</v>
      </c>
      <c r="D1391" s="12">
        <v>610538201209</v>
      </c>
      <c r="E1391" s="12" t="s">
        <v>19</v>
      </c>
      <c r="F1391" s="12">
        <v>20210215</v>
      </c>
      <c r="G1391" s="12" t="s">
        <v>20</v>
      </c>
      <c r="H1391" s="12" t="s">
        <v>43</v>
      </c>
      <c r="I1391" s="12" t="s">
        <v>108</v>
      </c>
      <c r="J1391" s="12">
        <v>18.26</v>
      </c>
      <c r="K1391" s="12" t="s">
        <v>23</v>
      </c>
      <c r="L1391">
        <f t="shared" si="42"/>
        <v>19</v>
      </c>
      <c r="M1391">
        <f>MATCH(H:H,[1]价格表!$B$4:$B$35,0)</f>
        <v>4</v>
      </c>
      <c r="N1391" s="4">
        <f>IF(J1391&lt;=0.3,INDEX([1]价格表!$B$4:$I$31,M1391,2),IF(AND(J1391&gt;0.3,J1391&lt;=1),INDEX([1]价格表!$B$4:$I$31,M1391,3),IF(AND(J1391&gt;1,J1391&lt;=2.2),INDEX([1]价格表!$B$4:$I$31,M1391,4),IF(AND(J1391&gt;2.2,J1391&lt;=3.3),INDEX([1]价格表!$B$4:$I$31,M1391,5),IF(AND(J1391&gt;3.3,J1391&lt;=4),INDEX([1]价格表!$B$4:$I$31,M1391,6),IF(AND(J1391&gt;4,J1391&lt;=5.5),INDEX([1]价格表!$B$4:$I$31,M1391,7),IF(J1391&gt;5.5,2.6+INDEX([1]价格表!$B$4:$I$31,M1391,8)*L1391)))))))</f>
        <v>20.65</v>
      </c>
      <c r="O1391" s="3"/>
      <c r="P1391" s="3"/>
      <c r="Q1391" s="3">
        <f t="shared" si="43"/>
        <v>0</v>
      </c>
    </row>
    <row r="1392" spans="1:17">
      <c r="A1392" s="11">
        <v>4312276178840</v>
      </c>
      <c r="B1392" s="1" t="s">
        <v>19</v>
      </c>
      <c r="C1392" s="12">
        <v>20210205</v>
      </c>
      <c r="D1392" s="12">
        <v>610538201209</v>
      </c>
      <c r="E1392" s="12" t="s">
        <v>19</v>
      </c>
      <c r="F1392" s="12">
        <v>20210215</v>
      </c>
      <c r="G1392" s="12" t="s">
        <v>20</v>
      </c>
      <c r="H1392" s="12" t="s">
        <v>43</v>
      </c>
      <c r="I1392" s="12" t="s">
        <v>108</v>
      </c>
      <c r="J1392" s="12">
        <v>18.3</v>
      </c>
      <c r="K1392" s="12" t="s">
        <v>23</v>
      </c>
      <c r="L1392">
        <f t="shared" si="42"/>
        <v>19</v>
      </c>
      <c r="M1392">
        <f>MATCH(H:H,[1]价格表!$B$4:$B$35,0)</f>
        <v>4</v>
      </c>
      <c r="N1392" s="4">
        <f>IF(J1392&lt;=0.3,INDEX([1]价格表!$B$4:$I$31,M1392,2),IF(AND(J1392&gt;0.3,J1392&lt;=1),INDEX([1]价格表!$B$4:$I$31,M1392,3),IF(AND(J1392&gt;1,J1392&lt;=2.2),INDEX([1]价格表!$B$4:$I$31,M1392,4),IF(AND(J1392&gt;2.2,J1392&lt;=3.3),INDEX([1]价格表!$B$4:$I$31,M1392,5),IF(AND(J1392&gt;3.3,J1392&lt;=4),INDEX([1]价格表!$B$4:$I$31,M1392,6),IF(AND(J1392&gt;4,J1392&lt;=5.5),INDEX([1]价格表!$B$4:$I$31,M1392,7),IF(J1392&gt;5.5,2.6+INDEX([1]价格表!$B$4:$I$31,M1392,8)*L1392)))))))</f>
        <v>20.65</v>
      </c>
      <c r="O1392" s="3"/>
      <c r="P1392" s="3"/>
      <c r="Q1392" s="3">
        <f t="shared" si="43"/>
        <v>0</v>
      </c>
    </row>
    <row r="1393" spans="1:17">
      <c r="A1393" s="11">
        <v>4606927164253</v>
      </c>
      <c r="B1393" s="1" t="s">
        <v>19</v>
      </c>
      <c r="C1393" s="12">
        <v>20210205</v>
      </c>
      <c r="D1393" s="12">
        <v>610538201209</v>
      </c>
      <c r="E1393" s="12" t="s">
        <v>19</v>
      </c>
      <c r="F1393" s="12">
        <v>20210215</v>
      </c>
      <c r="G1393" s="12" t="s">
        <v>20</v>
      </c>
      <c r="H1393" s="12" t="s">
        <v>43</v>
      </c>
      <c r="I1393" s="12" t="s">
        <v>108</v>
      </c>
      <c r="J1393" s="12">
        <v>18.29</v>
      </c>
      <c r="K1393" s="12" t="s">
        <v>23</v>
      </c>
      <c r="L1393">
        <f t="shared" si="42"/>
        <v>19</v>
      </c>
      <c r="M1393">
        <f>MATCH(H:H,[1]价格表!$B$4:$B$35,0)</f>
        <v>4</v>
      </c>
      <c r="N1393" s="4">
        <f>IF(J1393&lt;=0.3,INDEX([1]价格表!$B$4:$I$31,M1393,2),IF(AND(J1393&gt;0.3,J1393&lt;=1),INDEX([1]价格表!$B$4:$I$31,M1393,3),IF(AND(J1393&gt;1,J1393&lt;=2.2),INDEX([1]价格表!$B$4:$I$31,M1393,4),IF(AND(J1393&gt;2.2,J1393&lt;=3.3),INDEX([1]价格表!$B$4:$I$31,M1393,5),IF(AND(J1393&gt;3.3,J1393&lt;=4),INDEX([1]价格表!$B$4:$I$31,M1393,6),IF(AND(J1393&gt;4,J1393&lt;=5.5),INDEX([1]价格表!$B$4:$I$31,M1393,7),IF(J1393&gt;5.5,2.6+INDEX([1]价格表!$B$4:$I$31,M1393,8)*L1393)))))))</f>
        <v>20.65</v>
      </c>
      <c r="O1393" s="3"/>
      <c r="P1393" s="3"/>
      <c r="Q1393" s="3">
        <f t="shared" si="43"/>
        <v>0</v>
      </c>
    </row>
    <row r="1394" spans="1:17">
      <c r="A1394" s="11">
        <v>4312276178839</v>
      </c>
      <c r="B1394" s="1" t="s">
        <v>19</v>
      </c>
      <c r="C1394" s="12">
        <v>20210205</v>
      </c>
      <c r="D1394" s="12">
        <v>610538201209</v>
      </c>
      <c r="E1394" s="12" t="s">
        <v>19</v>
      </c>
      <c r="F1394" s="12">
        <v>20210215</v>
      </c>
      <c r="G1394" s="12" t="s">
        <v>20</v>
      </c>
      <c r="H1394" s="12" t="s">
        <v>43</v>
      </c>
      <c r="I1394" s="12" t="s">
        <v>108</v>
      </c>
      <c r="J1394" s="12">
        <v>18.41</v>
      </c>
      <c r="K1394" s="12" t="s">
        <v>23</v>
      </c>
      <c r="L1394">
        <f t="shared" si="42"/>
        <v>19</v>
      </c>
      <c r="M1394">
        <f>MATCH(H:H,[1]价格表!$B$4:$B$35,0)</f>
        <v>4</v>
      </c>
      <c r="N1394" s="4">
        <f>IF(J1394&lt;=0.3,INDEX([1]价格表!$B$4:$I$31,M1394,2),IF(AND(J1394&gt;0.3,J1394&lt;=1),INDEX([1]价格表!$B$4:$I$31,M1394,3),IF(AND(J1394&gt;1,J1394&lt;=2.2),INDEX([1]价格表!$B$4:$I$31,M1394,4),IF(AND(J1394&gt;2.2,J1394&lt;=3.3),INDEX([1]价格表!$B$4:$I$31,M1394,5),IF(AND(J1394&gt;3.3,J1394&lt;=4),INDEX([1]价格表!$B$4:$I$31,M1394,6),IF(AND(J1394&gt;4,J1394&lt;=5.5),INDEX([1]价格表!$B$4:$I$31,M1394,7),IF(J1394&gt;5.5,2.6+INDEX([1]价格表!$B$4:$I$31,M1394,8)*L1394)))))))</f>
        <v>20.65</v>
      </c>
      <c r="O1394" s="3"/>
      <c r="P1394" s="3"/>
      <c r="Q1394" s="3">
        <f t="shared" si="43"/>
        <v>0</v>
      </c>
    </row>
    <row r="1395" spans="1:17">
      <c r="A1395" s="11">
        <v>4312278176793</v>
      </c>
      <c r="B1395" s="1" t="s">
        <v>19</v>
      </c>
      <c r="C1395" s="12">
        <v>20210206</v>
      </c>
      <c r="D1395" s="12">
        <v>610538201209</v>
      </c>
      <c r="E1395" s="12" t="s">
        <v>19</v>
      </c>
      <c r="F1395" s="12">
        <v>20210216</v>
      </c>
      <c r="G1395" s="12" t="s">
        <v>20</v>
      </c>
      <c r="H1395" s="12" t="s">
        <v>119</v>
      </c>
      <c r="I1395" s="12" t="s">
        <v>120</v>
      </c>
      <c r="J1395" s="12">
        <v>0.7</v>
      </c>
      <c r="K1395" s="12" t="s">
        <v>23</v>
      </c>
      <c r="L1395">
        <f t="shared" si="42"/>
        <v>1</v>
      </c>
      <c r="M1395">
        <f>MATCH(H:H,[1]价格表!$B$4:$B$35,0)</f>
        <v>6</v>
      </c>
      <c r="N1395" s="4">
        <f>IF(J1395&lt;=0.3,INDEX([1]价格表!$B$4:$I$31,M1395,2),IF(AND(J1395&gt;0.3,J1395&lt;=1),INDEX([1]价格表!$B$4:$I$31,M1395,3),IF(AND(J1395&gt;1,J1395&lt;=2.2),INDEX([1]价格表!$B$4:$I$31,M1395,4),IF(AND(J1395&gt;2.2,J1395&lt;=3.3),INDEX([1]价格表!$B$4:$I$31,M1395,5),IF(AND(J1395&gt;3.3,J1395&lt;=4),INDEX([1]价格表!$B$4:$I$31,M1395,6),IF(AND(J1395&gt;4,J1395&lt;=5.5),INDEX([1]价格表!$B$4:$I$31,M1395,7),IF(J1395&gt;5.5,2.6+INDEX([1]价格表!$B$4:$I$31,M1395,8)*L1395)))))))</f>
        <v>2.6</v>
      </c>
      <c r="O1395" s="3"/>
      <c r="P1395" s="3"/>
      <c r="Q1395" s="3">
        <f t="shared" si="43"/>
        <v>0</v>
      </c>
    </row>
    <row r="1396" spans="1:17">
      <c r="A1396" s="11">
        <v>4312278176795</v>
      </c>
      <c r="B1396" s="1" t="s">
        <v>19</v>
      </c>
      <c r="C1396" s="12">
        <v>20210206</v>
      </c>
      <c r="D1396" s="12">
        <v>610538201209</v>
      </c>
      <c r="E1396" s="12" t="s">
        <v>19</v>
      </c>
      <c r="F1396" s="12">
        <v>20210216</v>
      </c>
      <c r="G1396" s="12" t="s">
        <v>20</v>
      </c>
      <c r="H1396" s="12" t="s">
        <v>24</v>
      </c>
      <c r="I1396" s="12" t="s">
        <v>137</v>
      </c>
      <c r="J1396" s="12">
        <v>2.32</v>
      </c>
      <c r="K1396" s="12" t="s">
        <v>23</v>
      </c>
      <c r="L1396">
        <f t="shared" si="42"/>
        <v>3</v>
      </c>
      <c r="M1396">
        <f>MATCH(H:H,[1]价格表!$B$4:$B$35,0)</f>
        <v>1</v>
      </c>
      <c r="N1396" s="4">
        <f>IF(J1396&lt;=0.3,INDEX([1]价格表!$B$4:$I$31,M1396,2),IF(AND(J1396&gt;0.3,J1396&lt;=1),INDEX([1]价格表!$B$4:$I$31,M1396,3),IF(AND(J1396&gt;1,J1396&lt;=2.2),INDEX([1]价格表!$B$4:$I$31,M1396,4),IF(AND(J1396&gt;2.2,J1396&lt;=3.3),INDEX([1]价格表!$B$4:$I$31,M1396,5),IF(AND(J1396&gt;3.3,J1396&lt;=4),INDEX([1]价格表!$B$4:$I$31,M1396,6),IF(AND(J1396&gt;4,J1396&lt;=5.5),INDEX([1]价格表!$B$4:$I$31,M1396,7),IF(J1396&gt;5.5,2.6+INDEX([1]价格表!$B$4:$I$31,M1396,8)*L1396)))))))</f>
        <v>2.5</v>
      </c>
      <c r="O1396" s="3"/>
      <c r="P1396" s="3"/>
      <c r="Q1396" s="3">
        <f t="shared" si="43"/>
        <v>0</v>
      </c>
    </row>
    <row r="1397" spans="1:17">
      <c r="A1397" s="11">
        <v>4312278176796</v>
      </c>
      <c r="B1397" s="1" t="s">
        <v>19</v>
      </c>
      <c r="C1397" s="12">
        <v>20210206</v>
      </c>
      <c r="D1397" s="12">
        <v>610538201209</v>
      </c>
      <c r="E1397" s="12" t="s">
        <v>19</v>
      </c>
      <c r="F1397" s="12">
        <v>20210216</v>
      </c>
      <c r="G1397" s="12" t="s">
        <v>20</v>
      </c>
      <c r="H1397" s="12" t="s">
        <v>33</v>
      </c>
      <c r="I1397" s="12" t="s">
        <v>241</v>
      </c>
      <c r="J1397" s="12">
        <v>0.78</v>
      </c>
      <c r="K1397" s="12" t="s">
        <v>23</v>
      </c>
      <c r="L1397">
        <f t="shared" si="42"/>
        <v>1</v>
      </c>
      <c r="M1397">
        <f>MATCH(H:H,[1]价格表!$B$4:$B$35,0)</f>
        <v>7</v>
      </c>
      <c r="N1397" s="4">
        <f>IF(J1397&lt;=0.3,INDEX([1]价格表!$B$4:$I$31,M1397,2),IF(AND(J1397&gt;0.3,J1397&lt;=1),INDEX([1]价格表!$B$4:$I$31,M1397,3),IF(AND(J1397&gt;1,J1397&lt;=2.2),INDEX([1]价格表!$B$4:$I$31,M1397,4),IF(AND(J1397&gt;2.2,J1397&lt;=3.3),INDEX([1]价格表!$B$4:$I$31,M1397,5),IF(AND(J1397&gt;3.3,J1397&lt;=4),INDEX([1]价格表!$B$4:$I$31,M1397,6),IF(AND(J1397&gt;4,J1397&lt;=5.5),INDEX([1]价格表!$B$4:$I$31,M1397,7),IF(J1397&gt;5.5,2.6+INDEX([1]价格表!$B$4:$I$31,M1397,8)*L1397)))))))</f>
        <v>1.8</v>
      </c>
      <c r="O1397" s="3"/>
      <c r="P1397" s="3"/>
      <c r="Q1397" s="3">
        <f t="shared" si="43"/>
        <v>0</v>
      </c>
    </row>
    <row r="1398" spans="1:17">
      <c r="A1398" s="11">
        <v>4312278176797</v>
      </c>
      <c r="B1398" s="1" t="s">
        <v>19</v>
      </c>
      <c r="C1398" s="12">
        <v>20210206</v>
      </c>
      <c r="D1398" s="12">
        <v>610538201209</v>
      </c>
      <c r="E1398" s="12" t="s">
        <v>19</v>
      </c>
      <c r="F1398" s="12">
        <v>20210216</v>
      </c>
      <c r="G1398" s="12" t="s">
        <v>20</v>
      </c>
      <c r="H1398" s="12" t="s">
        <v>40</v>
      </c>
      <c r="I1398" s="12" t="s">
        <v>118</v>
      </c>
      <c r="J1398" s="12">
        <v>3.04</v>
      </c>
      <c r="K1398" s="12" t="s">
        <v>23</v>
      </c>
      <c r="L1398">
        <f t="shared" si="42"/>
        <v>4</v>
      </c>
      <c r="M1398">
        <f>MATCH(H:H,[1]价格表!$B$4:$B$35,0)</f>
        <v>9</v>
      </c>
      <c r="N1398" s="4">
        <f>IF(J1398&lt;=0.3,INDEX([1]价格表!$B$4:$I$31,M1398,2),IF(AND(J1398&gt;0.3,J1398&lt;=1),INDEX([1]价格表!$B$4:$I$31,M1398,3),IF(AND(J1398&gt;1,J1398&lt;=2.2),INDEX([1]价格表!$B$4:$I$31,M1398,4),IF(AND(J1398&gt;2.2,J1398&lt;=3.3),INDEX([1]价格表!$B$4:$I$31,M1398,5),IF(AND(J1398&gt;3.3,J1398&lt;=4),INDEX([1]价格表!$B$4:$I$31,M1398,6),IF(AND(J1398&gt;4,J1398&lt;=5.5),INDEX([1]价格表!$B$4:$I$31,M1398,7),IF(J1398&gt;5.5,2.6+INDEX([1]价格表!$B$4:$I$31,M1398,8)*L1398)))))))</f>
        <v>2.5</v>
      </c>
      <c r="O1398" s="3"/>
      <c r="P1398" s="3"/>
      <c r="Q1398" s="3">
        <f t="shared" si="43"/>
        <v>0</v>
      </c>
    </row>
    <row r="1399" spans="1:17">
      <c r="A1399" s="11">
        <v>4312278695907</v>
      </c>
      <c r="B1399" s="1" t="s">
        <v>19</v>
      </c>
      <c r="C1399" s="12">
        <v>20210206</v>
      </c>
      <c r="D1399" s="12">
        <v>610538201209</v>
      </c>
      <c r="E1399" s="12" t="s">
        <v>19</v>
      </c>
      <c r="F1399" s="12">
        <v>20210216</v>
      </c>
      <c r="G1399" s="12" t="s">
        <v>20</v>
      </c>
      <c r="H1399" s="12" t="s">
        <v>24</v>
      </c>
      <c r="I1399" s="12" t="s">
        <v>25</v>
      </c>
      <c r="J1399" s="12">
        <v>0.82</v>
      </c>
      <c r="K1399" s="12" t="s">
        <v>23</v>
      </c>
      <c r="L1399">
        <f t="shared" si="42"/>
        <v>1</v>
      </c>
      <c r="M1399">
        <f>MATCH(H:H,[1]价格表!$B$4:$B$35,0)</f>
        <v>1</v>
      </c>
      <c r="N1399" s="4">
        <f>IF(J1399&lt;=0.3,INDEX([1]价格表!$B$4:$I$31,M1399,2),IF(AND(J1399&gt;0.3,J1399&lt;=1),INDEX([1]价格表!$B$4:$I$31,M1399,3),IF(AND(J1399&gt;1,J1399&lt;=2.2),INDEX([1]价格表!$B$4:$I$31,M1399,4),IF(AND(J1399&gt;2.2,J1399&lt;=3.3),INDEX([1]价格表!$B$4:$I$31,M1399,5),IF(AND(J1399&gt;3.3,J1399&lt;=4),INDEX([1]价格表!$B$4:$I$31,M1399,6),IF(AND(J1399&gt;4,J1399&lt;=5.5),INDEX([1]价格表!$B$4:$I$31,M1399,7),IF(J1399&gt;5.5,2.6+INDEX([1]价格表!$B$4:$I$31,M1399,8)*L1399)))))))</f>
        <v>1.8</v>
      </c>
      <c r="O1399" s="3"/>
      <c r="P1399" s="3"/>
      <c r="Q1399" s="3">
        <f t="shared" si="43"/>
        <v>0</v>
      </c>
    </row>
    <row r="1400" spans="1:17">
      <c r="A1400" s="11">
        <v>4312278701636</v>
      </c>
      <c r="B1400" s="1" t="s">
        <v>19</v>
      </c>
      <c r="C1400" s="12">
        <v>20210206</v>
      </c>
      <c r="D1400" s="12">
        <v>610538201209</v>
      </c>
      <c r="E1400" s="12" t="s">
        <v>19</v>
      </c>
      <c r="F1400" s="12">
        <v>20210216</v>
      </c>
      <c r="G1400" s="12" t="s">
        <v>20</v>
      </c>
      <c r="H1400" s="12" t="s">
        <v>24</v>
      </c>
      <c r="I1400" s="12" t="s">
        <v>25</v>
      </c>
      <c r="J1400" s="12">
        <v>1.64</v>
      </c>
      <c r="K1400" s="12" t="s">
        <v>23</v>
      </c>
      <c r="L1400">
        <f t="shared" si="42"/>
        <v>2</v>
      </c>
      <c r="M1400">
        <f>MATCH(H:H,[1]价格表!$B$4:$B$35,0)</f>
        <v>1</v>
      </c>
      <c r="N1400" s="4">
        <f>IF(J1400&lt;=0.3,INDEX([1]价格表!$B$4:$I$31,M1400,2),IF(AND(J1400&gt;0.3,J1400&lt;=1),INDEX([1]价格表!$B$4:$I$31,M1400,3),IF(AND(J1400&gt;1,J1400&lt;=2.2),INDEX([1]价格表!$B$4:$I$31,M1400,4),IF(AND(J1400&gt;2.2,J1400&lt;=3.3),INDEX([1]价格表!$B$4:$I$31,M1400,5),IF(AND(J1400&gt;3.3,J1400&lt;=4),INDEX([1]价格表!$B$4:$I$31,M1400,6),IF(AND(J1400&gt;4,J1400&lt;=5.5),INDEX([1]价格表!$B$4:$I$31,M1400,7),IF(J1400&gt;5.5,2.6+INDEX([1]价格表!$B$4:$I$31,M1400,8)*L1400)))))))</f>
        <v>2.15</v>
      </c>
      <c r="O1400" s="3"/>
      <c r="P1400" s="3"/>
      <c r="Q1400" s="3">
        <f t="shared" si="43"/>
        <v>0</v>
      </c>
    </row>
    <row r="1401" spans="1:17">
      <c r="A1401" s="11">
        <v>4312281350028</v>
      </c>
      <c r="B1401" s="1" t="s">
        <v>19</v>
      </c>
      <c r="C1401" s="12">
        <v>20210206</v>
      </c>
      <c r="D1401" s="12">
        <v>610538201209</v>
      </c>
      <c r="E1401" s="12" t="s">
        <v>19</v>
      </c>
      <c r="F1401" s="12">
        <v>20210216</v>
      </c>
      <c r="G1401" s="12" t="s">
        <v>20</v>
      </c>
      <c r="H1401" s="12" t="s">
        <v>24</v>
      </c>
      <c r="I1401" s="12" t="s">
        <v>25</v>
      </c>
      <c r="J1401" s="12">
        <v>2.1</v>
      </c>
      <c r="K1401" s="12" t="s">
        <v>23</v>
      </c>
      <c r="L1401">
        <f t="shared" si="42"/>
        <v>3</v>
      </c>
      <c r="M1401">
        <f>MATCH(H:H,[1]价格表!$B$4:$B$35,0)</f>
        <v>1</v>
      </c>
      <c r="N1401" s="4">
        <f>IF(J1401&lt;=0.3,INDEX([1]价格表!$B$4:$I$31,M1401,2),IF(AND(J1401&gt;0.3,J1401&lt;=1),INDEX([1]价格表!$B$4:$I$31,M1401,3),IF(AND(J1401&gt;1,J1401&lt;=2.2),INDEX([1]价格表!$B$4:$I$31,M1401,4),IF(AND(J1401&gt;2.2,J1401&lt;=3.3),INDEX([1]价格表!$B$4:$I$31,M1401,5),IF(AND(J1401&gt;3.3,J1401&lt;=4),INDEX([1]价格表!$B$4:$I$31,M1401,6),IF(AND(J1401&gt;4,J1401&lt;=5.5),INDEX([1]价格表!$B$4:$I$31,M1401,7),IF(J1401&gt;5.5,2.6+INDEX([1]价格表!$B$4:$I$31,M1401,8)*L1401)))))))</f>
        <v>2.15</v>
      </c>
      <c r="O1401" s="3"/>
      <c r="P1401" s="3"/>
      <c r="Q1401" s="3">
        <f t="shared" si="43"/>
        <v>0</v>
      </c>
    </row>
    <row r="1402" spans="1:17">
      <c r="A1402" s="11">
        <v>4312281350029</v>
      </c>
      <c r="B1402" s="1" t="s">
        <v>19</v>
      </c>
      <c r="C1402" s="12">
        <v>20210206</v>
      </c>
      <c r="D1402" s="12">
        <v>610538201209</v>
      </c>
      <c r="E1402" s="12" t="s">
        <v>19</v>
      </c>
      <c r="F1402" s="12">
        <v>20210216</v>
      </c>
      <c r="G1402" s="12" t="s">
        <v>20</v>
      </c>
      <c r="H1402" s="12" t="s">
        <v>24</v>
      </c>
      <c r="I1402" s="12" t="s">
        <v>25</v>
      </c>
      <c r="J1402" s="12">
        <v>0.8</v>
      </c>
      <c r="K1402" s="12" t="s">
        <v>23</v>
      </c>
      <c r="L1402">
        <f t="shared" si="42"/>
        <v>1</v>
      </c>
      <c r="M1402">
        <f>MATCH(H:H,[1]价格表!$B$4:$B$35,0)</f>
        <v>1</v>
      </c>
      <c r="N1402" s="4">
        <f>IF(J1402&lt;=0.3,INDEX([1]价格表!$B$4:$I$31,M1402,2),IF(AND(J1402&gt;0.3,J1402&lt;=1),INDEX([1]价格表!$B$4:$I$31,M1402,3),IF(AND(J1402&gt;1,J1402&lt;=2.2),INDEX([1]价格表!$B$4:$I$31,M1402,4),IF(AND(J1402&gt;2.2,J1402&lt;=3.3),INDEX([1]价格表!$B$4:$I$31,M1402,5),IF(AND(J1402&gt;3.3,J1402&lt;=4),INDEX([1]价格表!$B$4:$I$31,M1402,6),IF(AND(J1402&gt;4,J1402&lt;=5.5),INDEX([1]价格表!$B$4:$I$31,M1402,7),IF(J1402&gt;5.5,2.6+INDEX([1]价格表!$B$4:$I$31,M1402,8)*L1402)))))))</f>
        <v>1.8</v>
      </c>
      <c r="O1402" s="3"/>
      <c r="P1402" s="3"/>
      <c r="Q1402" s="3">
        <f t="shared" si="43"/>
        <v>0</v>
      </c>
    </row>
    <row r="1403" spans="1:17">
      <c r="A1403" s="11">
        <v>4312283596787</v>
      </c>
      <c r="B1403" s="1" t="s">
        <v>19</v>
      </c>
      <c r="C1403" s="12">
        <v>20210206</v>
      </c>
      <c r="D1403" s="12">
        <v>610538201209</v>
      </c>
      <c r="E1403" s="12" t="s">
        <v>19</v>
      </c>
      <c r="F1403" s="12">
        <v>20210216</v>
      </c>
      <c r="G1403" s="12" t="s">
        <v>20</v>
      </c>
      <c r="H1403" s="12" t="s">
        <v>24</v>
      </c>
      <c r="I1403" s="12" t="s">
        <v>25</v>
      </c>
      <c r="J1403" s="12">
        <v>1.64</v>
      </c>
      <c r="K1403" s="12" t="s">
        <v>23</v>
      </c>
      <c r="L1403">
        <f t="shared" si="42"/>
        <v>2</v>
      </c>
      <c r="M1403">
        <f>MATCH(H:H,[1]价格表!$B$4:$B$35,0)</f>
        <v>1</v>
      </c>
      <c r="N1403" s="4">
        <f>IF(J1403&lt;=0.3,INDEX([1]价格表!$B$4:$I$31,M1403,2),IF(AND(J1403&gt;0.3,J1403&lt;=1),INDEX([1]价格表!$B$4:$I$31,M1403,3),IF(AND(J1403&gt;1,J1403&lt;=2.2),INDEX([1]价格表!$B$4:$I$31,M1403,4),IF(AND(J1403&gt;2.2,J1403&lt;=3.3),INDEX([1]价格表!$B$4:$I$31,M1403,5),IF(AND(J1403&gt;3.3,J1403&lt;=4),INDEX([1]价格表!$B$4:$I$31,M1403,6),IF(AND(J1403&gt;4,J1403&lt;=5.5),INDEX([1]价格表!$B$4:$I$31,M1403,7),IF(J1403&gt;5.5,2.6+INDEX([1]价格表!$B$4:$I$31,M1403,8)*L1403)))))))</f>
        <v>2.15</v>
      </c>
      <c r="O1403" s="3"/>
      <c r="P1403" s="3"/>
      <c r="Q1403" s="3">
        <f t="shared" si="43"/>
        <v>0</v>
      </c>
    </row>
    <row r="1404" spans="1:17">
      <c r="A1404" s="11">
        <v>4312283596788</v>
      </c>
      <c r="B1404" s="1" t="s">
        <v>19</v>
      </c>
      <c r="C1404" s="12">
        <v>20210206</v>
      </c>
      <c r="D1404" s="12">
        <v>610538201209</v>
      </c>
      <c r="E1404" s="12" t="s">
        <v>19</v>
      </c>
      <c r="F1404" s="12">
        <v>20210216</v>
      </c>
      <c r="G1404" s="12" t="s">
        <v>20</v>
      </c>
      <c r="H1404" s="12" t="s">
        <v>24</v>
      </c>
      <c r="I1404" s="12" t="s">
        <v>25</v>
      </c>
      <c r="J1404" s="12">
        <v>1.08</v>
      </c>
      <c r="K1404" s="12" t="s">
        <v>23</v>
      </c>
      <c r="L1404">
        <f t="shared" si="42"/>
        <v>2</v>
      </c>
      <c r="M1404">
        <f>MATCH(H:H,[1]价格表!$B$4:$B$35,0)</f>
        <v>1</v>
      </c>
      <c r="N1404" s="4">
        <f>IF(J1404&lt;=0.3,INDEX([1]价格表!$B$4:$I$31,M1404,2),IF(AND(J1404&gt;0.3,J1404&lt;=1),INDEX([1]价格表!$B$4:$I$31,M1404,3),IF(AND(J1404&gt;1,J1404&lt;=2.2),INDEX([1]价格表!$B$4:$I$31,M1404,4),IF(AND(J1404&gt;2.2,J1404&lt;=3.3),INDEX([1]价格表!$B$4:$I$31,M1404,5),IF(AND(J1404&gt;3.3,J1404&lt;=4),INDEX([1]价格表!$B$4:$I$31,M1404,6),IF(AND(J1404&gt;4,J1404&lt;=5.5),INDEX([1]价格表!$B$4:$I$31,M1404,7),IF(J1404&gt;5.5,2.6+INDEX([1]价格表!$B$4:$I$31,M1404,8)*L1404)))))))</f>
        <v>2.15</v>
      </c>
      <c r="O1404" s="5">
        <v>0.97</v>
      </c>
      <c r="P1404" s="5">
        <v>1.8</v>
      </c>
      <c r="Q1404" s="3">
        <f t="shared" si="43"/>
        <v>-0.35</v>
      </c>
    </row>
    <row r="1405" spans="1:17">
      <c r="A1405" s="11">
        <v>4312283596789</v>
      </c>
      <c r="B1405" s="1" t="s">
        <v>19</v>
      </c>
      <c r="C1405" s="12">
        <v>20210206</v>
      </c>
      <c r="D1405" s="12">
        <v>610538201209</v>
      </c>
      <c r="E1405" s="12" t="s">
        <v>19</v>
      </c>
      <c r="F1405" s="12">
        <v>20210216</v>
      </c>
      <c r="G1405" s="12" t="s">
        <v>20</v>
      </c>
      <c r="H1405" s="12" t="s">
        <v>157</v>
      </c>
      <c r="I1405" s="12" t="s">
        <v>158</v>
      </c>
      <c r="J1405" s="12">
        <v>0.92</v>
      </c>
      <c r="K1405" s="12" t="s">
        <v>23</v>
      </c>
      <c r="L1405">
        <f t="shared" si="42"/>
        <v>1</v>
      </c>
      <c r="M1405">
        <f>MATCH(H:H,[1]价格表!$B$4:$B$35,0)</f>
        <v>26</v>
      </c>
      <c r="N1405" s="4">
        <f>IF(J1405&lt;=0.3,INDEX([1]价格表!$B$4:$I$31,M1405,2),IF(AND(J1405&gt;0.3,J1405&lt;=1),INDEX([1]价格表!$B$4:$I$31,M1405,3),IF(AND(J1405&gt;1,J1405&lt;=2.2),INDEX([1]价格表!$B$4:$I$31,M1405,4),IF(AND(J1405&gt;2.2,J1405&lt;=3.3),INDEX([1]价格表!$B$4:$I$31,M1405,5),IF(AND(J1405&gt;3.3,J1405&lt;=4),INDEX([1]价格表!$B$4:$I$31,M1405,6),IF(AND(J1405&gt;4,J1405&lt;=5.5),INDEX([1]价格表!$B$4:$I$31,M1405,7),IF(J1405&gt;5.5,2.6+INDEX([1]价格表!$B$4:$I$31,M1405,8)*L1405)))))))</f>
        <v>1.8</v>
      </c>
      <c r="O1405" s="3"/>
      <c r="P1405" s="3"/>
      <c r="Q1405" s="3">
        <f t="shared" si="43"/>
        <v>0</v>
      </c>
    </row>
    <row r="1406" spans="1:17">
      <c r="A1406" s="11">
        <v>4312283668580</v>
      </c>
      <c r="B1406" s="1" t="s">
        <v>19</v>
      </c>
      <c r="C1406" s="12">
        <v>20210206</v>
      </c>
      <c r="D1406" s="12">
        <v>610538201209</v>
      </c>
      <c r="E1406" s="12" t="s">
        <v>19</v>
      </c>
      <c r="F1406" s="12">
        <v>20210216</v>
      </c>
      <c r="G1406" s="12" t="s">
        <v>20</v>
      </c>
      <c r="H1406" s="12" t="s">
        <v>81</v>
      </c>
      <c r="I1406" s="12" t="s">
        <v>265</v>
      </c>
      <c r="J1406" s="12">
        <v>0.72</v>
      </c>
      <c r="K1406" s="12" t="s">
        <v>23</v>
      </c>
      <c r="L1406">
        <f t="shared" si="42"/>
        <v>1</v>
      </c>
      <c r="M1406">
        <f>MATCH(H:H,[1]价格表!$B$4:$B$35,0)</f>
        <v>16</v>
      </c>
      <c r="N1406" s="4">
        <f>IF(J1406&lt;=0.3,INDEX([1]价格表!$B$4:$I$31,M1406,2),IF(AND(J1406&gt;0.3,J1406&lt;=1),INDEX([1]价格表!$B$4:$I$31,M1406,3),IF(AND(J1406&gt;1,J1406&lt;=2.2),INDEX([1]价格表!$B$4:$I$31,M1406,4),IF(AND(J1406&gt;2.2,J1406&lt;=3.3),INDEX([1]价格表!$B$4:$I$31,M1406,5),IF(AND(J1406&gt;3.3,J1406&lt;=4),INDEX([1]价格表!$B$4:$I$31,M1406,6),IF(AND(J1406&gt;4,J1406&lt;=5.5),INDEX([1]价格表!$B$4:$I$31,M1406,7),IF(J1406&gt;5.5,2.6+INDEX([1]价格表!$B$4:$I$31,M1406,8)*L1406)))))))</f>
        <v>1.8</v>
      </c>
      <c r="O1406" s="3"/>
      <c r="P1406" s="3"/>
      <c r="Q1406" s="3">
        <f t="shared" si="43"/>
        <v>0</v>
      </c>
    </row>
    <row r="1407" spans="1:17">
      <c r="A1407" s="11">
        <v>4312283668581</v>
      </c>
      <c r="B1407" s="1" t="s">
        <v>19</v>
      </c>
      <c r="C1407" s="12">
        <v>20210206</v>
      </c>
      <c r="D1407" s="12">
        <v>610538201209</v>
      </c>
      <c r="E1407" s="12" t="s">
        <v>19</v>
      </c>
      <c r="F1407" s="12">
        <v>20210216</v>
      </c>
      <c r="G1407" s="12" t="s">
        <v>20</v>
      </c>
      <c r="H1407" s="12" t="s">
        <v>43</v>
      </c>
      <c r="I1407" s="12" t="s">
        <v>44</v>
      </c>
      <c r="J1407" s="12">
        <v>0.76</v>
      </c>
      <c r="K1407" s="12" t="s">
        <v>23</v>
      </c>
      <c r="L1407">
        <f t="shared" si="42"/>
        <v>1</v>
      </c>
      <c r="M1407">
        <f>MATCH(H:H,[1]价格表!$B$4:$B$35,0)</f>
        <v>4</v>
      </c>
      <c r="N1407" s="4">
        <f>IF(J1407&lt;=0.3,INDEX([1]价格表!$B$4:$I$31,M1407,2),IF(AND(J1407&gt;0.3,J1407&lt;=1),INDEX([1]价格表!$B$4:$I$31,M1407,3),IF(AND(J1407&gt;1,J1407&lt;=2.2),INDEX([1]价格表!$B$4:$I$31,M1407,4),IF(AND(J1407&gt;2.2,J1407&lt;=3.3),INDEX([1]价格表!$B$4:$I$31,M1407,5),IF(AND(J1407&gt;3.3,J1407&lt;=4),INDEX([1]价格表!$B$4:$I$31,M1407,6),IF(AND(J1407&gt;4,J1407&lt;=5.5),INDEX([1]价格表!$B$4:$I$31,M1407,7),IF(J1407&gt;5.5,2.6+INDEX([1]价格表!$B$4:$I$31,M1407,8)*L1407)))))))</f>
        <v>1.8</v>
      </c>
      <c r="O1407" s="3"/>
      <c r="P1407" s="3"/>
      <c r="Q1407" s="3">
        <f t="shared" si="43"/>
        <v>0</v>
      </c>
    </row>
    <row r="1408" spans="1:17">
      <c r="A1408" s="11">
        <v>4312283668582</v>
      </c>
      <c r="B1408" s="1" t="s">
        <v>19</v>
      </c>
      <c r="C1408" s="12">
        <v>20210206</v>
      </c>
      <c r="D1408" s="12">
        <v>610538201209</v>
      </c>
      <c r="E1408" s="12" t="s">
        <v>19</v>
      </c>
      <c r="F1408" s="12">
        <v>20210216</v>
      </c>
      <c r="G1408" s="12" t="s">
        <v>20</v>
      </c>
      <c r="H1408" s="12" t="s">
        <v>38</v>
      </c>
      <c r="I1408" s="12" t="s">
        <v>266</v>
      </c>
      <c r="J1408" s="12">
        <v>0.75</v>
      </c>
      <c r="K1408" s="12" t="s">
        <v>23</v>
      </c>
      <c r="L1408">
        <f t="shared" si="42"/>
        <v>1</v>
      </c>
      <c r="M1408">
        <f>MATCH(H:H,[1]价格表!$B$4:$B$35,0)</f>
        <v>5</v>
      </c>
      <c r="N1408" s="4">
        <f>IF(J1408&lt;=0.3,INDEX([1]价格表!$B$4:$I$31,M1408,2),IF(AND(J1408&gt;0.3,J1408&lt;=1),INDEX([1]价格表!$B$4:$I$31,M1408,3),IF(AND(J1408&gt;1,J1408&lt;=2.2),INDEX([1]价格表!$B$4:$I$31,M1408,4),IF(AND(J1408&gt;2.2,J1408&lt;=3.3),INDEX([1]价格表!$B$4:$I$31,M1408,5),IF(AND(J1408&gt;3.3,J1408&lt;=4),INDEX([1]价格表!$B$4:$I$31,M1408,6),IF(AND(J1408&gt;4,J1408&lt;=5.5),INDEX([1]价格表!$B$4:$I$31,M1408,7),IF(J1408&gt;5.5,2.6+INDEX([1]价格表!$B$4:$I$31,M1408,8)*L1408)))))))</f>
        <v>1.8</v>
      </c>
      <c r="O1408" s="3"/>
      <c r="P1408" s="3"/>
      <c r="Q1408" s="3">
        <f t="shared" si="43"/>
        <v>0</v>
      </c>
    </row>
    <row r="1409" spans="1:17">
      <c r="A1409" s="11">
        <v>4312283668583</v>
      </c>
      <c r="B1409" s="1" t="s">
        <v>19</v>
      </c>
      <c r="C1409" s="12">
        <v>20210206</v>
      </c>
      <c r="D1409" s="12">
        <v>610538201209</v>
      </c>
      <c r="E1409" s="12" t="s">
        <v>19</v>
      </c>
      <c r="F1409" s="12">
        <v>20210216</v>
      </c>
      <c r="G1409" s="12" t="s">
        <v>20</v>
      </c>
      <c r="H1409" s="12" t="s">
        <v>24</v>
      </c>
      <c r="I1409" s="12" t="s">
        <v>70</v>
      </c>
      <c r="J1409" s="12">
        <v>0.72</v>
      </c>
      <c r="K1409" s="12" t="s">
        <v>23</v>
      </c>
      <c r="L1409">
        <f t="shared" si="42"/>
        <v>1</v>
      </c>
      <c r="M1409">
        <f>MATCH(H:H,[1]价格表!$B$4:$B$35,0)</f>
        <v>1</v>
      </c>
      <c r="N1409" s="4">
        <f>IF(J1409&lt;=0.3,INDEX([1]价格表!$B$4:$I$31,M1409,2),IF(AND(J1409&gt;0.3,J1409&lt;=1),INDEX([1]价格表!$B$4:$I$31,M1409,3),IF(AND(J1409&gt;1,J1409&lt;=2.2),INDEX([1]价格表!$B$4:$I$31,M1409,4),IF(AND(J1409&gt;2.2,J1409&lt;=3.3),INDEX([1]价格表!$B$4:$I$31,M1409,5),IF(AND(J1409&gt;3.3,J1409&lt;=4),INDEX([1]价格表!$B$4:$I$31,M1409,6),IF(AND(J1409&gt;4,J1409&lt;=5.5),INDEX([1]价格表!$B$4:$I$31,M1409,7),IF(J1409&gt;5.5,2.6+INDEX([1]价格表!$B$4:$I$31,M1409,8)*L1409)))))))</f>
        <v>1.8</v>
      </c>
      <c r="O1409" s="3"/>
      <c r="P1409" s="3"/>
      <c r="Q1409" s="3">
        <f t="shared" si="43"/>
        <v>0</v>
      </c>
    </row>
    <row r="1410" spans="1:17">
      <c r="A1410" s="11">
        <v>4312283668584</v>
      </c>
      <c r="B1410" s="1" t="s">
        <v>19</v>
      </c>
      <c r="C1410" s="12">
        <v>20210206</v>
      </c>
      <c r="D1410" s="12">
        <v>610538201209</v>
      </c>
      <c r="E1410" s="12" t="s">
        <v>19</v>
      </c>
      <c r="F1410" s="12">
        <v>20210216</v>
      </c>
      <c r="G1410" s="12" t="s">
        <v>20</v>
      </c>
      <c r="H1410" s="12" t="s">
        <v>24</v>
      </c>
      <c r="I1410" s="12" t="s">
        <v>25</v>
      </c>
      <c r="J1410" s="12">
        <v>0.76</v>
      </c>
      <c r="K1410" s="12" t="s">
        <v>23</v>
      </c>
      <c r="L1410">
        <f t="shared" si="42"/>
        <v>1</v>
      </c>
      <c r="M1410">
        <f>MATCH(H:H,[1]价格表!$B$4:$B$35,0)</f>
        <v>1</v>
      </c>
      <c r="N1410" s="4">
        <f>IF(J1410&lt;=0.3,INDEX([1]价格表!$B$4:$I$31,M1410,2),IF(AND(J1410&gt;0.3,J1410&lt;=1),INDEX([1]价格表!$B$4:$I$31,M1410,3),IF(AND(J1410&gt;1,J1410&lt;=2.2),INDEX([1]价格表!$B$4:$I$31,M1410,4),IF(AND(J1410&gt;2.2,J1410&lt;=3.3),INDEX([1]价格表!$B$4:$I$31,M1410,5),IF(AND(J1410&gt;3.3,J1410&lt;=4),INDEX([1]价格表!$B$4:$I$31,M1410,6),IF(AND(J1410&gt;4,J1410&lt;=5.5),INDEX([1]价格表!$B$4:$I$31,M1410,7),IF(J1410&gt;5.5,2.6+INDEX([1]价格表!$B$4:$I$31,M1410,8)*L1410)))))))</f>
        <v>1.8</v>
      </c>
      <c r="O1410" s="3"/>
      <c r="P1410" s="3"/>
      <c r="Q1410" s="3">
        <f t="shared" si="43"/>
        <v>0</v>
      </c>
    </row>
    <row r="1411" spans="1:17">
      <c r="A1411" s="11">
        <v>4606926154939</v>
      </c>
      <c r="B1411" s="1" t="s">
        <v>19</v>
      </c>
      <c r="C1411" s="12">
        <v>20210206</v>
      </c>
      <c r="D1411" s="12">
        <v>610538201209</v>
      </c>
      <c r="E1411" s="12" t="s">
        <v>19</v>
      </c>
      <c r="F1411" s="12">
        <v>20210216</v>
      </c>
      <c r="G1411" s="12" t="s">
        <v>20</v>
      </c>
      <c r="H1411" s="12" t="s">
        <v>47</v>
      </c>
      <c r="I1411" s="12" t="s">
        <v>58</v>
      </c>
      <c r="J1411" s="12">
        <v>2.55</v>
      </c>
      <c r="K1411" s="12" t="s">
        <v>23</v>
      </c>
      <c r="L1411">
        <f t="shared" si="42"/>
        <v>3</v>
      </c>
      <c r="M1411">
        <f>MATCH(H:H,[1]价格表!$B$4:$B$35,0)</f>
        <v>12</v>
      </c>
      <c r="N1411" s="4">
        <f>IF(J1411&lt;=0.3,INDEX([1]价格表!$B$4:$I$31,M1411,2),IF(AND(J1411&gt;0.3,J1411&lt;=1),INDEX([1]价格表!$B$4:$I$31,M1411,3),IF(AND(J1411&gt;1,J1411&lt;=2.2),INDEX([1]价格表!$B$4:$I$31,M1411,4),IF(AND(J1411&gt;2.2,J1411&lt;=3.3),INDEX([1]价格表!$B$4:$I$31,M1411,5),IF(AND(J1411&gt;3.3,J1411&lt;=4),INDEX([1]价格表!$B$4:$I$31,M1411,6),IF(AND(J1411&gt;4,J1411&lt;=5.5),INDEX([1]价格表!$B$4:$I$31,M1411,7),IF(J1411&gt;5.5,2.6+INDEX([1]价格表!$B$4:$I$31,M1411,8)*L1411)))))))</f>
        <v>2.5</v>
      </c>
      <c r="O1411" s="3"/>
      <c r="P1411" s="3"/>
      <c r="Q1411" s="3">
        <f t="shared" si="43"/>
        <v>0</v>
      </c>
    </row>
    <row r="1412" spans="1:17">
      <c r="A1412" s="11">
        <v>4606926166819</v>
      </c>
      <c r="B1412" s="1" t="s">
        <v>19</v>
      </c>
      <c r="C1412" s="12">
        <v>20210206</v>
      </c>
      <c r="D1412" s="12">
        <v>610538201209</v>
      </c>
      <c r="E1412" s="12" t="s">
        <v>19</v>
      </c>
      <c r="F1412" s="12">
        <v>20210216</v>
      </c>
      <c r="G1412" s="12" t="s">
        <v>20</v>
      </c>
      <c r="H1412" s="12" t="s">
        <v>27</v>
      </c>
      <c r="I1412" s="12" t="s">
        <v>28</v>
      </c>
      <c r="J1412" s="12">
        <v>2.32</v>
      </c>
      <c r="K1412" s="12" t="s">
        <v>23</v>
      </c>
      <c r="L1412">
        <f t="shared" ref="L1412:L1475" si="44">ROUNDUP(J1412,0)</f>
        <v>3</v>
      </c>
      <c r="M1412">
        <f>MATCH(H:H,[1]价格表!$B$4:$B$35,0)</f>
        <v>14</v>
      </c>
      <c r="N1412" s="4">
        <f>IF(J1412&lt;=0.3,INDEX([1]价格表!$B$4:$I$31,M1412,2),IF(AND(J1412&gt;0.3,J1412&lt;=1),INDEX([1]价格表!$B$4:$I$31,M1412,3),IF(AND(J1412&gt;1,J1412&lt;=2.2),INDEX([1]价格表!$B$4:$I$31,M1412,4),IF(AND(J1412&gt;2.2,J1412&lt;=3.3),INDEX([1]价格表!$B$4:$I$31,M1412,5),IF(AND(J1412&gt;3.3,J1412&lt;=4),INDEX([1]价格表!$B$4:$I$31,M1412,6),IF(AND(J1412&gt;4,J1412&lt;=5.5),INDEX([1]价格表!$B$4:$I$31,M1412,7),IF(J1412&gt;5.5,2.6+INDEX([1]价格表!$B$4:$I$31,M1412,8)*L1412)))))))</f>
        <v>2.5</v>
      </c>
      <c r="O1412" s="3"/>
      <c r="P1412" s="3"/>
      <c r="Q1412" s="3">
        <f t="shared" ref="Q1412:Q1475" si="45">IF(P1412&gt;0,P1412-N1412,0)</f>
        <v>0</v>
      </c>
    </row>
    <row r="1413" spans="1:17">
      <c r="A1413" s="11">
        <v>4606926190685</v>
      </c>
      <c r="B1413" s="1" t="s">
        <v>19</v>
      </c>
      <c r="C1413" s="12">
        <v>20210206</v>
      </c>
      <c r="D1413" s="12">
        <v>610538201209</v>
      </c>
      <c r="E1413" s="12" t="s">
        <v>19</v>
      </c>
      <c r="F1413" s="12">
        <v>20210216</v>
      </c>
      <c r="G1413" s="12" t="s">
        <v>20</v>
      </c>
      <c r="H1413" s="12" t="s">
        <v>54</v>
      </c>
      <c r="I1413" s="12" t="s">
        <v>55</v>
      </c>
      <c r="J1413" s="12">
        <v>0.63</v>
      </c>
      <c r="K1413" s="12" t="s">
        <v>23</v>
      </c>
      <c r="L1413">
        <f t="shared" si="44"/>
        <v>1</v>
      </c>
      <c r="M1413">
        <f>MATCH(H:H,[1]价格表!$B$4:$B$35,0)</f>
        <v>10</v>
      </c>
      <c r="N1413" s="4">
        <f>IF(J1413&lt;=0.3,INDEX([1]价格表!$B$4:$I$31,M1413,2),IF(AND(J1413&gt;0.3,J1413&lt;=1),INDEX([1]价格表!$B$4:$I$31,M1413,3),IF(AND(J1413&gt;1,J1413&lt;=2.2),INDEX([1]价格表!$B$4:$I$31,M1413,4),IF(AND(J1413&gt;2.2,J1413&lt;=3.3),INDEX([1]价格表!$B$4:$I$31,M1413,5),IF(AND(J1413&gt;3.3,J1413&lt;=4),INDEX([1]价格表!$B$4:$I$31,M1413,6),IF(AND(J1413&gt;4,J1413&lt;=5.5),INDEX([1]价格表!$B$4:$I$31,M1413,7),IF(J1413&gt;5.5,2.6+INDEX([1]价格表!$B$4:$I$31,M1413,8)*L1413)))))))</f>
        <v>1.8</v>
      </c>
      <c r="O1413" s="3"/>
      <c r="P1413" s="3"/>
      <c r="Q1413" s="3">
        <f t="shared" si="45"/>
        <v>0</v>
      </c>
    </row>
    <row r="1414" spans="1:17">
      <c r="A1414" s="11">
        <v>4606926190734</v>
      </c>
      <c r="B1414" s="1" t="s">
        <v>19</v>
      </c>
      <c r="C1414" s="12">
        <v>20210206</v>
      </c>
      <c r="D1414" s="12">
        <v>610538201209</v>
      </c>
      <c r="E1414" s="12" t="s">
        <v>19</v>
      </c>
      <c r="F1414" s="12">
        <v>20210216</v>
      </c>
      <c r="G1414" s="12" t="s">
        <v>20</v>
      </c>
      <c r="H1414" s="12" t="s">
        <v>54</v>
      </c>
      <c r="I1414" s="12" t="s">
        <v>99</v>
      </c>
      <c r="J1414" s="12">
        <v>0.62</v>
      </c>
      <c r="K1414" s="12" t="s">
        <v>23</v>
      </c>
      <c r="L1414">
        <f t="shared" si="44"/>
        <v>1</v>
      </c>
      <c r="M1414">
        <f>MATCH(H:H,[1]价格表!$B$4:$B$35,0)</f>
        <v>10</v>
      </c>
      <c r="N1414" s="4">
        <f>IF(J1414&lt;=0.3,INDEX([1]价格表!$B$4:$I$31,M1414,2),IF(AND(J1414&gt;0.3,J1414&lt;=1),INDEX([1]价格表!$B$4:$I$31,M1414,3),IF(AND(J1414&gt;1,J1414&lt;=2.2),INDEX([1]价格表!$B$4:$I$31,M1414,4),IF(AND(J1414&gt;2.2,J1414&lt;=3.3),INDEX([1]价格表!$B$4:$I$31,M1414,5),IF(AND(J1414&gt;3.3,J1414&lt;=4),INDEX([1]价格表!$B$4:$I$31,M1414,6),IF(AND(J1414&gt;4,J1414&lt;=5.5),INDEX([1]价格表!$B$4:$I$31,M1414,7),IF(J1414&gt;5.5,2.6+INDEX([1]价格表!$B$4:$I$31,M1414,8)*L1414)))))))</f>
        <v>1.8</v>
      </c>
      <c r="O1414" s="3"/>
      <c r="P1414" s="3"/>
      <c r="Q1414" s="3">
        <f t="shared" si="45"/>
        <v>0</v>
      </c>
    </row>
    <row r="1415" spans="1:17">
      <c r="A1415" s="11">
        <v>4606926190748</v>
      </c>
      <c r="B1415" s="1" t="s">
        <v>19</v>
      </c>
      <c r="C1415" s="12">
        <v>20210206</v>
      </c>
      <c r="D1415" s="12">
        <v>610538201209</v>
      </c>
      <c r="E1415" s="12" t="s">
        <v>19</v>
      </c>
      <c r="F1415" s="12">
        <v>20210216</v>
      </c>
      <c r="G1415" s="12" t="s">
        <v>20</v>
      </c>
      <c r="H1415" s="12" t="s">
        <v>54</v>
      </c>
      <c r="I1415" s="12" t="s">
        <v>99</v>
      </c>
      <c r="J1415" s="12">
        <v>0.61</v>
      </c>
      <c r="K1415" s="12" t="s">
        <v>23</v>
      </c>
      <c r="L1415">
        <f t="shared" si="44"/>
        <v>1</v>
      </c>
      <c r="M1415">
        <f>MATCH(H:H,[1]价格表!$B$4:$B$35,0)</f>
        <v>10</v>
      </c>
      <c r="N1415" s="4">
        <f>IF(J1415&lt;=0.3,INDEX([1]价格表!$B$4:$I$31,M1415,2),IF(AND(J1415&gt;0.3,J1415&lt;=1),INDEX([1]价格表!$B$4:$I$31,M1415,3),IF(AND(J1415&gt;1,J1415&lt;=2.2),INDEX([1]价格表!$B$4:$I$31,M1415,4),IF(AND(J1415&gt;2.2,J1415&lt;=3.3),INDEX([1]价格表!$B$4:$I$31,M1415,5),IF(AND(J1415&gt;3.3,J1415&lt;=4),INDEX([1]价格表!$B$4:$I$31,M1415,6),IF(AND(J1415&gt;4,J1415&lt;=5.5),INDEX([1]价格表!$B$4:$I$31,M1415,7),IF(J1415&gt;5.5,2.6+INDEX([1]价格表!$B$4:$I$31,M1415,8)*L1415)))))))</f>
        <v>1.8</v>
      </c>
      <c r="O1415" s="3"/>
      <c r="P1415" s="3"/>
      <c r="Q1415" s="3">
        <f t="shared" si="45"/>
        <v>0</v>
      </c>
    </row>
    <row r="1416" spans="1:17">
      <c r="A1416" s="11">
        <v>4606926190804</v>
      </c>
      <c r="B1416" s="1" t="s">
        <v>19</v>
      </c>
      <c r="C1416" s="12">
        <v>20210206</v>
      </c>
      <c r="D1416" s="12">
        <v>610538201209</v>
      </c>
      <c r="E1416" s="12" t="s">
        <v>19</v>
      </c>
      <c r="F1416" s="12">
        <v>20210216</v>
      </c>
      <c r="G1416" s="12" t="s">
        <v>20</v>
      </c>
      <c r="H1416" s="12" t="s">
        <v>54</v>
      </c>
      <c r="I1416" s="12" t="s">
        <v>68</v>
      </c>
      <c r="J1416" s="12">
        <v>0.61</v>
      </c>
      <c r="K1416" s="12" t="s">
        <v>23</v>
      </c>
      <c r="L1416">
        <f t="shared" si="44"/>
        <v>1</v>
      </c>
      <c r="M1416">
        <f>MATCH(H:H,[1]价格表!$B$4:$B$35,0)</f>
        <v>10</v>
      </c>
      <c r="N1416" s="4">
        <f>IF(J1416&lt;=0.3,INDEX([1]价格表!$B$4:$I$31,M1416,2),IF(AND(J1416&gt;0.3,J1416&lt;=1),INDEX([1]价格表!$B$4:$I$31,M1416,3),IF(AND(J1416&gt;1,J1416&lt;=2.2),INDEX([1]价格表!$B$4:$I$31,M1416,4),IF(AND(J1416&gt;2.2,J1416&lt;=3.3),INDEX([1]价格表!$B$4:$I$31,M1416,5),IF(AND(J1416&gt;3.3,J1416&lt;=4),INDEX([1]价格表!$B$4:$I$31,M1416,6),IF(AND(J1416&gt;4,J1416&lt;=5.5),INDEX([1]价格表!$B$4:$I$31,M1416,7),IF(J1416&gt;5.5,2.6+INDEX([1]价格表!$B$4:$I$31,M1416,8)*L1416)))))))</f>
        <v>1.8</v>
      </c>
      <c r="O1416" s="3"/>
      <c r="P1416" s="3"/>
      <c r="Q1416" s="3">
        <f t="shared" si="45"/>
        <v>0</v>
      </c>
    </row>
    <row r="1417" spans="1:17">
      <c r="A1417" s="11">
        <v>4606926190809</v>
      </c>
      <c r="B1417" s="1" t="s">
        <v>19</v>
      </c>
      <c r="C1417" s="12">
        <v>20210206</v>
      </c>
      <c r="D1417" s="12">
        <v>610538201209</v>
      </c>
      <c r="E1417" s="12" t="s">
        <v>19</v>
      </c>
      <c r="F1417" s="12">
        <v>20210216</v>
      </c>
      <c r="G1417" s="12" t="s">
        <v>20</v>
      </c>
      <c r="H1417" s="12" t="s">
        <v>54</v>
      </c>
      <c r="I1417" s="12" t="s">
        <v>99</v>
      </c>
      <c r="J1417" s="12">
        <v>0.86</v>
      </c>
      <c r="K1417" s="12" t="s">
        <v>23</v>
      </c>
      <c r="L1417">
        <f t="shared" si="44"/>
        <v>1</v>
      </c>
      <c r="M1417">
        <f>MATCH(H:H,[1]价格表!$B$4:$B$35,0)</f>
        <v>10</v>
      </c>
      <c r="N1417" s="4">
        <f>IF(J1417&lt;=0.3,INDEX([1]价格表!$B$4:$I$31,M1417,2),IF(AND(J1417&gt;0.3,J1417&lt;=1),INDEX([1]价格表!$B$4:$I$31,M1417,3),IF(AND(J1417&gt;1,J1417&lt;=2.2),INDEX([1]价格表!$B$4:$I$31,M1417,4),IF(AND(J1417&gt;2.2,J1417&lt;=3.3),INDEX([1]价格表!$B$4:$I$31,M1417,5),IF(AND(J1417&gt;3.3,J1417&lt;=4),INDEX([1]价格表!$B$4:$I$31,M1417,6),IF(AND(J1417&gt;4,J1417&lt;=5.5),INDEX([1]价格表!$B$4:$I$31,M1417,7),IF(J1417&gt;5.5,2.6+INDEX([1]价格表!$B$4:$I$31,M1417,8)*L1417)))))))</f>
        <v>1.8</v>
      </c>
      <c r="O1417" s="3"/>
      <c r="P1417" s="3"/>
      <c r="Q1417" s="3">
        <f t="shared" si="45"/>
        <v>0</v>
      </c>
    </row>
    <row r="1418" spans="1:17">
      <c r="A1418" s="11">
        <v>4606926193669</v>
      </c>
      <c r="B1418" s="1" t="s">
        <v>19</v>
      </c>
      <c r="C1418" s="12">
        <v>20210206</v>
      </c>
      <c r="D1418" s="12">
        <v>610538201209</v>
      </c>
      <c r="E1418" s="12" t="s">
        <v>19</v>
      </c>
      <c r="F1418" s="12">
        <v>20210216</v>
      </c>
      <c r="G1418" s="12" t="s">
        <v>20</v>
      </c>
      <c r="H1418" s="12" t="s">
        <v>54</v>
      </c>
      <c r="I1418" s="12" t="s">
        <v>68</v>
      </c>
      <c r="J1418" s="12">
        <v>0.7</v>
      </c>
      <c r="K1418" s="12" t="s">
        <v>23</v>
      </c>
      <c r="L1418">
        <f t="shared" si="44"/>
        <v>1</v>
      </c>
      <c r="M1418">
        <f>MATCH(H:H,[1]价格表!$B$4:$B$35,0)</f>
        <v>10</v>
      </c>
      <c r="N1418" s="4">
        <f>IF(J1418&lt;=0.3,INDEX([1]价格表!$B$4:$I$31,M1418,2),IF(AND(J1418&gt;0.3,J1418&lt;=1),INDEX([1]价格表!$B$4:$I$31,M1418,3),IF(AND(J1418&gt;1,J1418&lt;=2.2),INDEX([1]价格表!$B$4:$I$31,M1418,4),IF(AND(J1418&gt;2.2,J1418&lt;=3.3),INDEX([1]价格表!$B$4:$I$31,M1418,5),IF(AND(J1418&gt;3.3,J1418&lt;=4),INDEX([1]价格表!$B$4:$I$31,M1418,6),IF(AND(J1418&gt;4,J1418&lt;=5.5),INDEX([1]价格表!$B$4:$I$31,M1418,7),IF(J1418&gt;5.5,2.6+INDEX([1]价格表!$B$4:$I$31,M1418,8)*L1418)))))))</f>
        <v>1.8</v>
      </c>
      <c r="O1418" s="3"/>
      <c r="P1418" s="3"/>
      <c r="Q1418" s="3">
        <f t="shared" si="45"/>
        <v>0</v>
      </c>
    </row>
    <row r="1419" spans="1:17">
      <c r="A1419" s="11">
        <v>4606926193674</v>
      </c>
      <c r="B1419" s="1" t="s">
        <v>19</v>
      </c>
      <c r="C1419" s="12">
        <v>20210206</v>
      </c>
      <c r="D1419" s="12">
        <v>610538201209</v>
      </c>
      <c r="E1419" s="12" t="s">
        <v>19</v>
      </c>
      <c r="F1419" s="12">
        <v>20210216</v>
      </c>
      <c r="G1419" s="12" t="s">
        <v>20</v>
      </c>
      <c r="H1419" s="12" t="s">
        <v>54</v>
      </c>
      <c r="I1419" s="12" t="s">
        <v>106</v>
      </c>
      <c r="J1419" s="12">
        <v>0.61</v>
      </c>
      <c r="K1419" s="12" t="s">
        <v>23</v>
      </c>
      <c r="L1419">
        <f t="shared" si="44"/>
        <v>1</v>
      </c>
      <c r="M1419">
        <f>MATCH(H:H,[1]价格表!$B$4:$B$35,0)</f>
        <v>10</v>
      </c>
      <c r="N1419" s="4">
        <f>IF(J1419&lt;=0.3,INDEX([1]价格表!$B$4:$I$31,M1419,2),IF(AND(J1419&gt;0.3,J1419&lt;=1),INDEX([1]价格表!$B$4:$I$31,M1419,3),IF(AND(J1419&gt;1,J1419&lt;=2.2),INDEX([1]价格表!$B$4:$I$31,M1419,4),IF(AND(J1419&gt;2.2,J1419&lt;=3.3),INDEX([1]价格表!$B$4:$I$31,M1419,5),IF(AND(J1419&gt;3.3,J1419&lt;=4),INDEX([1]价格表!$B$4:$I$31,M1419,6),IF(AND(J1419&gt;4,J1419&lt;=5.5),INDEX([1]价格表!$B$4:$I$31,M1419,7),IF(J1419&gt;5.5,2.6+INDEX([1]价格表!$B$4:$I$31,M1419,8)*L1419)))))))</f>
        <v>1.8</v>
      </c>
      <c r="O1419" s="3"/>
      <c r="P1419" s="3"/>
      <c r="Q1419" s="3">
        <f t="shared" si="45"/>
        <v>0</v>
      </c>
    </row>
    <row r="1420" spans="1:17">
      <c r="A1420" s="11">
        <v>4606926193676</v>
      </c>
      <c r="B1420" s="1" t="s">
        <v>19</v>
      </c>
      <c r="C1420" s="12">
        <v>20210206</v>
      </c>
      <c r="D1420" s="12">
        <v>610538201209</v>
      </c>
      <c r="E1420" s="12" t="s">
        <v>19</v>
      </c>
      <c r="F1420" s="12">
        <v>20210216</v>
      </c>
      <c r="G1420" s="12" t="s">
        <v>20</v>
      </c>
      <c r="H1420" s="12" t="s">
        <v>129</v>
      </c>
      <c r="I1420" s="12" t="s">
        <v>130</v>
      </c>
      <c r="J1420" s="12">
        <v>0.6</v>
      </c>
      <c r="K1420" s="12" t="s">
        <v>23</v>
      </c>
      <c r="L1420">
        <f t="shared" si="44"/>
        <v>1</v>
      </c>
      <c r="M1420">
        <f>MATCH(H:H,[1]价格表!$B$4:$B$35,0)</f>
        <v>18</v>
      </c>
      <c r="N1420" s="4">
        <f>IF(J1420&lt;=0.3,INDEX([1]价格表!$B$4:$I$31,M1420,2),IF(AND(J1420&gt;0.3,J1420&lt;=1),INDEX([1]价格表!$B$4:$I$31,M1420,3),IF(AND(J1420&gt;1,J1420&lt;=2.2),INDEX([1]价格表!$B$4:$I$31,M1420,4),IF(AND(J1420&gt;2.2,J1420&lt;=3.3),INDEX([1]价格表!$B$4:$I$31,M1420,5),IF(AND(J1420&gt;3.3,J1420&lt;=4),INDEX([1]价格表!$B$4:$I$31,M1420,6),IF(AND(J1420&gt;4,J1420&lt;=5.5),INDEX([1]价格表!$B$4:$I$31,M1420,7),IF(J1420&gt;5.5,2.6+INDEX([1]价格表!$B$4:$I$31,M1420,8)*L1420)))))))</f>
        <v>2.9</v>
      </c>
      <c r="O1420" s="3"/>
      <c r="P1420" s="3"/>
      <c r="Q1420" s="3">
        <f t="shared" si="45"/>
        <v>0</v>
      </c>
    </row>
    <row r="1421" spans="1:17">
      <c r="A1421" s="11">
        <v>4606926193699</v>
      </c>
      <c r="B1421" s="1" t="s">
        <v>19</v>
      </c>
      <c r="C1421" s="12">
        <v>20210206</v>
      </c>
      <c r="D1421" s="12">
        <v>610538201209</v>
      </c>
      <c r="E1421" s="12" t="s">
        <v>19</v>
      </c>
      <c r="F1421" s="12">
        <v>20210216</v>
      </c>
      <c r="G1421" s="12" t="s">
        <v>20</v>
      </c>
      <c r="H1421" s="12" t="s">
        <v>54</v>
      </c>
      <c r="I1421" s="12" t="s">
        <v>99</v>
      </c>
      <c r="J1421" s="12">
        <v>1.42</v>
      </c>
      <c r="K1421" s="12" t="s">
        <v>23</v>
      </c>
      <c r="L1421">
        <f t="shared" si="44"/>
        <v>2</v>
      </c>
      <c r="M1421">
        <f>MATCH(H:H,[1]价格表!$B$4:$B$35,0)</f>
        <v>10</v>
      </c>
      <c r="N1421" s="4">
        <f>IF(J1421&lt;=0.3,INDEX([1]价格表!$B$4:$I$31,M1421,2),IF(AND(J1421&gt;0.3,J1421&lt;=1),INDEX([1]价格表!$B$4:$I$31,M1421,3),IF(AND(J1421&gt;1,J1421&lt;=2.2),INDEX([1]价格表!$B$4:$I$31,M1421,4),IF(AND(J1421&gt;2.2,J1421&lt;=3.3),INDEX([1]价格表!$B$4:$I$31,M1421,5),IF(AND(J1421&gt;3.3,J1421&lt;=4),INDEX([1]价格表!$B$4:$I$31,M1421,6),IF(AND(J1421&gt;4,J1421&lt;=5.5),INDEX([1]价格表!$B$4:$I$31,M1421,7),IF(J1421&gt;5.5,2.6+INDEX([1]价格表!$B$4:$I$31,M1421,8)*L1421)))))))</f>
        <v>2.15</v>
      </c>
      <c r="O1421" s="5">
        <v>0.65</v>
      </c>
      <c r="P1421" s="5">
        <v>1.8</v>
      </c>
      <c r="Q1421" s="3">
        <f t="shared" si="45"/>
        <v>-0.35</v>
      </c>
    </row>
    <row r="1422" spans="1:17">
      <c r="A1422" s="11">
        <v>4606926193712</v>
      </c>
      <c r="B1422" s="1" t="s">
        <v>19</v>
      </c>
      <c r="C1422" s="12">
        <v>20210206</v>
      </c>
      <c r="D1422" s="12">
        <v>610538201209</v>
      </c>
      <c r="E1422" s="12" t="s">
        <v>19</v>
      </c>
      <c r="F1422" s="12">
        <v>20210216</v>
      </c>
      <c r="G1422" s="12" t="s">
        <v>20</v>
      </c>
      <c r="H1422" s="12" t="s">
        <v>54</v>
      </c>
      <c r="I1422" s="12" t="s">
        <v>68</v>
      </c>
      <c r="J1422" s="12">
        <v>0.63</v>
      </c>
      <c r="K1422" s="12" t="s">
        <v>23</v>
      </c>
      <c r="L1422">
        <f t="shared" si="44"/>
        <v>1</v>
      </c>
      <c r="M1422">
        <f>MATCH(H:H,[1]价格表!$B$4:$B$35,0)</f>
        <v>10</v>
      </c>
      <c r="N1422" s="4">
        <f>IF(J1422&lt;=0.3,INDEX([1]价格表!$B$4:$I$31,M1422,2),IF(AND(J1422&gt;0.3,J1422&lt;=1),INDEX([1]价格表!$B$4:$I$31,M1422,3),IF(AND(J1422&gt;1,J1422&lt;=2.2),INDEX([1]价格表!$B$4:$I$31,M1422,4),IF(AND(J1422&gt;2.2,J1422&lt;=3.3),INDEX([1]价格表!$B$4:$I$31,M1422,5),IF(AND(J1422&gt;3.3,J1422&lt;=4),INDEX([1]价格表!$B$4:$I$31,M1422,6),IF(AND(J1422&gt;4,J1422&lt;=5.5),INDEX([1]价格表!$B$4:$I$31,M1422,7),IF(J1422&gt;5.5,2.6+INDEX([1]价格表!$B$4:$I$31,M1422,8)*L1422)))))))</f>
        <v>1.8</v>
      </c>
      <c r="O1422" s="3"/>
      <c r="P1422" s="3"/>
      <c r="Q1422" s="3">
        <f t="shared" si="45"/>
        <v>0</v>
      </c>
    </row>
    <row r="1423" spans="1:17">
      <c r="A1423" s="11">
        <v>4606926193723</v>
      </c>
      <c r="B1423" s="1" t="s">
        <v>19</v>
      </c>
      <c r="C1423" s="12">
        <v>20210206</v>
      </c>
      <c r="D1423" s="12">
        <v>610538201209</v>
      </c>
      <c r="E1423" s="12" t="s">
        <v>19</v>
      </c>
      <c r="F1423" s="12">
        <v>20210216</v>
      </c>
      <c r="G1423" s="12" t="s">
        <v>20</v>
      </c>
      <c r="H1423" s="12" t="s">
        <v>54</v>
      </c>
      <c r="I1423" s="12" t="s">
        <v>99</v>
      </c>
      <c r="J1423" s="12">
        <v>0.64</v>
      </c>
      <c r="K1423" s="12" t="s">
        <v>23</v>
      </c>
      <c r="L1423">
        <f t="shared" si="44"/>
        <v>1</v>
      </c>
      <c r="M1423">
        <f>MATCH(H:H,[1]价格表!$B$4:$B$35,0)</f>
        <v>10</v>
      </c>
      <c r="N1423" s="4">
        <f>IF(J1423&lt;=0.3,INDEX([1]价格表!$B$4:$I$31,M1423,2),IF(AND(J1423&gt;0.3,J1423&lt;=1),INDEX([1]价格表!$B$4:$I$31,M1423,3),IF(AND(J1423&gt;1,J1423&lt;=2.2),INDEX([1]价格表!$B$4:$I$31,M1423,4),IF(AND(J1423&gt;2.2,J1423&lt;=3.3),INDEX([1]价格表!$B$4:$I$31,M1423,5),IF(AND(J1423&gt;3.3,J1423&lt;=4),INDEX([1]价格表!$B$4:$I$31,M1423,6),IF(AND(J1423&gt;4,J1423&lt;=5.5),INDEX([1]价格表!$B$4:$I$31,M1423,7),IF(J1423&gt;5.5,2.6+INDEX([1]价格表!$B$4:$I$31,M1423,8)*L1423)))))))</f>
        <v>1.8</v>
      </c>
      <c r="O1423" s="3"/>
      <c r="P1423" s="3"/>
      <c r="Q1423" s="3">
        <f t="shared" si="45"/>
        <v>0</v>
      </c>
    </row>
    <row r="1424" spans="1:17">
      <c r="A1424" s="11">
        <v>4606926193726</v>
      </c>
      <c r="B1424" s="1" t="s">
        <v>19</v>
      </c>
      <c r="C1424" s="12">
        <v>20210206</v>
      </c>
      <c r="D1424" s="12">
        <v>610538201209</v>
      </c>
      <c r="E1424" s="12" t="s">
        <v>19</v>
      </c>
      <c r="F1424" s="12">
        <v>20210216</v>
      </c>
      <c r="G1424" s="12" t="s">
        <v>20</v>
      </c>
      <c r="H1424" s="12" t="s">
        <v>54</v>
      </c>
      <c r="I1424" s="12" t="s">
        <v>99</v>
      </c>
      <c r="J1424" s="12">
        <v>0.6</v>
      </c>
      <c r="K1424" s="12" t="s">
        <v>23</v>
      </c>
      <c r="L1424">
        <f t="shared" si="44"/>
        <v>1</v>
      </c>
      <c r="M1424">
        <f>MATCH(H:H,[1]价格表!$B$4:$B$35,0)</f>
        <v>10</v>
      </c>
      <c r="N1424" s="4">
        <f>IF(J1424&lt;=0.3,INDEX([1]价格表!$B$4:$I$31,M1424,2),IF(AND(J1424&gt;0.3,J1424&lt;=1),INDEX([1]价格表!$B$4:$I$31,M1424,3),IF(AND(J1424&gt;1,J1424&lt;=2.2),INDEX([1]价格表!$B$4:$I$31,M1424,4),IF(AND(J1424&gt;2.2,J1424&lt;=3.3),INDEX([1]价格表!$B$4:$I$31,M1424,5),IF(AND(J1424&gt;3.3,J1424&lt;=4),INDEX([1]价格表!$B$4:$I$31,M1424,6),IF(AND(J1424&gt;4,J1424&lt;=5.5),INDEX([1]价格表!$B$4:$I$31,M1424,7),IF(J1424&gt;5.5,2.6+INDEX([1]价格表!$B$4:$I$31,M1424,8)*L1424)))))))</f>
        <v>1.8</v>
      </c>
      <c r="O1424" s="3"/>
      <c r="P1424" s="3"/>
      <c r="Q1424" s="3">
        <f t="shared" si="45"/>
        <v>0</v>
      </c>
    </row>
    <row r="1425" spans="1:17">
      <c r="A1425" s="11">
        <v>4606926203052</v>
      </c>
      <c r="B1425" s="1" t="s">
        <v>19</v>
      </c>
      <c r="C1425" s="12">
        <v>20210206</v>
      </c>
      <c r="D1425" s="12">
        <v>610538201209</v>
      </c>
      <c r="E1425" s="12" t="s">
        <v>19</v>
      </c>
      <c r="F1425" s="12">
        <v>20210216</v>
      </c>
      <c r="G1425" s="12" t="s">
        <v>20</v>
      </c>
      <c r="H1425" s="12" t="s">
        <v>138</v>
      </c>
      <c r="I1425" s="12" t="s">
        <v>267</v>
      </c>
      <c r="J1425" s="12">
        <v>1.76</v>
      </c>
      <c r="K1425" s="12" t="s">
        <v>23</v>
      </c>
      <c r="L1425">
        <f t="shared" si="44"/>
        <v>2</v>
      </c>
      <c r="M1425">
        <f>MATCH(H:H,[1]价格表!$B$4:$B$35,0)</f>
        <v>23</v>
      </c>
      <c r="N1425" s="4">
        <f>IF(J1425&lt;=0.3,INDEX([1]价格表!$B$4:$I$31,M1425,2),IF(AND(J1425&gt;0.3,J1425&lt;=1),INDEX([1]价格表!$B$4:$I$31,M1425,3),IF(AND(J1425&gt;1,J1425&lt;=2.2),INDEX([1]价格表!$B$4:$I$31,M1425,4),IF(AND(J1425&gt;2.2,J1425&lt;=3.3),INDEX([1]价格表!$B$4:$I$31,M1425,5),IF(AND(J1425&gt;3.3,J1425&lt;=4),INDEX([1]价格表!$B$4:$I$31,M1425,6),IF(AND(J1425&gt;4,J1425&lt;=5.5),INDEX([1]价格表!$B$4:$I$31,M1425,7),IF(J1425&gt;5.5,2.6+INDEX([1]价格表!$B$4:$I$31,M1425,8)*L1425)))))))</f>
        <v>2.15</v>
      </c>
      <c r="O1425" s="3"/>
      <c r="P1425" s="3"/>
      <c r="Q1425" s="3">
        <f t="shared" si="45"/>
        <v>0</v>
      </c>
    </row>
    <row r="1426" spans="1:17">
      <c r="A1426" s="11">
        <v>4606926205789</v>
      </c>
      <c r="B1426" s="1" t="s">
        <v>19</v>
      </c>
      <c r="C1426" s="12">
        <v>20210206</v>
      </c>
      <c r="D1426" s="12">
        <v>610538201209</v>
      </c>
      <c r="E1426" s="12" t="s">
        <v>19</v>
      </c>
      <c r="F1426" s="12">
        <v>20210216</v>
      </c>
      <c r="G1426" s="12" t="s">
        <v>20</v>
      </c>
      <c r="H1426" s="12" t="s">
        <v>138</v>
      </c>
      <c r="I1426" s="12" t="s">
        <v>267</v>
      </c>
      <c r="J1426" s="12">
        <v>1.76</v>
      </c>
      <c r="K1426" s="12" t="s">
        <v>23</v>
      </c>
      <c r="L1426">
        <f t="shared" si="44"/>
        <v>2</v>
      </c>
      <c r="M1426">
        <f>MATCH(H:H,[1]价格表!$B$4:$B$35,0)</f>
        <v>23</v>
      </c>
      <c r="N1426" s="4">
        <f>IF(J1426&lt;=0.3,INDEX([1]价格表!$B$4:$I$31,M1426,2),IF(AND(J1426&gt;0.3,J1426&lt;=1),INDEX([1]价格表!$B$4:$I$31,M1426,3),IF(AND(J1426&gt;1,J1426&lt;=2.2),INDEX([1]价格表!$B$4:$I$31,M1426,4),IF(AND(J1426&gt;2.2,J1426&lt;=3.3),INDEX([1]价格表!$B$4:$I$31,M1426,5),IF(AND(J1426&gt;3.3,J1426&lt;=4),INDEX([1]价格表!$B$4:$I$31,M1426,6),IF(AND(J1426&gt;4,J1426&lt;=5.5),INDEX([1]价格表!$B$4:$I$31,M1426,7),IF(J1426&gt;5.5,2.6+INDEX([1]价格表!$B$4:$I$31,M1426,8)*L1426)))))))</f>
        <v>2.15</v>
      </c>
      <c r="O1426" s="3"/>
      <c r="P1426" s="3"/>
      <c r="Q1426" s="3">
        <f t="shared" si="45"/>
        <v>0</v>
      </c>
    </row>
    <row r="1427" spans="1:17">
      <c r="A1427" s="11">
        <v>4606926205807</v>
      </c>
      <c r="B1427" s="1" t="s">
        <v>19</v>
      </c>
      <c r="C1427" s="12">
        <v>20210206</v>
      </c>
      <c r="D1427" s="12">
        <v>610538201209</v>
      </c>
      <c r="E1427" s="12" t="s">
        <v>19</v>
      </c>
      <c r="F1427" s="12">
        <v>20210216</v>
      </c>
      <c r="G1427" s="12" t="s">
        <v>20</v>
      </c>
      <c r="H1427" s="12" t="s">
        <v>54</v>
      </c>
      <c r="I1427" s="12" t="s">
        <v>99</v>
      </c>
      <c r="J1427" s="12">
        <v>1.78</v>
      </c>
      <c r="K1427" s="12" t="s">
        <v>23</v>
      </c>
      <c r="L1427">
        <f t="shared" si="44"/>
        <v>2</v>
      </c>
      <c r="M1427">
        <f>MATCH(H:H,[1]价格表!$B$4:$B$35,0)</f>
        <v>10</v>
      </c>
      <c r="N1427" s="4">
        <f>IF(J1427&lt;=0.3,INDEX([1]价格表!$B$4:$I$31,M1427,2),IF(AND(J1427&gt;0.3,J1427&lt;=1),INDEX([1]价格表!$B$4:$I$31,M1427,3),IF(AND(J1427&gt;1,J1427&lt;=2.2),INDEX([1]价格表!$B$4:$I$31,M1427,4),IF(AND(J1427&gt;2.2,J1427&lt;=3.3),INDEX([1]价格表!$B$4:$I$31,M1427,5),IF(AND(J1427&gt;3.3,J1427&lt;=4),INDEX([1]价格表!$B$4:$I$31,M1427,6),IF(AND(J1427&gt;4,J1427&lt;=5.5),INDEX([1]价格表!$B$4:$I$31,M1427,7),IF(J1427&gt;5.5,2.6+INDEX([1]价格表!$B$4:$I$31,M1427,8)*L1427)))))))</f>
        <v>2.15</v>
      </c>
      <c r="O1427" s="3"/>
      <c r="P1427" s="3"/>
      <c r="Q1427" s="3">
        <f t="shared" si="45"/>
        <v>0</v>
      </c>
    </row>
    <row r="1428" spans="1:17">
      <c r="A1428" s="11">
        <v>4606926205926</v>
      </c>
      <c r="B1428" s="1" t="s">
        <v>19</v>
      </c>
      <c r="C1428" s="12">
        <v>20210206</v>
      </c>
      <c r="D1428" s="12">
        <v>610538201209</v>
      </c>
      <c r="E1428" s="12" t="s">
        <v>19</v>
      </c>
      <c r="F1428" s="12">
        <v>20210216</v>
      </c>
      <c r="G1428" s="12" t="s">
        <v>20</v>
      </c>
      <c r="H1428" s="12" t="s">
        <v>54</v>
      </c>
      <c r="I1428" s="12" t="s">
        <v>99</v>
      </c>
      <c r="J1428" s="12">
        <v>1.76</v>
      </c>
      <c r="K1428" s="12" t="s">
        <v>23</v>
      </c>
      <c r="L1428">
        <f t="shared" si="44"/>
        <v>2</v>
      </c>
      <c r="M1428">
        <f>MATCH(H:H,[1]价格表!$B$4:$B$35,0)</f>
        <v>10</v>
      </c>
      <c r="N1428" s="4">
        <f>IF(J1428&lt;=0.3,INDEX([1]价格表!$B$4:$I$31,M1428,2),IF(AND(J1428&gt;0.3,J1428&lt;=1),INDEX([1]价格表!$B$4:$I$31,M1428,3),IF(AND(J1428&gt;1,J1428&lt;=2.2),INDEX([1]价格表!$B$4:$I$31,M1428,4),IF(AND(J1428&gt;2.2,J1428&lt;=3.3),INDEX([1]价格表!$B$4:$I$31,M1428,5),IF(AND(J1428&gt;3.3,J1428&lt;=4),INDEX([1]价格表!$B$4:$I$31,M1428,6),IF(AND(J1428&gt;4,J1428&lt;=5.5),INDEX([1]价格表!$B$4:$I$31,M1428,7),IF(J1428&gt;5.5,2.6+INDEX([1]价格表!$B$4:$I$31,M1428,8)*L1428)))))))</f>
        <v>2.15</v>
      </c>
      <c r="O1428" s="3"/>
      <c r="P1428" s="3"/>
      <c r="Q1428" s="3">
        <f t="shared" si="45"/>
        <v>0</v>
      </c>
    </row>
    <row r="1429" spans="1:17">
      <c r="A1429" s="11">
        <v>4606926206156</v>
      </c>
      <c r="B1429" s="1" t="s">
        <v>19</v>
      </c>
      <c r="C1429" s="12">
        <v>20210206</v>
      </c>
      <c r="D1429" s="12">
        <v>610538201209</v>
      </c>
      <c r="E1429" s="12" t="s">
        <v>19</v>
      </c>
      <c r="F1429" s="12">
        <v>20210216</v>
      </c>
      <c r="G1429" s="12" t="s">
        <v>20</v>
      </c>
      <c r="H1429" s="12" t="s">
        <v>54</v>
      </c>
      <c r="I1429" s="12" t="s">
        <v>99</v>
      </c>
      <c r="J1429" s="12">
        <v>1.98</v>
      </c>
      <c r="K1429" s="12" t="s">
        <v>23</v>
      </c>
      <c r="L1429">
        <f t="shared" si="44"/>
        <v>2</v>
      </c>
      <c r="M1429">
        <f>MATCH(H:H,[1]价格表!$B$4:$B$35,0)</f>
        <v>10</v>
      </c>
      <c r="N1429" s="4">
        <f>IF(J1429&lt;=0.3,INDEX([1]价格表!$B$4:$I$31,M1429,2),IF(AND(J1429&gt;0.3,J1429&lt;=1),INDEX([1]价格表!$B$4:$I$31,M1429,3),IF(AND(J1429&gt;1,J1429&lt;=2.2),INDEX([1]价格表!$B$4:$I$31,M1429,4),IF(AND(J1429&gt;2.2,J1429&lt;=3.3),INDEX([1]价格表!$B$4:$I$31,M1429,5),IF(AND(J1429&gt;3.3,J1429&lt;=4),INDEX([1]价格表!$B$4:$I$31,M1429,6),IF(AND(J1429&gt;4,J1429&lt;=5.5),INDEX([1]价格表!$B$4:$I$31,M1429,7),IF(J1429&gt;5.5,2.6+INDEX([1]价格表!$B$4:$I$31,M1429,8)*L1429)))))))</f>
        <v>2.15</v>
      </c>
      <c r="O1429" s="3"/>
      <c r="P1429" s="3"/>
      <c r="Q1429" s="3">
        <f t="shared" si="45"/>
        <v>0</v>
      </c>
    </row>
    <row r="1430" spans="1:17">
      <c r="A1430" s="11">
        <v>4606926206179</v>
      </c>
      <c r="B1430" s="1" t="s">
        <v>19</v>
      </c>
      <c r="C1430" s="12">
        <v>20210206</v>
      </c>
      <c r="D1430" s="12">
        <v>610538201209</v>
      </c>
      <c r="E1430" s="12" t="s">
        <v>19</v>
      </c>
      <c r="F1430" s="12">
        <v>20210216</v>
      </c>
      <c r="G1430" s="12" t="s">
        <v>20</v>
      </c>
      <c r="H1430" s="12" t="s">
        <v>54</v>
      </c>
      <c r="I1430" s="12" t="s">
        <v>99</v>
      </c>
      <c r="J1430" s="12">
        <v>1.76</v>
      </c>
      <c r="K1430" s="12" t="s">
        <v>23</v>
      </c>
      <c r="L1430">
        <f t="shared" si="44"/>
        <v>2</v>
      </c>
      <c r="M1430">
        <f>MATCH(H:H,[1]价格表!$B$4:$B$35,0)</f>
        <v>10</v>
      </c>
      <c r="N1430" s="4">
        <f>IF(J1430&lt;=0.3,INDEX([1]价格表!$B$4:$I$31,M1430,2),IF(AND(J1430&gt;0.3,J1430&lt;=1),INDEX([1]价格表!$B$4:$I$31,M1430,3),IF(AND(J1430&gt;1,J1430&lt;=2.2),INDEX([1]价格表!$B$4:$I$31,M1430,4),IF(AND(J1430&gt;2.2,J1430&lt;=3.3),INDEX([1]价格表!$B$4:$I$31,M1430,5),IF(AND(J1430&gt;3.3,J1430&lt;=4),INDEX([1]价格表!$B$4:$I$31,M1430,6),IF(AND(J1430&gt;4,J1430&lt;=5.5),INDEX([1]价格表!$B$4:$I$31,M1430,7),IF(J1430&gt;5.5,2.6+INDEX([1]价格表!$B$4:$I$31,M1430,8)*L1430)))))))</f>
        <v>2.15</v>
      </c>
      <c r="O1430" s="3"/>
      <c r="P1430" s="3"/>
      <c r="Q1430" s="3">
        <f t="shared" si="45"/>
        <v>0</v>
      </c>
    </row>
    <row r="1431" spans="1:17">
      <c r="A1431" s="11">
        <v>4606926206180</v>
      </c>
      <c r="B1431" s="1" t="s">
        <v>19</v>
      </c>
      <c r="C1431" s="12">
        <v>20210206</v>
      </c>
      <c r="D1431" s="12">
        <v>610538201209</v>
      </c>
      <c r="E1431" s="12" t="s">
        <v>19</v>
      </c>
      <c r="F1431" s="12">
        <v>20210216</v>
      </c>
      <c r="G1431" s="12" t="s">
        <v>20</v>
      </c>
      <c r="H1431" s="12" t="s">
        <v>54</v>
      </c>
      <c r="I1431" s="12" t="s">
        <v>99</v>
      </c>
      <c r="J1431" s="12">
        <v>1.85</v>
      </c>
      <c r="K1431" s="12" t="s">
        <v>23</v>
      </c>
      <c r="L1431">
        <f t="shared" si="44"/>
        <v>2</v>
      </c>
      <c r="M1431">
        <f>MATCH(H:H,[1]价格表!$B$4:$B$35,0)</f>
        <v>10</v>
      </c>
      <c r="N1431" s="4">
        <f>IF(J1431&lt;=0.3,INDEX([1]价格表!$B$4:$I$31,M1431,2),IF(AND(J1431&gt;0.3,J1431&lt;=1),INDEX([1]价格表!$B$4:$I$31,M1431,3),IF(AND(J1431&gt;1,J1431&lt;=2.2),INDEX([1]价格表!$B$4:$I$31,M1431,4),IF(AND(J1431&gt;2.2,J1431&lt;=3.3),INDEX([1]价格表!$B$4:$I$31,M1431,5),IF(AND(J1431&gt;3.3,J1431&lt;=4),INDEX([1]价格表!$B$4:$I$31,M1431,6),IF(AND(J1431&gt;4,J1431&lt;=5.5),INDEX([1]价格表!$B$4:$I$31,M1431,7),IF(J1431&gt;5.5,2.6+INDEX([1]价格表!$B$4:$I$31,M1431,8)*L1431)))))))</f>
        <v>2.15</v>
      </c>
      <c r="O1431" s="3"/>
      <c r="P1431" s="3"/>
      <c r="Q1431" s="3">
        <f t="shared" si="45"/>
        <v>0</v>
      </c>
    </row>
    <row r="1432" spans="1:17">
      <c r="A1432" s="11">
        <v>4606926206182</v>
      </c>
      <c r="B1432" s="1" t="s">
        <v>19</v>
      </c>
      <c r="C1432" s="12">
        <v>20210206</v>
      </c>
      <c r="D1432" s="12">
        <v>610538201209</v>
      </c>
      <c r="E1432" s="12" t="s">
        <v>19</v>
      </c>
      <c r="F1432" s="12">
        <v>20210216</v>
      </c>
      <c r="G1432" s="12" t="s">
        <v>20</v>
      </c>
      <c r="H1432" s="12" t="s">
        <v>54</v>
      </c>
      <c r="I1432" s="12" t="s">
        <v>99</v>
      </c>
      <c r="J1432" s="12">
        <v>1.76</v>
      </c>
      <c r="K1432" s="12" t="s">
        <v>23</v>
      </c>
      <c r="L1432">
        <f t="shared" si="44"/>
        <v>2</v>
      </c>
      <c r="M1432">
        <f>MATCH(H:H,[1]价格表!$B$4:$B$35,0)</f>
        <v>10</v>
      </c>
      <c r="N1432" s="4">
        <f>IF(J1432&lt;=0.3,INDEX([1]价格表!$B$4:$I$31,M1432,2),IF(AND(J1432&gt;0.3,J1432&lt;=1),INDEX([1]价格表!$B$4:$I$31,M1432,3),IF(AND(J1432&gt;1,J1432&lt;=2.2),INDEX([1]价格表!$B$4:$I$31,M1432,4),IF(AND(J1432&gt;2.2,J1432&lt;=3.3),INDEX([1]价格表!$B$4:$I$31,M1432,5),IF(AND(J1432&gt;3.3,J1432&lt;=4),INDEX([1]价格表!$B$4:$I$31,M1432,6),IF(AND(J1432&gt;4,J1432&lt;=5.5),INDEX([1]价格表!$B$4:$I$31,M1432,7),IF(J1432&gt;5.5,2.6+INDEX([1]价格表!$B$4:$I$31,M1432,8)*L1432)))))))</f>
        <v>2.15</v>
      </c>
      <c r="O1432" s="3"/>
      <c r="P1432" s="3"/>
      <c r="Q1432" s="3">
        <f t="shared" si="45"/>
        <v>0</v>
      </c>
    </row>
    <row r="1433" spans="1:17">
      <c r="A1433" s="11">
        <v>4606926206210</v>
      </c>
      <c r="B1433" s="1" t="s">
        <v>19</v>
      </c>
      <c r="C1433" s="12">
        <v>20210206</v>
      </c>
      <c r="D1433" s="12">
        <v>610538201209</v>
      </c>
      <c r="E1433" s="12" t="s">
        <v>19</v>
      </c>
      <c r="F1433" s="12">
        <v>20210216</v>
      </c>
      <c r="G1433" s="12" t="s">
        <v>20</v>
      </c>
      <c r="H1433" s="12" t="s">
        <v>54</v>
      </c>
      <c r="I1433" s="12" t="s">
        <v>99</v>
      </c>
      <c r="J1433" s="12">
        <v>1.76</v>
      </c>
      <c r="K1433" s="12" t="s">
        <v>23</v>
      </c>
      <c r="L1433">
        <f t="shared" si="44"/>
        <v>2</v>
      </c>
      <c r="M1433">
        <f>MATCH(H:H,[1]价格表!$B$4:$B$35,0)</f>
        <v>10</v>
      </c>
      <c r="N1433" s="4">
        <f>IF(J1433&lt;=0.3,INDEX([1]价格表!$B$4:$I$31,M1433,2),IF(AND(J1433&gt;0.3,J1433&lt;=1),INDEX([1]价格表!$B$4:$I$31,M1433,3),IF(AND(J1433&gt;1,J1433&lt;=2.2),INDEX([1]价格表!$B$4:$I$31,M1433,4),IF(AND(J1433&gt;2.2,J1433&lt;=3.3),INDEX([1]价格表!$B$4:$I$31,M1433,5),IF(AND(J1433&gt;3.3,J1433&lt;=4),INDEX([1]价格表!$B$4:$I$31,M1433,6),IF(AND(J1433&gt;4,J1433&lt;=5.5),INDEX([1]价格表!$B$4:$I$31,M1433,7),IF(J1433&gt;5.5,2.6+INDEX([1]价格表!$B$4:$I$31,M1433,8)*L1433)))))))</f>
        <v>2.15</v>
      </c>
      <c r="O1433" s="3"/>
      <c r="P1433" s="3"/>
      <c r="Q1433" s="3">
        <f t="shared" si="45"/>
        <v>0</v>
      </c>
    </row>
    <row r="1434" spans="1:17">
      <c r="A1434" s="11">
        <v>4606926206236</v>
      </c>
      <c r="B1434" s="1" t="s">
        <v>19</v>
      </c>
      <c r="C1434" s="12">
        <v>20210206</v>
      </c>
      <c r="D1434" s="12">
        <v>610538201209</v>
      </c>
      <c r="E1434" s="12" t="s">
        <v>19</v>
      </c>
      <c r="F1434" s="12">
        <v>20210216</v>
      </c>
      <c r="G1434" s="12" t="s">
        <v>20</v>
      </c>
      <c r="H1434" s="12" t="s">
        <v>54</v>
      </c>
      <c r="I1434" s="12" t="s">
        <v>99</v>
      </c>
      <c r="J1434" s="12">
        <v>1.76</v>
      </c>
      <c r="K1434" s="12" t="s">
        <v>23</v>
      </c>
      <c r="L1434">
        <f t="shared" si="44"/>
        <v>2</v>
      </c>
      <c r="M1434">
        <f>MATCH(H:H,[1]价格表!$B$4:$B$35,0)</f>
        <v>10</v>
      </c>
      <c r="N1434" s="4">
        <f>IF(J1434&lt;=0.3,INDEX([1]价格表!$B$4:$I$31,M1434,2),IF(AND(J1434&gt;0.3,J1434&lt;=1),INDEX([1]价格表!$B$4:$I$31,M1434,3),IF(AND(J1434&gt;1,J1434&lt;=2.2),INDEX([1]价格表!$B$4:$I$31,M1434,4),IF(AND(J1434&gt;2.2,J1434&lt;=3.3),INDEX([1]价格表!$B$4:$I$31,M1434,5),IF(AND(J1434&gt;3.3,J1434&lt;=4),INDEX([1]价格表!$B$4:$I$31,M1434,6),IF(AND(J1434&gt;4,J1434&lt;=5.5),INDEX([1]价格表!$B$4:$I$31,M1434,7),IF(J1434&gt;5.5,2.6+INDEX([1]价格表!$B$4:$I$31,M1434,8)*L1434)))))))</f>
        <v>2.15</v>
      </c>
      <c r="O1434" s="3"/>
      <c r="P1434" s="3"/>
      <c r="Q1434" s="3">
        <f t="shared" si="45"/>
        <v>0</v>
      </c>
    </row>
    <row r="1435" spans="1:17">
      <c r="A1435" s="11">
        <v>4606926206294</v>
      </c>
      <c r="B1435" s="1" t="s">
        <v>19</v>
      </c>
      <c r="C1435" s="12">
        <v>20210206</v>
      </c>
      <c r="D1435" s="12">
        <v>610538201209</v>
      </c>
      <c r="E1435" s="12" t="s">
        <v>19</v>
      </c>
      <c r="F1435" s="12">
        <v>20210216</v>
      </c>
      <c r="G1435" s="12" t="s">
        <v>20</v>
      </c>
      <c r="H1435" s="12" t="s">
        <v>54</v>
      </c>
      <c r="I1435" s="12" t="s">
        <v>99</v>
      </c>
      <c r="J1435" s="12">
        <v>1.77</v>
      </c>
      <c r="K1435" s="12" t="s">
        <v>23</v>
      </c>
      <c r="L1435">
        <f t="shared" si="44"/>
        <v>2</v>
      </c>
      <c r="M1435">
        <f>MATCH(H:H,[1]价格表!$B$4:$B$35,0)</f>
        <v>10</v>
      </c>
      <c r="N1435" s="4">
        <f>IF(J1435&lt;=0.3,INDEX([1]价格表!$B$4:$I$31,M1435,2),IF(AND(J1435&gt;0.3,J1435&lt;=1),INDEX([1]价格表!$B$4:$I$31,M1435,3),IF(AND(J1435&gt;1,J1435&lt;=2.2),INDEX([1]价格表!$B$4:$I$31,M1435,4),IF(AND(J1435&gt;2.2,J1435&lt;=3.3),INDEX([1]价格表!$B$4:$I$31,M1435,5),IF(AND(J1435&gt;3.3,J1435&lt;=4),INDEX([1]价格表!$B$4:$I$31,M1435,6),IF(AND(J1435&gt;4,J1435&lt;=5.5),INDEX([1]价格表!$B$4:$I$31,M1435,7),IF(J1435&gt;5.5,2.6+INDEX([1]价格表!$B$4:$I$31,M1435,8)*L1435)))))))</f>
        <v>2.15</v>
      </c>
      <c r="O1435" s="3"/>
      <c r="P1435" s="3"/>
      <c r="Q1435" s="3">
        <f t="shared" si="45"/>
        <v>0</v>
      </c>
    </row>
    <row r="1436" spans="1:17">
      <c r="A1436" s="11">
        <v>4606926206369</v>
      </c>
      <c r="B1436" s="1" t="s">
        <v>19</v>
      </c>
      <c r="C1436" s="12">
        <v>20210206</v>
      </c>
      <c r="D1436" s="12">
        <v>610538201209</v>
      </c>
      <c r="E1436" s="12" t="s">
        <v>19</v>
      </c>
      <c r="F1436" s="12">
        <v>20210216</v>
      </c>
      <c r="G1436" s="12" t="s">
        <v>20</v>
      </c>
      <c r="H1436" s="12" t="s">
        <v>54</v>
      </c>
      <c r="I1436" s="12" t="s">
        <v>99</v>
      </c>
      <c r="J1436" s="12">
        <v>1.76</v>
      </c>
      <c r="K1436" s="12" t="s">
        <v>23</v>
      </c>
      <c r="L1436">
        <f t="shared" si="44"/>
        <v>2</v>
      </c>
      <c r="M1436">
        <f>MATCH(H:H,[1]价格表!$B$4:$B$35,0)</f>
        <v>10</v>
      </c>
      <c r="N1436" s="4">
        <f>IF(J1436&lt;=0.3,INDEX([1]价格表!$B$4:$I$31,M1436,2),IF(AND(J1436&gt;0.3,J1436&lt;=1),INDEX([1]价格表!$B$4:$I$31,M1436,3),IF(AND(J1436&gt;1,J1436&lt;=2.2),INDEX([1]价格表!$B$4:$I$31,M1436,4),IF(AND(J1436&gt;2.2,J1436&lt;=3.3),INDEX([1]价格表!$B$4:$I$31,M1436,5),IF(AND(J1436&gt;3.3,J1436&lt;=4),INDEX([1]价格表!$B$4:$I$31,M1436,6),IF(AND(J1436&gt;4,J1436&lt;=5.5),INDEX([1]价格表!$B$4:$I$31,M1436,7),IF(J1436&gt;5.5,2.6+INDEX([1]价格表!$B$4:$I$31,M1436,8)*L1436)))))))</f>
        <v>2.15</v>
      </c>
      <c r="O1436" s="3"/>
      <c r="P1436" s="3"/>
      <c r="Q1436" s="3">
        <f t="shared" si="45"/>
        <v>0</v>
      </c>
    </row>
    <row r="1437" spans="1:17">
      <c r="A1437" s="11">
        <v>4606926206392</v>
      </c>
      <c r="B1437" s="1" t="s">
        <v>19</v>
      </c>
      <c r="C1437" s="12">
        <v>20210206</v>
      </c>
      <c r="D1437" s="12">
        <v>610538201209</v>
      </c>
      <c r="E1437" s="12" t="s">
        <v>19</v>
      </c>
      <c r="F1437" s="12">
        <v>20210216</v>
      </c>
      <c r="G1437" s="12" t="s">
        <v>20</v>
      </c>
      <c r="H1437" s="12" t="s">
        <v>54</v>
      </c>
      <c r="I1437" s="12" t="s">
        <v>99</v>
      </c>
      <c r="J1437" s="12">
        <v>1.78</v>
      </c>
      <c r="K1437" s="12" t="s">
        <v>23</v>
      </c>
      <c r="L1437">
        <f t="shared" si="44"/>
        <v>2</v>
      </c>
      <c r="M1437">
        <f>MATCH(H:H,[1]价格表!$B$4:$B$35,0)</f>
        <v>10</v>
      </c>
      <c r="N1437" s="4">
        <f>IF(J1437&lt;=0.3,INDEX([1]价格表!$B$4:$I$31,M1437,2),IF(AND(J1437&gt;0.3,J1437&lt;=1),INDEX([1]价格表!$B$4:$I$31,M1437,3),IF(AND(J1437&gt;1,J1437&lt;=2.2),INDEX([1]价格表!$B$4:$I$31,M1437,4),IF(AND(J1437&gt;2.2,J1437&lt;=3.3),INDEX([1]价格表!$B$4:$I$31,M1437,5),IF(AND(J1437&gt;3.3,J1437&lt;=4),INDEX([1]价格表!$B$4:$I$31,M1437,6),IF(AND(J1437&gt;4,J1437&lt;=5.5),INDEX([1]价格表!$B$4:$I$31,M1437,7),IF(J1437&gt;5.5,2.6+INDEX([1]价格表!$B$4:$I$31,M1437,8)*L1437)))))))</f>
        <v>2.15</v>
      </c>
      <c r="O1437" s="3"/>
      <c r="P1437" s="3"/>
      <c r="Q1437" s="3">
        <f t="shared" si="45"/>
        <v>0</v>
      </c>
    </row>
    <row r="1438" spans="1:17">
      <c r="A1438" s="11">
        <v>4606926206394</v>
      </c>
      <c r="B1438" s="1" t="s">
        <v>19</v>
      </c>
      <c r="C1438" s="12">
        <v>20210206</v>
      </c>
      <c r="D1438" s="12">
        <v>610538201209</v>
      </c>
      <c r="E1438" s="12" t="s">
        <v>19</v>
      </c>
      <c r="F1438" s="12">
        <v>20210216</v>
      </c>
      <c r="G1438" s="12" t="s">
        <v>20</v>
      </c>
      <c r="H1438" s="12" t="s">
        <v>54</v>
      </c>
      <c r="I1438" s="12" t="s">
        <v>99</v>
      </c>
      <c r="J1438" s="12">
        <v>1.76</v>
      </c>
      <c r="K1438" s="12" t="s">
        <v>23</v>
      </c>
      <c r="L1438">
        <f t="shared" si="44"/>
        <v>2</v>
      </c>
      <c r="M1438">
        <f>MATCH(H:H,[1]价格表!$B$4:$B$35,0)</f>
        <v>10</v>
      </c>
      <c r="N1438" s="4">
        <f>IF(J1438&lt;=0.3,INDEX([1]价格表!$B$4:$I$31,M1438,2),IF(AND(J1438&gt;0.3,J1438&lt;=1),INDEX([1]价格表!$B$4:$I$31,M1438,3),IF(AND(J1438&gt;1,J1438&lt;=2.2),INDEX([1]价格表!$B$4:$I$31,M1438,4),IF(AND(J1438&gt;2.2,J1438&lt;=3.3),INDEX([1]价格表!$B$4:$I$31,M1438,5),IF(AND(J1438&gt;3.3,J1438&lt;=4),INDEX([1]价格表!$B$4:$I$31,M1438,6),IF(AND(J1438&gt;4,J1438&lt;=5.5),INDEX([1]价格表!$B$4:$I$31,M1438,7),IF(J1438&gt;5.5,2.6+INDEX([1]价格表!$B$4:$I$31,M1438,8)*L1438)))))))</f>
        <v>2.15</v>
      </c>
      <c r="O1438" s="3"/>
      <c r="P1438" s="3"/>
      <c r="Q1438" s="3">
        <f t="shared" si="45"/>
        <v>0</v>
      </c>
    </row>
    <row r="1439" spans="1:17">
      <c r="A1439" s="11">
        <v>4606926206481</v>
      </c>
      <c r="B1439" s="1" t="s">
        <v>19</v>
      </c>
      <c r="C1439" s="12">
        <v>20210206</v>
      </c>
      <c r="D1439" s="12">
        <v>610538201209</v>
      </c>
      <c r="E1439" s="12" t="s">
        <v>19</v>
      </c>
      <c r="F1439" s="12">
        <v>20210216</v>
      </c>
      <c r="G1439" s="12" t="s">
        <v>20</v>
      </c>
      <c r="H1439" s="12" t="s">
        <v>54</v>
      </c>
      <c r="I1439" s="12" t="s">
        <v>99</v>
      </c>
      <c r="J1439" s="12">
        <v>1.76</v>
      </c>
      <c r="K1439" s="12" t="s">
        <v>23</v>
      </c>
      <c r="L1439">
        <f t="shared" si="44"/>
        <v>2</v>
      </c>
      <c r="M1439">
        <f>MATCH(H:H,[1]价格表!$B$4:$B$35,0)</f>
        <v>10</v>
      </c>
      <c r="N1439" s="4">
        <f>IF(J1439&lt;=0.3,INDEX([1]价格表!$B$4:$I$31,M1439,2),IF(AND(J1439&gt;0.3,J1439&lt;=1),INDEX([1]价格表!$B$4:$I$31,M1439,3),IF(AND(J1439&gt;1,J1439&lt;=2.2),INDEX([1]价格表!$B$4:$I$31,M1439,4),IF(AND(J1439&gt;2.2,J1439&lt;=3.3),INDEX([1]价格表!$B$4:$I$31,M1439,5),IF(AND(J1439&gt;3.3,J1439&lt;=4),INDEX([1]价格表!$B$4:$I$31,M1439,6),IF(AND(J1439&gt;4,J1439&lt;=5.5),INDEX([1]价格表!$B$4:$I$31,M1439,7),IF(J1439&gt;5.5,2.6+INDEX([1]价格表!$B$4:$I$31,M1439,8)*L1439)))))))</f>
        <v>2.15</v>
      </c>
      <c r="O1439" s="3"/>
      <c r="P1439" s="3"/>
      <c r="Q1439" s="3">
        <f t="shared" si="45"/>
        <v>0</v>
      </c>
    </row>
    <row r="1440" spans="1:17">
      <c r="A1440" s="11">
        <v>4606926243495</v>
      </c>
      <c r="B1440" s="1" t="s">
        <v>19</v>
      </c>
      <c r="C1440" s="12">
        <v>20210206</v>
      </c>
      <c r="D1440" s="12">
        <v>610538201209</v>
      </c>
      <c r="E1440" s="12" t="s">
        <v>19</v>
      </c>
      <c r="F1440" s="12">
        <v>20210216</v>
      </c>
      <c r="G1440" s="12" t="s">
        <v>20</v>
      </c>
      <c r="H1440" s="12" t="s">
        <v>54</v>
      </c>
      <c r="I1440" s="12" t="s">
        <v>99</v>
      </c>
      <c r="J1440" s="12">
        <v>1.76</v>
      </c>
      <c r="K1440" s="12" t="s">
        <v>23</v>
      </c>
      <c r="L1440">
        <f t="shared" si="44"/>
        <v>2</v>
      </c>
      <c r="M1440">
        <f>MATCH(H:H,[1]价格表!$B$4:$B$35,0)</f>
        <v>10</v>
      </c>
      <c r="N1440" s="4">
        <f>IF(J1440&lt;=0.3,INDEX([1]价格表!$B$4:$I$31,M1440,2),IF(AND(J1440&gt;0.3,J1440&lt;=1),INDEX([1]价格表!$B$4:$I$31,M1440,3),IF(AND(J1440&gt;1,J1440&lt;=2.2),INDEX([1]价格表!$B$4:$I$31,M1440,4),IF(AND(J1440&gt;2.2,J1440&lt;=3.3),INDEX([1]价格表!$B$4:$I$31,M1440,5),IF(AND(J1440&gt;3.3,J1440&lt;=4),INDEX([1]价格表!$B$4:$I$31,M1440,6),IF(AND(J1440&gt;4,J1440&lt;=5.5),INDEX([1]价格表!$B$4:$I$31,M1440,7),IF(J1440&gt;5.5,2.6+INDEX([1]价格表!$B$4:$I$31,M1440,8)*L1440)))))))</f>
        <v>2.15</v>
      </c>
      <c r="O1440" s="3"/>
      <c r="P1440" s="3"/>
      <c r="Q1440" s="3">
        <f t="shared" si="45"/>
        <v>0</v>
      </c>
    </row>
    <row r="1441" spans="1:17">
      <c r="A1441" s="11">
        <v>4606926243516</v>
      </c>
      <c r="B1441" s="1" t="s">
        <v>19</v>
      </c>
      <c r="C1441" s="12">
        <v>20210206</v>
      </c>
      <c r="D1441" s="12">
        <v>610538201209</v>
      </c>
      <c r="E1441" s="12" t="s">
        <v>19</v>
      </c>
      <c r="F1441" s="12">
        <v>20210216</v>
      </c>
      <c r="G1441" s="12" t="s">
        <v>20</v>
      </c>
      <c r="H1441" s="12" t="s">
        <v>54</v>
      </c>
      <c r="I1441" s="12" t="s">
        <v>99</v>
      </c>
      <c r="J1441" s="12">
        <v>1.76</v>
      </c>
      <c r="K1441" s="12" t="s">
        <v>23</v>
      </c>
      <c r="L1441">
        <f t="shared" si="44"/>
        <v>2</v>
      </c>
      <c r="M1441">
        <f>MATCH(H:H,[1]价格表!$B$4:$B$35,0)</f>
        <v>10</v>
      </c>
      <c r="N1441" s="4">
        <f>IF(J1441&lt;=0.3,INDEX([1]价格表!$B$4:$I$31,M1441,2),IF(AND(J1441&gt;0.3,J1441&lt;=1),INDEX([1]价格表!$B$4:$I$31,M1441,3),IF(AND(J1441&gt;1,J1441&lt;=2.2),INDEX([1]价格表!$B$4:$I$31,M1441,4),IF(AND(J1441&gt;2.2,J1441&lt;=3.3),INDEX([1]价格表!$B$4:$I$31,M1441,5),IF(AND(J1441&gt;3.3,J1441&lt;=4),INDEX([1]价格表!$B$4:$I$31,M1441,6),IF(AND(J1441&gt;4,J1441&lt;=5.5),INDEX([1]价格表!$B$4:$I$31,M1441,7),IF(J1441&gt;5.5,2.6+INDEX([1]价格表!$B$4:$I$31,M1441,8)*L1441)))))))</f>
        <v>2.15</v>
      </c>
      <c r="O1441" s="3"/>
      <c r="P1441" s="3"/>
      <c r="Q1441" s="3">
        <f t="shared" si="45"/>
        <v>0</v>
      </c>
    </row>
    <row r="1442" spans="1:17">
      <c r="A1442" s="11">
        <v>4606926243517</v>
      </c>
      <c r="B1442" s="1" t="s">
        <v>19</v>
      </c>
      <c r="C1442" s="12">
        <v>20210206</v>
      </c>
      <c r="D1442" s="12">
        <v>610538201209</v>
      </c>
      <c r="E1442" s="12" t="s">
        <v>19</v>
      </c>
      <c r="F1442" s="12">
        <v>20210216</v>
      </c>
      <c r="G1442" s="12" t="s">
        <v>20</v>
      </c>
      <c r="H1442" s="12" t="s">
        <v>54</v>
      </c>
      <c r="I1442" s="12" t="s">
        <v>99</v>
      </c>
      <c r="J1442" s="12">
        <v>1.89</v>
      </c>
      <c r="K1442" s="12" t="s">
        <v>23</v>
      </c>
      <c r="L1442">
        <f t="shared" si="44"/>
        <v>2</v>
      </c>
      <c r="M1442">
        <f>MATCH(H:H,[1]价格表!$B$4:$B$35,0)</f>
        <v>10</v>
      </c>
      <c r="N1442" s="4">
        <f>IF(J1442&lt;=0.3,INDEX([1]价格表!$B$4:$I$31,M1442,2),IF(AND(J1442&gt;0.3,J1442&lt;=1),INDEX([1]价格表!$B$4:$I$31,M1442,3),IF(AND(J1442&gt;1,J1442&lt;=2.2),INDEX([1]价格表!$B$4:$I$31,M1442,4),IF(AND(J1442&gt;2.2,J1442&lt;=3.3),INDEX([1]价格表!$B$4:$I$31,M1442,5),IF(AND(J1442&gt;3.3,J1442&lt;=4),INDEX([1]价格表!$B$4:$I$31,M1442,6),IF(AND(J1442&gt;4,J1442&lt;=5.5),INDEX([1]价格表!$B$4:$I$31,M1442,7),IF(J1442&gt;5.5,2.6+INDEX([1]价格表!$B$4:$I$31,M1442,8)*L1442)))))))</f>
        <v>2.15</v>
      </c>
      <c r="O1442" s="3"/>
      <c r="P1442" s="3"/>
      <c r="Q1442" s="3">
        <f t="shared" si="45"/>
        <v>0</v>
      </c>
    </row>
    <row r="1443" spans="1:17">
      <c r="A1443" s="11">
        <v>4606926243577</v>
      </c>
      <c r="B1443" s="1" t="s">
        <v>19</v>
      </c>
      <c r="C1443" s="12">
        <v>20210206</v>
      </c>
      <c r="D1443" s="12">
        <v>610538201209</v>
      </c>
      <c r="E1443" s="12" t="s">
        <v>19</v>
      </c>
      <c r="F1443" s="12">
        <v>20210216</v>
      </c>
      <c r="G1443" s="12" t="s">
        <v>20</v>
      </c>
      <c r="H1443" s="12" t="s">
        <v>54</v>
      </c>
      <c r="I1443" s="12" t="s">
        <v>99</v>
      </c>
      <c r="J1443" s="12">
        <v>1.76</v>
      </c>
      <c r="K1443" s="12" t="s">
        <v>23</v>
      </c>
      <c r="L1443">
        <f t="shared" si="44"/>
        <v>2</v>
      </c>
      <c r="M1443">
        <f>MATCH(H:H,[1]价格表!$B$4:$B$35,0)</f>
        <v>10</v>
      </c>
      <c r="N1443" s="4">
        <f>IF(J1443&lt;=0.3,INDEX([1]价格表!$B$4:$I$31,M1443,2),IF(AND(J1443&gt;0.3,J1443&lt;=1),INDEX([1]价格表!$B$4:$I$31,M1443,3),IF(AND(J1443&gt;1,J1443&lt;=2.2),INDEX([1]价格表!$B$4:$I$31,M1443,4),IF(AND(J1443&gt;2.2,J1443&lt;=3.3),INDEX([1]价格表!$B$4:$I$31,M1443,5),IF(AND(J1443&gt;3.3,J1443&lt;=4),INDEX([1]价格表!$B$4:$I$31,M1443,6),IF(AND(J1443&gt;4,J1443&lt;=5.5),INDEX([1]价格表!$B$4:$I$31,M1443,7),IF(J1443&gt;5.5,2.6+INDEX([1]价格表!$B$4:$I$31,M1443,8)*L1443)))))))</f>
        <v>2.15</v>
      </c>
      <c r="O1443" s="3"/>
      <c r="P1443" s="3"/>
      <c r="Q1443" s="3">
        <f t="shared" si="45"/>
        <v>0</v>
      </c>
    </row>
    <row r="1444" spans="1:17">
      <c r="A1444" s="11">
        <v>4606926243586</v>
      </c>
      <c r="B1444" s="1" t="s">
        <v>19</v>
      </c>
      <c r="C1444" s="12">
        <v>20210206</v>
      </c>
      <c r="D1444" s="12">
        <v>610538201209</v>
      </c>
      <c r="E1444" s="12" t="s">
        <v>19</v>
      </c>
      <c r="F1444" s="12">
        <v>20210216</v>
      </c>
      <c r="G1444" s="12" t="s">
        <v>20</v>
      </c>
      <c r="H1444" s="12" t="s">
        <v>54</v>
      </c>
      <c r="I1444" s="12" t="s">
        <v>99</v>
      </c>
      <c r="J1444" s="12">
        <v>1.77</v>
      </c>
      <c r="K1444" s="12" t="s">
        <v>23</v>
      </c>
      <c r="L1444">
        <f t="shared" si="44"/>
        <v>2</v>
      </c>
      <c r="M1444">
        <f>MATCH(H:H,[1]价格表!$B$4:$B$35,0)</f>
        <v>10</v>
      </c>
      <c r="N1444" s="4">
        <f>IF(J1444&lt;=0.3,INDEX([1]价格表!$B$4:$I$31,M1444,2),IF(AND(J1444&gt;0.3,J1444&lt;=1),INDEX([1]价格表!$B$4:$I$31,M1444,3),IF(AND(J1444&gt;1,J1444&lt;=2.2),INDEX([1]价格表!$B$4:$I$31,M1444,4),IF(AND(J1444&gt;2.2,J1444&lt;=3.3),INDEX([1]价格表!$B$4:$I$31,M1444,5),IF(AND(J1444&gt;3.3,J1444&lt;=4),INDEX([1]价格表!$B$4:$I$31,M1444,6),IF(AND(J1444&gt;4,J1444&lt;=5.5),INDEX([1]价格表!$B$4:$I$31,M1444,7),IF(J1444&gt;5.5,2.6+INDEX([1]价格表!$B$4:$I$31,M1444,8)*L1444)))))))</f>
        <v>2.15</v>
      </c>
      <c r="O1444" s="3"/>
      <c r="P1444" s="3"/>
      <c r="Q1444" s="3">
        <f t="shared" si="45"/>
        <v>0</v>
      </c>
    </row>
    <row r="1445" spans="1:17">
      <c r="A1445" s="11">
        <v>4606926243588</v>
      </c>
      <c r="B1445" s="1" t="s">
        <v>19</v>
      </c>
      <c r="C1445" s="12">
        <v>20210206</v>
      </c>
      <c r="D1445" s="12">
        <v>610538201209</v>
      </c>
      <c r="E1445" s="12" t="s">
        <v>19</v>
      </c>
      <c r="F1445" s="12">
        <v>20210216</v>
      </c>
      <c r="G1445" s="12" t="s">
        <v>20</v>
      </c>
      <c r="H1445" s="12" t="s">
        <v>54</v>
      </c>
      <c r="I1445" s="12" t="s">
        <v>99</v>
      </c>
      <c r="J1445" s="12">
        <v>1.76</v>
      </c>
      <c r="K1445" s="12" t="s">
        <v>23</v>
      </c>
      <c r="L1445">
        <f t="shared" si="44"/>
        <v>2</v>
      </c>
      <c r="M1445">
        <f>MATCH(H:H,[1]价格表!$B$4:$B$35,0)</f>
        <v>10</v>
      </c>
      <c r="N1445" s="4">
        <f>IF(J1445&lt;=0.3,INDEX([1]价格表!$B$4:$I$31,M1445,2),IF(AND(J1445&gt;0.3,J1445&lt;=1),INDEX([1]价格表!$B$4:$I$31,M1445,3),IF(AND(J1445&gt;1,J1445&lt;=2.2),INDEX([1]价格表!$B$4:$I$31,M1445,4),IF(AND(J1445&gt;2.2,J1445&lt;=3.3),INDEX([1]价格表!$B$4:$I$31,M1445,5),IF(AND(J1445&gt;3.3,J1445&lt;=4),INDEX([1]价格表!$B$4:$I$31,M1445,6),IF(AND(J1445&gt;4,J1445&lt;=5.5),INDEX([1]价格表!$B$4:$I$31,M1445,7),IF(J1445&gt;5.5,2.6+INDEX([1]价格表!$B$4:$I$31,M1445,8)*L1445)))))))</f>
        <v>2.15</v>
      </c>
      <c r="O1445" s="3"/>
      <c r="P1445" s="3"/>
      <c r="Q1445" s="3">
        <f t="shared" si="45"/>
        <v>0</v>
      </c>
    </row>
    <row r="1446" spans="1:17">
      <c r="A1446" s="11">
        <v>4606926244370</v>
      </c>
      <c r="B1446" s="1" t="s">
        <v>19</v>
      </c>
      <c r="C1446" s="12">
        <v>20210206</v>
      </c>
      <c r="D1446" s="12">
        <v>610538201209</v>
      </c>
      <c r="E1446" s="12" t="s">
        <v>19</v>
      </c>
      <c r="F1446" s="12">
        <v>20210216</v>
      </c>
      <c r="G1446" s="12" t="s">
        <v>20</v>
      </c>
      <c r="H1446" s="12" t="s">
        <v>54</v>
      </c>
      <c r="I1446" s="12" t="s">
        <v>99</v>
      </c>
      <c r="J1446" s="12">
        <v>1.76</v>
      </c>
      <c r="K1446" s="12" t="s">
        <v>23</v>
      </c>
      <c r="L1446">
        <f t="shared" si="44"/>
        <v>2</v>
      </c>
      <c r="M1446">
        <f>MATCH(H:H,[1]价格表!$B$4:$B$35,0)</f>
        <v>10</v>
      </c>
      <c r="N1446" s="4">
        <f>IF(J1446&lt;=0.3,INDEX([1]价格表!$B$4:$I$31,M1446,2),IF(AND(J1446&gt;0.3,J1446&lt;=1),INDEX([1]价格表!$B$4:$I$31,M1446,3),IF(AND(J1446&gt;1,J1446&lt;=2.2),INDEX([1]价格表!$B$4:$I$31,M1446,4),IF(AND(J1446&gt;2.2,J1446&lt;=3.3),INDEX([1]价格表!$B$4:$I$31,M1446,5),IF(AND(J1446&gt;3.3,J1446&lt;=4),INDEX([1]价格表!$B$4:$I$31,M1446,6),IF(AND(J1446&gt;4,J1446&lt;=5.5),INDEX([1]价格表!$B$4:$I$31,M1446,7),IF(J1446&gt;5.5,2.6+INDEX([1]价格表!$B$4:$I$31,M1446,8)*L1446)))))))</f>
        <v>2.15</v>
      </c>
      <c r="O1446" s="3"/>
      <c r="P1446" s="3"/>
      <c r="Q1446" s="3">
        <f t="shared" si="45"/>
        <v>0</v>
      </c>
    </row>
    <row r="1447" spans="1:17">
      <c r="A1447" s="11">
        <v>4606926513199</v>
      </c>
      <c r="B1447" s="1" t="s">
        <v>19</v>
      </c>
      <c r="C1447" s="12">
        <v>20210206</v>
      </c>
      <c r="D1447" s="12">
        <v>610538201209</v>
      </c>
      <c r="E1447" s="12" t="s">
        <v>19</v>
      </c>
      <c r="F1447" s="12">
        <v>20210216</v>
      </c>
      <c r="G1447" s="12" t="s">
        <v>20</v>
      </c>
      <c r="H1447" s="12" t="s">
        <v>40</v>
      </c>
      <c r="I1447" s="12" t="s">
        <v>268</v>
      </c>
      <c r="J1447" s="12">
        <v>2.97</v>
      </c>
      <c r="K1447" s="12" t="s">
        <v>23</v>
      </c>
      <c r="L1447">
        <f t="shared" si="44"/>
        <v>3</v>
      </c>
      <c r="M1447">
        <f>MATCH(H:H,[1]价格表!$B$4:$B$35,0)</f>
        <v>9</v>
      </c>
      <c r="N1447" s="4">
        <f>IF(J1447&lt;=0.3,INDEX([1]价格表!$B$4:$I$31,M1447,2),IF(AND(J1447&gt;0.3,J1447&lt;=1),INDEX([1]价格表!$B$4:$I$31,M1447,3),IF(AND(J1447&gt;1,J1447&lt;=2.2),INDEX([1]价格表!$B$4:$I$31,M1447,4),IF(AND(J1447&gt;2.2,J1447&lt;=3.3),INDEX([1]价格表!$B$4:$I$31,M1447,5),IF(AND(J1447&gt;3.3,J1447&lt;=4),INDEX([1]价格表!$B$4:$I$31,M1447,6),IF(AND(J1447&gt;4,J1447&lt;=5.5),INDEX([1]价格表!$B$4:$I$31,M1447,7),IF(J1447&gt;5.5,2.6+INDEX([1]价格表!$B$4:$I$31,M1447,8)*L1447)))))))</f>
        <v>2.5</v>
      </c>
      <c r="O1447" s="3"/>
      <c r="P1447" s="3"/>
      <c r="Q1447" s="3">
        <f t="shared" si="45"/>
        <v>0</v>
      </c>
    </row>
    <row r="1448" spans="1:17">
      <c r="A1448" s="11">
        <v>4606928582720</v>
      </c>
      <c r="B1448" s="1" t="s">
        <v>19</v>
      </c>
      <c r="C1448" s="12">
        <v>20210206</v>
      </c>
      <c r="D1448" s="12">
        <v>610538201209</v>
      </c>
      <c r="E1448" s="12" t="s">
        <v>19</v>
      </c>
      <c r="F1448" s="12">
        <v>20210216</v>
      </c>
      <c r="G1448" s="12" t="s">
        <v>20</v>
      </c>
      <c r="H1448" s="12" t="s">
        <v>54</v>
      </c>
      <c r="I1448" s="12" t="s">
        <v>55</v>
      </c>
      <c r="J1448" s="12">
        <v>2.96</v>
      </c>
      <c r="K1448" s="12" t="s">
        <v>23</v>
      </c>
      <c r="L1448">
        <f t="shared" si="44"/>
        <v>3</v>
      </c>
      <c r="M1448">
        <f>MATCH(H:H,[1]价格表!$B$4:$B$35,0)</f>
        <v>10</v>
      </c>
      <c r="N1448" s="4">
        <f>IF(J1448&lt;=0.3,INDEX([1]价格表!$B$4:$I$31,M1448,2),IF(AND(J1448&gt;0.3,J1448&lt;=1),INDEX([1]价格表!$B$4:$I$31,M1448,3),IF(AND(J1448&gt;1,J1448&lt;=2.2),INDEX([1]价格表!$B$4:$I$31,M1448,4),IF(AND(J1448&gt;2.2,J1448&lt;=3.3),INDEX([1]价格表!$B$4:$I$31,M1448,5),IF(AND(J1448&gt;3.3,J1448&lt;=4),INDEX([1]价格表!$B$4:$I$31,M1448,6),IF(AND(J1448&gt;4,J1448&lt;=5.5),INDEX([1]价格表!$B$4:$I$31,M1448,7),IF(J1448&gt;5.5,2.6+INDEX([1]价格表!$B$4:$I$31,M1448,8)*L1448)))))))</f>
        <v>2.5</v>
      </c>
      <c r="O1448" s="5">
        <v>1.81</v>
      </c>
      <c r="P1448" s="5">
        <v>2.15</v>
      </c>
      <c r="Q1448" s="3">
        <f t="shared" si="45"/>
        <v>-0.35</v>
      </c>
    </row>
    <row r="1449" spans="1:17">
      <c r="A1449" s="11">
        <v>4606928582724</v>
      </c>
      <c r="B1449" s="1" t="s">
        <v>19</v>
      </c>
      <c r="C1449" s="12">
        <v>20210206</v>
      </c>
      <c r="D1449" s="12">
        <v>610538201209</v>
      </c>
      <c r="E1449" s="12" t="s">
        <v>19</v>
      </c>
      <c r="F1449" s="12">
        <v>20210216</v>
      </c>
      <c r="G1449" s="12" t="s">
        <v>20</v>
      </c>
      <c r="H1449" s="12" t="s">
        <v>54</v>
      </c>
      <c r="I1449" s="12" t="s">
        <v>55</v>
      </c>
      <c r="J1449" s="12">
        <v>1.76</v>
      </c>
      <c r="K1449" s="12" t="s">
        <v>23</v>
      </c>
      <c r="L1449">
        <f t="shared" si="44"/>
        <v>2</v>
      </c>
      <c r="M1449">
        <f>MATCH(H:H,[1]价格表!$B$4:$B$35,0)</f>
        <v>10</v>
      </c>
      <c r="N1449" s="4">
        <f>IF(J1449&lt;=0.3,INDEX([1]价格表!$B$4:$I$31,M1449,2),IF(AND(J1449&gt;0.3,J1449&lt;=1),INDEX([1]价格表!$B$4:$I$31,M1449,3),IF(AND(J1449&gt;1,J1449&lt;=2.2),INDEX([1]价格表!$B$4:$I$31,M1449,4),IF(AND(J1449&gt;2.2,J1449&lt;=3.3),INDEX([1]价格表!$B$4:$I$31,M1449,5),IF(AND(J1449&gt;3.3,J1449&lt;=4),INDEX([1]价格表!$B$4:$I$31,M1449,6),IF(AND(J1449&gt;4,J1449&lt;=5.5),INDEX([1]价格表!$B$4:$I$31,M1449,7),IF(J1449&gt;5.5,2.6+INDEX([1]价格表!$B$4:$I$31,M1449,8)*L1449)))))))</f>
        <v>2.15</v>
      </c>
      <c r="O1449" s="3"/>
      <c r="P1449" s="3"/>
      <c r="Q1449" s="3">
        <f t="shared" si="45"/>
        <v>0</v>
      </c>
    </row>
    <row r="1450" spans="1:17">
      <c r="A1450" s="11">
        <v>4606928582728</v>
      </c>
      <c r="B1450" s="1" t="s">
        <v>19</v>
      </c>
      <c r="C1450" s="12">
        <v>20210206</v>
      </c>
      <c r="D1450" s="12">
        <v>610538201209</v>
      </c>
      <c r="E1450" s="12" t="s">
        <v>19</v>
      </c>
      <c r="F1450" s="12">
        <v>20210216</v>
      </c>
      <c r="G1450" s="12" t="s">
        <v>20</v>
      </c>
      <c r="H1450" s="12" t="s">
        <v>54</v>
      </c>
      <c r="I1450" s="12" t="s">
        <v>55</v>
      </c>
      <c r="J1450" s="12">
        <v>1.76</v>
      </c>
      <c r="K1450" s="12" t="s">
        <v>23</v>
      </c>
      <c r="L1450">
        <f t="shared" si="44"/>
        <v>2</v>
      </c>
      <c r="M1450">
        <f>MATCH(H:H,[1]价格表!$B$4:$B$35,0)</f>
        <v>10</v>
      </c>
      <c r="N1450" s="4">
        <f>IF(J1450&lt;=0.3,INDEX([1]价格表!$B$4:$I$31,M1450,2),IF(AND(J1450&gt;0.3,J1450&lt;=1),INDEX([1]价格表!$B$4:$I$31,M1450,3),IF(AND(J1450&gt;1,J1450&lt;=2.2),INDEX([1]价格表!$B$4:$I$31,M1450,4),IF(AND(J1450&gt;2.2,J1450&lt;=3.3),INDEX([1]价格表!$B$4:$I$31,M1450,5),IF(AND(J1450&gt;3.3,J1450&lt;=4),INDEX([1]价格表!$B$4:$I$31,M1450,6),IF(AND(J1450&gt;4,J1450&lt;=5.5),INDEX([1]价格表!$B$4:$I$31,M1450,7),IF(J1450&gt;5.5,2.6+INDEX([1]价格表!$B$4:$I$31,M1450,8)*L1450)))))))</f>
        <v>2.15</v>
      </c>
      <c r="O1450" s="3"/>
      <c r="P1450" s="3"/>
      <c r="Q1450" s="3">
        <f t="shared" si="45"/>
        <v>0</v>
      </c>
    </row>
    <row r="1451" spans="1:17">
      <c r="A1451" s="11">
        <v>4606928582734</v>
      </c>
      <c r="B1451" s="1" t="s">
        <v>19</v>
      </c>
      <c r="C1451" s="12">
        <v>20210206</v>
      </c>
      <c r="D1451" s="12">
        <v>610538201209</v>
      </c>
      <c r="E1451" s="12" t="s">
        <v>19</v>
      </c>
      <c r="F1451" s="12">
        <v>20210216</v>
      </c>
      <c r="G1451" s="12" t="s">
        <v>20</v>
      </c>
      <c r="H1451" s="12" t="s">
        <v>149</v>
      </c>
      <c r="I1451" s="12" t="s">
        <v>152</v>
      </c>
      <c r="J1451" s="12">
        <v>1.77</v>
      </c>
      <c r="K1451" s="12" t="s">
        <v>23</v>
      </c>
      <c r="L1451">
        <f t="shared" si="44"/>
        <v>2</v>
      </c>
      <c r="M1451">
        <f>MATCH(H:H,[1]价格表!$B$4:$B$35,0)</f>
        <v>24</v>
      </c>
      <c r="N1451" s="4">
        <f>IF(J1451&lt;=0.3,INDEX([1]价格表!$B$4:$I$31,M1451,2),IF(AND(J1451&gt;0.3,J1451&lt;=1),INDEX([1]价格表!$B$4:$I$31,M1451,3),IF(AND(J1451&gt;1,J1451&lt;=2.2),INDEX([1]价格表!$B$4:$I$31,M1451,4),IF(AND(J1451&gt;2.2,J1451&lt;=3.3),INDEX([1]价格表!$B$4:$I$31,M1451,5),IF(AND(J1451&gt;3.3,J1451&lt;=4),INDEX([1]价格表!$B$4:$I$31,M1451,6),IF(AND(J1451&gt;4,J1451&lt;=5.5),INDEX([1]价格表!$B$4:$I$31,M1451,7),IF(J1451&gt;5.5,2.6+INDEX([1]价格表!$B$4:$I$31,M1451,8)*L1451)))))))</f>
        <v>2.15</v>
      </c>
      <c r="O1451" s="3"/>
      <c r="P1451" s="3"/>
      <c r="Q1451" s="3">
        <f t="shared" si="45"/>
        <v>0</v>
      </c>
    </row>
    <row r="1452" spans="1:17">
      <c r="A1452" s="11">
        <v>4606928582773</v>
      </c>
      <c r="B1452" s="1" t="s">
        <v>19</v>
      </c>
      <c r="C1452" s="12">
        <v>20210206</v>
      </c>
      <c r="D1452" s="12">
        <v>610538201209</v>
      </c>
      <c r="E1452" s="12" t="s">
        <v>19</v>
      </c>
      <c r="F1452" s="12">
        <v>20210216</v>
      </c>
      <c r="G1452" s="12" t="s">
        <v>20</v>
      </c>
      <c r="H1452" s="12" t="s">
        <v>54</v>
      </c>
      <c r="I1452" s="12" t="s">
        <v>55</v>
      </c>
      <c r="J1452" s="12">
        <v>1.8</v>
      </c>
      <c r="K1452" s="12" t="s">
        <v>23</v>
      </c>
      <c r="L1452">
        <f t="shared" si="44"/>
        <v>2</v>
      </c>
      <c r="M1452">
        <f>MATCH(H:H,[1]价格表!$B$4:$B$35,0)</f>
        <v>10</v>
      </c>
      <c r="N1452" s="4">
        <f>IF(J1452&lt;=0.3,INDEX([1]价格表!$B$4:$I$31,M1452,2),IF(AND(J1452&gt;0.3,J1452&lt;=1),INDEX([1]价格表!$B$4:$I$31,M1452,3),IF(AND(J1452&gt;1,J1452&lt;=2.2),INDEX([1]价格表!$B$4:$I$31,M1452,4),IF(AND(J1452&gt;2.2,J1452&lt;=3.3),INDEX([1]价格表!$B$4:$I$31,M1452,5),IF(AND(J1452&gt;3.3,J1452&lt;=4),INDEX([1]价格表!$B$4:$I$31,M1452,6),IF(AND(J1452&gt;4,J1452&lt;=5.5),INDEX([1]价格表!$B$4:$I$31,M1452,7),IF(J1452&gt;5.5,2.6+INDEX([1]价格表!$B$4:$I$31,M1452,8)*L1452)))))))</f>
        <v>2.15</v>
      </c>
      <c r="O1452" s="3"/>
      <c r="P1452" s="3"/>
      <c r="Q1452" s="3">
        <f t="shared" si="45"/>
        <v>0</v>
      </c>
    </row>
    <row r="1453" spans="1:17">
      <c r="A1453" s="11">
        <v>4606928582788</v>
      </c>
      <c r="B1453" s="1" t="s">
        <v>19</v>
      </c>
      <c r="C1453" s="12">
        <v>20210206</v>
      </c>
      <c r="D1453" s="12">
        <v>610538201209</v>
      </c>
      <c r="E1453" s="12" t="s">
        <v>19</v>
      </c>
      <c r="F1453" s="12">
        <v>20210216</v>
      </c>
      <c r="G1453" s="12" t="s">
        <v>20</v>
      </c>
      <c r="H1453" s="12" t="s">
        <v>54</v>
      </c>
      <c r="I1453" s="12" t="s">
        <v>55</v>
      </c>
      <c r="J1453" s="12">
        <v>1.81</v>
      </c>
      <c r="K1453" s="12" t="s">
        <v>23</v>
      </c>
      <c r="L1453">
        <f t="shared" si="44"/>
        <v>2</v>
      </c>
      <c r="M1453">
        <f>MATCH(H:H,[1]价格表!$B$4:$B$35,0)</f>
        <v>10</v>
      </c>
      <c r="N1453" s="4">
        <f>IF(J1453&lt;=0.3,INDEX([1]价格表!$B$4:$I$31,M1453,2),IF(AND(J1453&gt;0.3,J1453&lt;=1),INDEX([1]价格表!$B$4:$I$31,M1453,3),IF(AND(J1453&gt;1,J1453&lt;=2.2),INDEX([1]价格表!$B$4:$I$31,M1453,4),IF(AND(J1453&gt;2.2,J1453&lt;=3.3),INDEX([1]价格表!$B$4:$I$31,M1453,5),IF(AND(J1453&gt;3.3,J1453&lt;=4),INDEX([1]价格表!$B$4:$I$31,M1453,6),IF(AND(J1453&gt;4,J1453&lt;=5.5),INDEX([1]价格表!$B$4:$I$31,M1453,7),IF(J1453&gt;5.5,2.6+INDEX([1]价格表!$B$4:$I$31,M1453,8)*L1453)))))))</f>
        <v>2.15</v>
      </c>
      <c r="O1453" s="3"/>
      <c r="P1453" s="3"/>
      <c r="Q1453" s="3">
        <f t="shared" si="45"/>
        <v>0</v>
      </c>
    </row>
    <row r="1454" spans="1:17">
      <c r="A1454" s="11">
        <v>4606928582809</v>
      </c>
      <c r="B1454" s="1" t="s">
        <v>19</v>
      </c>
      <c r="C1454" s="12">
        <v>20210206</v>
      </c>
      <c r="D1454" s="12">
        <v>610538201209</v>
      </c>
      <c r="E1454" s="12" t="s">
        <v>19</v>
      </c>
      <c r="F1454" s="12">
        <v>20210216</v>
      </c>
      <c r="G1454" s="12" t="s">
        <v>20</v>
      </c>
      <c r="H1454" s="12" t="s">
        <v>54</v>
      </c>
      <c r="I1454" s="12" t="s">
        <v>55</v>
      </c>
      <c r="J1454" s="12">
        <v>1.78</v>
      </c>
      <c r="K1454" s="12" t="s">
        <v>23</v>
      </c>
      <c r="L1454">
        <f t="shared" si="44"/>
        <v>2</v>
      </c>
      <c r="M1454">
        <f>MATCH(H:H,[1]价格表!$B$4:$B$35,0)</f>
        <v>10</v>
      </c>
      <c r="N1454" s="4">
        <f>IF(J1454&lt;=0.3,INDEX([1]价格表!$B$4:$I$31,M1454,2),IF(AND(J1454&gt;0.3,J1454&lt;=1),INDEX([1]价格表!$B$4:$I$31,M1454,3),IF(AND(J1454&gt;1,J1454&lt;=2.2),INDEX([1]价格表!$B$4:$I$31,M1454,4),IF(AND(J1454&gt;2.2,J1454&lt;=3.3),INDEX([1]价格表!$B$4:$I$31,M1454,5),IF(AND(J1454&gt;3.3,J1454&lt;=4),INDEX([1]价格表!$B$4:$I$31,M1454,6),IF(AND(J1454&gt;4,J1454&lt;=5.5),INDEX([1]价格表!$B$4:$I$31,M1454,7),IF(J1454&gt;5.5,2.6+INDEX([1]价格表!$B$4:$I$31,M1454,8)*L1454)))))))</f>
        <v>2.15</v>
      </c>
      <c r="O1454" s="3"/>
      <c r="P1454" s="3"/>
      <c r="Q1454" s="3">
        <f t="shared" si="45"/>
        <v>0</v>
      </c>
    </row>
    <row r="1455" spans="1:17">
      <c r="A1455" s="11">
        <v>4606928582854</v>
      </c>
      <c r="B1455" s="1" t="s">
        <v>19</v>
      </c>
      <c r="C1455" s="12">
        <v>20210206</v>
      </c>
      <c r="D1455" s="12">
        <v>610538201209</v>
      </c>
      <c r="E1455" s="12" t="s">
        <v>19</v>
      </c>
      <c r="F1455" s="12">
        <v>20210216</v>
      </c>
      <c r="G1455" s="12" t="s">
        <v>20</v>
      </c>
      <c r="H1455" s="12" t="s">
        <v>54</v>
      </c>
      <c r="I1455" s="12" t="s">
        <v>55</v>
      </c>
      <c r="J1455" s="12">
        <v>1.76</v>
      </c>
      <c r="K1455" s="12" t="s">
        <v>23</v>
      </c>
      <c r="L1455">
        <f t="shared" si="44"/>
        <v>2</v>
      </c>
      <c r="M1455">
        <f>MATCH(H:H,[1]价格表!$B$4:$B$35,0)</f>
        <v>10</v>
      </c>
      <c r="N1455" s="4">
        <f>IF(J1455&lt;=0.3,INDEX([1]价格表!$B$4:$I$31,M1455,2),IF(AND(J1455&gt;0.3,J1455&lt;=1),INDEX([1]价格表!$B$4:$I$31,M1455,3),IF(AND(J1455&gt;1,J1455&lt;=2.2),INDEX([1]价格表!$B$4:$I$31,M1455,4),IF(AND(J1455&gt;2.2,J1455&lt;=3.3),INDEX([1]价格表!$B$4:$I$31,M1455,5),IF(AND(J1455&gt;3.3,J1455&lt;=4),INDEX([1]价格表!$B$4:$I$31,M1455,6),IF(AND(J1455&gt;4,J1455&lt;=5.5),INDEX([1]价格表!$B$4:$I$31,M1455,7),IF(J1455&gt;5.5,2.6+INDEX([1]价格表!$B$4:$I$31,M1455,8)*L1455)))))))</f>
        <v>2.15</v>
      </c>
      <c r="O1455" s="3"/>
      <c r="P1455" s="3"/>
      <c r="Q1455" s="3">
        <f t="shared" si="45"/>
        <v>0</v>
      </c>
    </row>
    <row r="1456" spans="1:17">
      <c r="A1456" s="11">
        <v>4606928582870</v>
      </c>
      <c r="B1456" s="1" t="s">
        <v>19</v>
      </c>
      <c r="C1456" s="12">
        <v>20210206</v>
      </c>
      <c r="D1456" s="12">
        <v>610538201209</v>
      </c>
      <c r="E1456" s="12" t="s">
        <v>19</v>
      </c>
      <c r="F1456" s="12">
        <v>20210216</v>
      </c>
      <c r="G1456" s="12" t="s">
        <v>20</v>
      </c>
      <c r="H1456" s="12" t="s">
        <v>54</v>
      </c>
      <c r="I1456" s="12" t="s">
        <v>55</v>
      </c>
      <c r="J1456" s="12">
        <v>1.76</v>
      </c>
      <c r="K1456" s="12" t="s">
        <v>23</v>
      </c>
      <c r="L1456">
        <f t="shared" si="44"/>
        <v>2</v>
      </c>
      <c r="M1456">
        <f>MATCH(H:H,[1]价格表!$B$4:$B$35,0)</f>
        <v>10</v>
      </c>
      <c r="N1456" s="4">
        <f>IF(J1456&lt;=0.3,INDEX([1]价格表!$B$4:$I$31,M1456,2),IF(AND(J1456&gt;0.3,J1456&lt;=1),INDEX([1]价格表!$B$4:$I$31,M1456,3),IF(AND(J1456&gt;1,J1456&lt;=2.2),INDEX([1]价格表!$B$4:$I$31,M1456,4),IF(AND(J1456&gt;2.2,J1456&lt;=3.3),INDEX([1]价格表!$B$4:$I$31,M1456,5),IF(AND(J1456&gt;3.3,J1456&lt;=4),INDEX([1]价格表!$B$4:$I$31,M1456,6),IF(AND(J1456&gt;4,J1456&lt;=5.5),INDEX([1]价格表!$B$4:$I$31,M1456,7),IF(J1456&gt;5.5,2.6+INDEX([1]价格表!$B$4:$I$31,M1456,8)*L1456)))))))</f>
        <v>2.15</v>
      </c>
      <c r="O1456" s="3"/>
      <c r="P1456" s="3"/>
      <c r="Q1456" s="3">
        <f t="shared" si="45"/>
        <v>0</v>
      </c>
    </row>
    <row r="1457" spans="1:17">
      <c r="A1457" s="11">
        <v>4606928582881</v>
      </c>
      <c r="B1457" s="1" t="s">
        <v>19</v>
      </c>
      <c r="C1457" s="12">
        <v>20210206</v>
      </c>
      <c r="D1457" s="12">
        <v>610538201209</v>
      </c>
      <c r="E1457" s="12" t="s">
        <v>19</v>
      </c>
      <c r="F1457" s="12">
        <v>20210216</v>
      </c>
      <c r="G1457" s="12" t="s">
        <v>20</v>
      </c>
      <c r="H1457" s="12" t="s">
        <v>54</v>
      </c>
      <c r="I1457" s="12" t="s">
        <v>55</v>
      </c>
      <c r="J1457" s="12">
        <v>1.78</v>
      </c>
      <c r="K1457" s="12" t="s">
        <v>23</v>
      </c>
      <c r="L1457">
        <f t="shared" si="44"/>
        <v>2</v>
      </c>
      <c r="M1457">
        <f>MATCH(H:H,[1]价格表!$B$4:$B$35,0)</f>
        <v>10</v>
      </c>
      <c r="N1457" s="4">
        <f>IF(J1457&lt;=0.3,INDEX([1]价格表!$B$4:$I$31,M1457,2),IF(AND(J1457&gt;0.3,J1457&lt;=1),INDEX([1]价格表!$B$4:$I$31,M1457,3),IF(AND(J1457&gt;1,J1457&lt;=2.2),INDEX([1]价格表!$B$4:$I$31,M1457,4),IF(AND(J1457&gt;2.2,J1457&lt;=3.3),INDEX([1]价格表!$B$4:$I$31,M1457,5),IF(AND(J1457&gt;3.3,J1457&lt;=4),INDEX([1]价格表!$B$4:$I$31,M1457,6),IF(AND(J1457&gt;4,J1457&lt;=5.5),INDEX([1]价格表!$B$4:$I$31,M1457,7),IF(J1457&gt;5.5,2.6+INDEX([1]价格表!$B$4:$I$31,M1457,8)*L1457)))))))</f>
        <v>2.15</v>
      </c>
      <c r="O1457" s="3"/>
      <c r="P1457" s="3"/>
      <c r="Q1457" s="3">
        <f t="shared" si="45"/>
        <v>0</v>
      </c>
    </row>
    <row r="1458" spans="1:17">
      <c r="A1458" s="11">
        <v>4606928582889</v>
      </c>
      <c r="B1458" s="1" t="s">
        <v>19</v>
      </c>
      <c r="C1458" s="12">
        <v>20210206</v>
      </c>
      <c r="D1458" s="12">
        <v>610538201209</v>
      </c>
      <c r="E1458" s="12" t="s">
        <v>19</v>
      </c>
      <c r="F1458" s="12">
        <v>20210216</v>
      </c>
      <c r="G1458" s="12" t="s">
        <v>20</v>
      </c>
      <c r="H1458" s="12" t="s">
        <v>54</v>
      </c>
      <c r="I1458" s="12" t="s">
        <v>55</v>
      </c>
      <c r="J1458" s="12">
        <v>1.77</v>
      </c>
      <c r="K1458" s="12" t="s">
        <v>23</v>
      </c>
      <c r="L1458">
        <f t="shared" si="44"/>
        <v>2</v>
      </c>
      <c r="M1458">
        <f>MATCH(H:H,[1]价格表!$B$4:$B$35,0)</f>
        <v>10</v>
      </c>
      <c r="N1458" s="4">
        <f>IF(J1458&lt;=0.3,INDEX([1]价格表!$B$4:$I$31,M1458,2),IF(AND(J1458&gt;0.3,J1458&lt;=1),INDEX([1]价格表!$B$4:$I$31,M1458,3),IF(AND(J1458&gt;1,J1458&lt;=2.2),INDEX([1]价格表!$B$4:$I$31,M1458,4),IF(AND(J1458&gt;2.2,J1458&lt;=3.3),INDEX([1]价格表!$B$4:$I$31,M1458,5),IF(AND(J1458&gt;3.3,J1458&lt;=4),INDEX([1]价格表!$B$4:$I$31,M1458,6),IF(AND(J1458&gt;4,J1458&lt;=5.5),INDEX([1]价格表!$B$4:$I$31,M1458,7),IF(J1458&gt;5.5,2.6+INDEX([1]价格表!$B$4:$I$31,M1458,8)*L1458)))))))</f>
        <v>2.15</v>
      </c>
      <c r="O1458" s="3"/>
      <c r="P1458" s="3"/>
      <c r="Q1458" s="3">
        <f t="shared" si="45"/>
        <v>0</v>
      </c>
    </row>
    <row r="1459" spans="1:17">
      <c r="A1459" s="11">
        <v>4606928583251</v>
      </c>
      <c r="B1459" s="1" t="s">
        <v>19</v>
      </c>
      <c r="C1459" s="12">
        <v>20210206</v>
      </c>
      <c r="D1459" s="12">
        <v>610538201209</v>
      </c>
      <c r="E1459" s="12" t="s">
        <v>19</v>
      </c>
      <c r="F1459" s="12">
        <v>20210216</v>
      </c>
      <c r="G1459" s="12" t="s">
        <v>20</v>
      </c>
      <c r="H1459" s="12" t="s">
        <v>54</v>
      </c>
      <c r="I1459" s="12" t="s">
        <v>99</v>
      </c>
      <c r="J1459" s="12">
        <v>1.76</v>
      </c>
      <c r="K1459" s="12" t="s">
        <v>23</v>
      </c>
      <c r="L1459">
        <f t="shared" si="44"/>
        <v>2</v>
      </c>
      <c r="M1459">
        <f>MATCH(H:H,[1]价格表!$B$4:$B$35,0)</f>
        <v>10</v>
      </c>
      <c r="N1459" s="4">
        <f>IF(J1459&lt;=0.3,INDEX([1]价格表!$B$4:$I$31,M1459,2),IF(AND(J1459&gt;0.3,J1459&lt;=1),INDEX([1]价格表!$B$4:$I$31,M1459,3),IF(AND(J1459&gt;1,J1459&lt;=2.2),INDEX([1]价格表!$B$4:$I$31,M1459,4),IF(AND(J1459&gt;2.2,J1459&lt;=3.3),INDEX([1]价格表!$B$4:$I$31,M1459,5),IF(AND(J1459&gt;3.3,J1459&lt;=4),INDEX([1]价格表!$B$4:$I$31,M1459,6),IF(AND(J1459&gt;4,J1459&lt;=5.5),INDEX([1]价格表!$B$4:$I$31,M1459,7),IF(J1459&gt;5.5,2.6+INDEX([1]价格表!$B$4:$I$31,M1459,8)*L1459)))))))</f>
        <v>2.15</v>
      </c>
      <c r="O1459" s="3"/>
      <c r="P1459" s="3"/>
      <c r="Q1459" s="3">
        <f t="shared" si="45"/>
        <v>0</v>
      </c>
    </row>
    <row r="1460" spans="1:17">
      <c r="A1460" s="11">
        <v>4606928583394</v>
      </c>
      <c r="B1460" s="1" t="s">
        <v>19</v>
      </c>
      <c r="C1460" s="12">
        <v>20210206</v>
      </c>
      <c r="D1460" s="12">
        <v>610538201209</v>
      </c>
      <c r="E1460" s="12" t="s">
        <v>19</v>
      </c>
      <c r="F1460" s="12">
        <v>20210216</v>
      </c>
      <c r="G1460" s="12" t="s">
        <v>20</v>
      </c>
      <c r="H1460" s="12" t="s">
        <v>54</v>
      </c>
      <c r="I1460" s="12" t="s">
        <v>99</v>
      </c>
      <c r="J1460" s="12">
        <v>1.79</v>
      </c>
      <c r="K1460" s="12" t="s">
        <v>23</v>
      </c>
      <c r="L1460">
        <f t="shared" si="44"/>
        <v>2</v>
      </c>
      <c r="M1460">
        <f>MATCH(H:H,[1]价格表!$B$4:$B$35,0)</f>
        <v>10</v>
      </c>
      <c r="N1460" s="4">
        <f>IF(J1460&lt;=0.3,INDEX([1]价格表!$B$4:$I$31,M1460,2),IF(AND(J1460&gt;0.3,J1460&lt;=1),INDEX([1]价格表!$B$4:$I$31,M1460,3),IF(AND(J1460&gt;1,J1460&lt;=2.2),INDEX([1]价格表!$B$4:$I$31,M1460,4),IF(AND(J1460&gt;2.2,J1460&lt;=3.3),INDEX([1]价格表!$B$4:$I$31,M1460,5),IF(AND(J1460&gt;3.3,J1460&lt;=4),INDEX([1]价格表!$B$4:$I$31,M1460,6),IF(AND(J1460&gt;4,J1460&lt;=5.5),INDEX([1]价格表!$B$4:$I$31,M1460,7),IF(J1460&gt;5.5,2.6+INDEX([1]价格表!$B$4:$I$31,M1460,8)*L1460)))))))</f>
        <v>2.15</v>
      </c>
      <c r="O1460" s="3"/>
      <c r="P1460" s="3"/>
      <c r="Q1460" s="3">
        <f t="shared" si="45"/>
        <v>0</v>
      </c>
    </row>
    <row r="1461" spans="1:17">
      <c r="A1461" s="11">
        <v>4606928583399</v>
      </c>
      <c r="B1461" s="1" t="s">
        <v>19</v>
      </c>
      <c r="C1461" s="12">
        <v>20210206</v>
      </c>
      <c r="D1461" s="12">
        <v>610538201209</v>
      </c>
      <c r="E1461" s="12" t="s">
        <v>19</v>
      </c>
      <c r="F1461" s="12">
        <v>20210216</v>
      </c>
      <c r="G1461" s="12" t="s">
        <v>20</v>
      </c>
      <c r="H1461" s="12" t="s">
        <v>54</v>
      </c>
      <c r="I1461" s="12" t="s">
        <v>99</v>
      </c>
      <c r="J1461" s="12">
        <v>1.76</v>
      </c>
      <c r="K1461" s="12" t="s">
        <v>23</v>
      </c>
      <c r="L1461">
        <f t="shared" si="44"/>
        <v>2</v>
      </c>
      <c r="M1461">
        <f>MATCH(H:H,[1]价格表!$B$4:$B$35,0)</f>
        <v>10</v>
      </c>
      <c r="N1461" s="4">
        <f>IF(J1461&lt;=0.3,INDEX([1]价格表!$B$4:$I$31,M1461,2),IF(AND(J1461&gt;0.3,J1461&lt;=1),INDEX([1]价格表!$B$4:$I$31,M1461,3),IF(AND(J1461&gt;1,J1461&lt;=2.2),INDEX([1]价格表!$B$4:$I$31,M1461,4),IF(AND(J1461&gt;2.2,J1461&lt;=3.3),INDEX([1]价格表!$B$4:$I$31,M1461,5),IF(AND(J1461&gt;3.3,J1461&lt;=4),INDEX([1]价格表!$B$4:$I$31,M1461,6),IF(AND(J1461&gt;4,J1461&lt;=5.5),INDEX([1]价格表!$B$4:$I$31,M1461,7),IF(J1461&gt;5.5,2.6+INDEX([1]价格表!$B$4:$I$31,M1461,8)*L1461)))))))</f>
        <v>2.15</v>
      </c>
      <c r="O1461" s="3"/>
      <c r="P1461" s="3"/>
      <c r="Q1461" s="3">
        <f t="shared" si="45"/>
        <v>0</v>
      </c>
    </row>
    <row r="1462" spans="1:17">
      <c r="A1462" s="11">
        <v>4606928583419</v>
      </c>
      <c r="B1462" s="1" t="s">
        <v>19</v>
      </c>
      <c r="C1462" s="12">
        <v>20210206</v>
      </c>
      <c r="D1462" s="12">
        <v>610538201209</v>
      </c>
      <c r="E1462" s="12" t="s">
        <v>19</v>
      </c>
      <c r="F1462" s="12">
        <v>20210216</v>
      </c>
      <c r="G1462" s="12" t="s">
        <v>20</v>
      </c>
      <c r="H1462" s="12" t="s">
        <v>54</v>
      </c>
      <c r="I1462" s="12" t="s">
        <v>99</v>
      </c>
      <c r="J1462" s="12">
        <v>1.76</v>
      </c>
      <c r="K1462" s="12" t="s">
        <v>23</v>
      </c>
      <c r="L1462">
        <f t="shared" si="44"/>
        <v>2</v>
      </c>
      <c r="M1462">
        <f>MATCH(H:H,[1]价格表!$B$4:$B$35,0)</f>
        <v>10</v>
      </c>
      <c r="N1462" s="4">
        <f>IF(J1462&lt;=0.3,INDEX([1]价格表!$B$4:$I$31,M1462,2),IF(AND(J1462&gt;0.3,J1462&lt;=1),INDEX([1]价格表!$B$4:$I$31,M1462,3),IF(AND(J1462&gt;1,J1462&lt;=2.2),INDEX([1]价格表!$B$4:$I$31,M1462,4),IF(AND(J1462&gt;2.2,J1462&lt;=3.3),INDEX([1]价格表!$B$4:$I$31,M1462,5),IF(AND(J1462&gt;3.3,J1462&lt;=4),INDEX([1]价格表!$B$4:$I$31,M1462,6),IF(AND(J1462&gt;4,J1462&lt;=5.5),INDEX([1]价格表!$B$4:$I$31,M1462,7),IF(J1462&gt;5.5,2.6+INDEX([1]价格表!$B$4:$I$31,M1462,8)*L1462)))))))</f>
        <v>2.15</v>
      </c>
      <c r="O1462" s="3"/>
      <c r="P1462" s="3"/>
      <c r="Q1462" s="3">
        <f t="shared" si="45"/>
        <v>0</v>
      </c>
    </row>
    <row r="1463" spans="1:17">
      <c r="A1463" s="11">
        <v>4606928583421</v>
      </c>
      <c r="B1463" s="1" t="s">
        <v>19</v>
      </c>
      <c r="C1463" s="12">
        <v>20210206</v>
      </c>
      <c r="D1463" s="12">
        <v>610538201209</v>
      </c>
      <c r="E1463" s="12" t="s">
        <v>19</v>
      </c>
      <c r="F1463" s="12">
        <v>20210216</v>
      </c>
      <c r="G1463" s="12" t="s">
        <v>20</v>
      </c>
      <c r="H1463" s="12" t="s">
        <v>54</v>
      </c>
      <c r="I1463" s="12" t="s">
        <v>99</v>
      </c>
      <c r="J1463" s="12">
        <v>1.76</v>
      </c>
      <c r="K1463" s="12" t="s">
        <v>23</v>
      </c>
      <c r="L1463">
        <f t="shared" si="44"/>
        <v>2</v>
      </c>
      <c r="M1463">
        <f>MATCH(H:H,[1]价格表!$B$4:$B$35,0)</f>
        <v>10</v>
      </c>
      <c r="N1463" s="4">
        <f>IF(J1463&lt;=0.3,INDEX([1]价格表!$B$4:$I$31,M1463,2),IF(AND(J1463&gt;0.3,J1463&lt;=1),INDEX([1]价格表!$B$4:$I$31,M1463,3),IF(AND(J1463&gt;1,J1463&lt;=2.2),INDEX([1]价格表!$B$4:$I$31,M1463,4),IF(AND(J1463&gt;2.2,J1463&lt;=3.3),INDEX([1]价格表!$B$4:$I$31,M1463,5),IF(AND(J1463&gt;3.3,J1463&lt;=4),INDEX([1]价格表!$B$4:$I$31,M1463,6),IF(AND(J1463&gt;4,J1463&lt;=5.5),INDEX([1]价格表!$B$4:$I$31,M1463,7),IF(J1463&gt;5.5,2.6+INDEX([1]价格表!$B$4:$I$31,M1463,8)*L1463)))))))</f>
        <v>2.15</v>
      </c>
      <c r="O1463" s="3"/>
      <c r="P1463" s="3"/>
      <c r="Q1463" s="3">
        <f t="shared" si="45"/>
        <v>0</v>
      </c>
    </row>
    <row r="1464" spans="1:17">
      <c r="A1464" s="11">
        <v>4606928583755</v>
      </c>
      <c r="B1464" s="1" t="s">
        <v>19</v>
      </c>
      <c r="C1464" s="12">
        <v>20210206</v>
      </c>
      <c r="D1464" s="12">
        <v>610538201209</v>
      </c>
      <c r="E1464" s="12" t="s">
        <v>19</v>
      </c>
      <c r="F1464" s="12">
        <v>20210216</v>
      </c>
      <c r="G1464" s="12" t="s">
        <v>20</v>
      </c>
      <c r="H1464" s="12" t="s">
        <v>54</v>
      </c>
      <c r="I1464" s="12" t="s">
        <v>59</v>
      </c>
      <c r="J1464" s="12">
        <v>1.84</v>
      </c>
      <c r="K1464" s="12" t="s">
        <v>23</v>
      </c>
      <c r="L1464">
        <f t="shared" si="44"/>
        <v>2</v>
      </c>
      <c r="M1464">
        <f>MATCH(H:H,[1]价格表!$B$4:$B$35,0)</f>
        <v>10</v>
      </c>
      <c r="N1464" s="4">
        <f>IF(J1464&lt;=0.3,INDEX([1]价格表!$B$4:$I$31,M1464,2),IF(AND(J1464&gt;0.3,J1464&lt;=1),INDEX([1]价格表!$B$4:$I$31,M1464,3),IF(AND(J1464&gt;1,J1464&lt;=2.2),INDEX([1]价格表!$B$4:$I$31,M1464,4),IF(AND(J1464&gt;2.2,J1464&lt;=3.3),INDEX([1]价格表!$B$4:$I$31,M1464,5),IF(AND(J1464&gt;3.3,J1464&lt;=4),INDEX([1]价格表!$B$4:$I$31,M1464,6),IF(AND(J1464&gt;4,J1464&lt;=5.5),INDEX([1]价格表!$B$4:$I$31,M1464,7),IF(J1464&gt;5.5,2.6+INDEX([1]价格表!$B$4:$I$31,M1464,8)*L1464)))))))</f>
        <v>2.15</v>
      </c>
      <c r="O1464" s="3"/>
      <c r="P1464" s="3"/>
      <c r="Q1464" s="3">
        <f t="shared" si="45"/>
        <v>0</v>
      </c>
    </row>
    <row r="1465" spans="1:17">
      <c r="A1465" s="11">
        <v>4606928583793</v>
      </c>
      <c r="B1465" s="1" t="s">
        <v>19</v>
      </c>
      <c r="C1465" s="12">
        <v>20210206</v>
      </c>
      <c r="D1465" s="12">
        <v>610538201209</v>
      </c>
      <c r="E1465" s="12" t="s">
        <v>19</v>
      </c>
      <c r="F1465" s="12">
        <v>20210216</v>
      </c>
      <c r="G1465" s="12" t="s">
        <v>20</v>
      </c>
      <c r="H1465" s="12" t="s">
        <v>54</v>
      </c>
      <c r="I1465" s="12" t="s">
        <v>55</v>
      </c>
      <c r="J1465" s="12">
        <v>1.76</v>
      </c>
      <c r="K1465" s="12" t="s">
        <v>23</v>
      </c>
      <c r="L1465">
        <f t="shared" si="44"/>
        <v>2</v>
      </c>
      <c r="M1465">
        <f>MATCH(H:H,[1]价格表!$B$4:$B$35,0)</f>
        <v>10</v>
      </c>
      <c r="N1465" s="4">
        <f>IF(J1465&lt;=0.3,INDEX([1]价格表!$B$4:$I$31,M1465,2),IF(AND(J1465&gt;0.3,J1465&lt;=1),INDEX([1]价格表!$B$4:$I$31,M1465,3),IF(AND(J1465&gt;1,J1465&lt;=2.2),INDEX([1]价格表!$B$4:$I$31,M1465,4),IF(AND(J1465&gt;2.2,J1465&lt;=3.3),INDEX([1]价格表!$B$4:$I$31,M1465,5),IF(AND(J1465&gt;3.3,J1465&lt;=4),INDEX([1]价格表!$B$4:$I$31,M1465,6),IF(AND(J1465&gt;4,J1465&lt;=5.5),INDEX([1]价格表!$B$4:$I$31,M1465,7),IF(J1465&gt;5.5,2.6+INDEX([1]价格表!$B$4:$I$31,M1465,8)*L1465)))))))</f>
        <v>2.15</v>
      </c>
      <c r="O1465" s="3"/>
      <c r="P1465" s="3"/>
      <c r="Q1465" s="3">
        <f t="shared" si="45"/>
        <v>0</v>
      </c>
    </row>
    <row r="1466" spans="1:17">
      <c r="A1466" s="11">
        <v>4606928583796</v>
      </c>
      <c r="B1466" s="1" t="s">
        <v>19</v>
      </c>
      <c r="C1466" s="12">
        <v>20210206</v>
      </c>
      <c r="D1466" s="12">
        <v>610538201209</v>
      </c>
      <c r="E1466" s="12" t="s">
        <v>19</v>
      </c>
      <c r="F1466" s="12">
        <v>20210216</v>
      </c>
      <c r="G1466" s="12" t="s">
        <v>20</v>
      </c>
      <c r="H1466" s="12" t="s">
        <v>54</v>
      </c>
      <c r="I1466" s="12" t="s">
        <v>55</v>
      </c>
      <c r="J1466" s="12">
        <v>1.76</v>
      </c>
      <c r="K1466" s="12" t="s">
        <v>23</v>
      </c>
      <c r="L1466">
        <f t="shared" si="44"/>
        <v>2</v>
      </c>
      <c r="M1466">
        <f>MATCH(H:H,[1]价格表!$B$4:$B$35,0)</f>
        <v>10</v>
      </c>
      <c r="N1466" s="4">
        <f>IF(J1466&lt;=0.3,INDEX([1]价格表!$B$4:$I$31,M1466,2),IF(AND(J1466&gt;0.3,J1466&lt;=1),INDEX([1]价格表!$B$4:$I$31,M1466,3),IF(AND(J1466&gt;1,J1466&lt;=2.2),INDEX([1]价格表!$B$4:$I$31,M1466,4),IF(AND(J1466&gt;2.2,J1466&lt;=3.3),INDEX([1]价格表!$B$4:$I$31,M1466,5),IF(AND(J1466&gt;3.3,J1466&lt;=4),INDEX([1]价格表!$B$4:$I$31,M1466,6),IF(AND(J1466&gt;4,J1466&lt;=5.5),INDEX([1]价格表!$B$4:$I$31,M1466,7),IF(J1466&gt;5.5,2.6+INDEX([1]价格表!$B$4:$I$31,M1466,8)*L1466)))))))</f>
        <v>2.15</v>
      </c>
      <c r="O1466" s="3"/>
      <c r="P1466" s="3"/>
      <c r="Q1466" s="3">
        <f t="shared" si="45"/>
        <v>0</v>
      </c>
    </row>
    <row r="1467" spans="1:17">
      <c r="A1467" s="11">
        <v>4606928583801</v>
      </c>
      <c r="B1467" s="1" t="s">
        <v>19</v>
      </c>
      <c r="C1467" s="12">
        <v>20210206</v>
      </c>
      <c r="D1467" s="12">
        <v>610538201209</v>
      </c>
      <c r="E1467" s="12" t="s">
        <v>19</v>
      </c>
      <c r="F1467" s="12">
        <v>20210216</v>
      </c>
      <c r="G1467" s="12" t="s">
        <v>20</v>
      </c>
      <c r="H1467" s="12" t="s">
        <v>54</v>
      </c>
      <c r="I1467" s="12" t="s">
        <v>55</v>
      </c>
      <c r="J1467" s="12">
        <v>1.78</v>
      </c>
      <c r="K1467" s="12" t="s">
        <v>23</v>
      </c>
      <c r="L1467">
        <f t="shared" si="44"/>
        <v>2</v>
      </c>
      <c r="M1467">
        <f>MATCH(H:H,[1]价格表!$B$4:$B$35,0)</f>
        <v>10</v>
      </c>
      <c r="N1467" s="4">
        <f>IF(J1467&lt;=0.3,INDEX([1]价格表!$B$4:$I$31,M1467,2),IF(AND(J1467&gt;0.3,J1467&lt;=1),INDEX([1]价格表!$B$4:$I$31,M1467,3),IF(AND(J1467&gt;1,J1467&lt;=2.2),INDEX([1]价格表!$B$4:$I$31,M1467,4),IF(AND(J1467&gt;2.2,J1467&lt;=3.3),INDEX([1]价格表!$B$4:$I$31,M1467,5),IF(AND(J1467&gt;3.3,J1467&lt;=4),INDEX([1]价格表!$B$4:$I$31,M1467,6),IF(AND(J1467&gt;4,J1467&lt;=5.5),INDEX([1]价格表!$B$4:$I$31,M1467,7),IF(J1467&gt;5.5,2.6+INDEX([1]价格表!$B$4:$I$31,M1467,8)*L1467)))))))</f>
        <v>2.15</v>
      </c>
      <c r="O1467" s="3"/>
      <c r="P1467" s="3"/>
      <c r="Q1467" s="3">
        <f t="shared" si="45"/>
        <v>0</v>
      </c>
    </row>
    <row r="1468" spans="1:17">
      <c r="A1468" s="11">
        <v>4606928583803</v>
      </c>
      <c r="B1468" s="1" t="s">
        <v>19</v>
      </c>
      <c r="C1468" s="12">
        <v>20210206</v>
      </c>
      <c r="D1468" s="12">
        <v>610538201209</v>
      </c>
      <c r="E1468" s="12" t="s">
        <v>19</v>
      </c>
      <c r="F1468" s="12">
        <v>20210216</v>
      </c>
      <c r="G1468" s="12" t="s">
        <v>20</v>
      </c>
      <c r="H1468" s="12" t="s">
        <v>54</v>
      </c>
      <c r="I1468" s="12" t="s">
        <v>55</v>
      </c>
      <c r="J1468" s="12">
        <v>1.76</v>
      </c>
      <c r="K1468" s="12" t="s">
        <v>23</v>
      </c>
      <c r="L1468">
        <f t="shared" si="44"/>
        <v>2</v>
      </c>
      <c r="M1468">
        <f>MATCH(H:H,[1]价格表!$B$4:$B$35,0)</f>
        <v>10</v>
      </c>
      <c r="N1468" s="4">
        <f>IF(J1468&lt;=0.3,INDEX([1]价格表!$B$4:$I$31,M1468,2),IF(AND(J1468&gt;0.3,J1468&lt;=1),INDEX([1]价格表!$B$4:$I$31,M1468,3),IF(AND(J1468&gt;1,J1468&lt;=2.2),INDEX([1]价格表!$B$4:$I$31,M1468,4),IF(AND(J1468&gt;2.2,J1468&lt;=3.3),INDEX([1]价格表!$B$4:$I$31,M1468,5),IF(AND(J1468&gt;3.3,J1468&lt;=4),INDEX([1]价格表!$B$4:$I$31,M1468,6),IF(AND(J1468&gt;4,J1468&lt;=5.5),INDEX([1]价格表!$B$4:$I$31,M1468,7),IF(J1468&gt;5.5,2.6+INDEX([1]价格表!$B$4:$I$31,M1468,8)*L1468)))))))</f>
        <v>2.15</v>
      </c>
      <c r="O1468" s="3"/>
      <c r="P1468" s="3"/>
      <c r="Q1468" s="3">
        <f t="shared" si="45"/>
        <v>0</v>
      </c>
    </row>
    <row r="1469" spans="1:17">
      <c r="A1469" s="11">
        <v>4606928583830</v>
      </c>
      <c r="B1469" s="1" t="s">
        <v>19</v>
      </c>
      <c r="C1469" s="12">
        <v>20210206</v>
      </c>
      <c r="D1469" s="12">
        <v>610538201209</v>
      </c>
      <c r="E1469" s="12" t="s">
        <v>19</v>
      </c>
      <c r="F1469" s="12">
        <v>20210216</v>
      </c>
      <c r="G1469" s="12" t="s">
        <v>20</v>
      </c>
      <c r="H1469" s="12" t="s">
        <v>45</v>
      </c>
      <c r="I1469" s="12" t="s">
        <v>46</v>
      </c>
      <c r="J1469" s="12">
        <v>1.76</v>
      </c>
      <c r="K1469" s="12" t="s">
        <v>23</v>
      </c>
      <c r="L1469">
        <f t="shared" si="44"/>
        <v>2</v>
      </c>
      <c r="M1469">
        <f>MATCH(H:H,[1]价格表!$B$4:$B$35,0)</f>
        <v>20</v>
      </c>
      <c r="N1469" s="4">
        <f>IF(J1469&lt;=0.3,INDEX([1]价格表!$B$4:$I$31,M1469,2),IF(AND(J1469&gt;0.3,J1469&lt;=1),INDEX([1]价格表!$B$4:$I$31,M1469,3),IF(AND(J1469&gt;1,J1469&lt;=2.2),INDEX([1]价格表!$B$4:$I$31,M1469,4),IF(AND(J1469&gt;2.2,J1469&lt;=3.3),INDEX([1]价格表!$B$4:$I$31,M1469,5),IF(AND(J1469&gt;3.3,J1469&lt;=4),INDEX([1]价格表!$B$4:$I$31,M1469,6),IF(AND(J1469&gt;4,J1469&lt;=5.5),INDEX([1]价格表!$B$4:$I$31,M1469,7),IF(J1469&gt;5.5,2.6+INDEX([1]价格表!$B$4:$I$31,M1469,8)*L1469)))))))</f>
        <v>2.15</v>
      </c>
      <c r="O1469" s="3"/>
      <c r="P1469" s="3"/>
      <c r="Q1469" s="3">
        <f t="shared" si="45"/>
        <v>0</v>
      </c>
    </row>
    <row r="1470" spans="1:17">
      <c r="A1470" s="11">
        <v>4606928583835</v>
      </c>
      <c r="B1470" s="1" t="s">
        <v>19</v>
      </c>
      <c r="C1470" s="12">
        <v>20210206</v>
      </c>
      <c r="D1470" s="12">
        <v>610538201209</v>
      </c>
      <c r="E1470" s="12" t="s">
        <v>19</v>
      </c>
      <c r="F1470" s="12">
        <v>20210216</v>
      </c>
      <c r="G1470" s="12" t="s">
        <v>20</v>
      </c>
      <c r="H1470" s="12" t="s">
        <v>226</v>
      </c>
      <c r="I1470" s="12" t="s">
        <v>269</v>
      </c>
      <c r="J1470" s="12">
        <v>1.77</v>
      </c>
      <c r="K1470" s="12" t="s">
        <v>23</v>
      </c>
      <c r="L1470">
        <f t="shared" si="44"/>
        <v>2</v>
      </c>
      <c r="M1470">
        <f>MATCH(H:H,[1]价格表!$B$4:$B$35,0)</f>
        <v>25</v>
      </c>
      <c r="N1470" s="4">
        <f>IF(J1470&lt;=0.3,INDEX([1]价格表!$B$4:$I$31,M1470,2),IF(AND(J1470&gt;0.3,J1470&lt;=1),INDEX([1]价格表!$B$4:$I$31,M1470,3),IF(AND(J1470&gt;1,J1470&lt;=2.2),INDEX([1]价格表!$B$4:$I$31,M1470,4),IF(AND(J1470&gt;2.2,J1470&lt;=3.3),INDEX([1]价格表!$B$4:$I$31,M1470,5),IF(AND(J1470&gt;3.3,J1470&lt;=4),INDEX([1]价格表!$B$4:$I$31,M1470,6),IF(AND(J1470&gt;4,J1470&lt;=5.5),INDEX([1]价格表!$B$4:$I$31,M1470,7),IF(J1470&gt;5.5,2.6+INDEX([1]价格表!$B$4:$I$31,M1470,8)*L1470)))))))</f>
        <v>2.15</v>
      </c>
      <c r="O1470" s="3"/>
      <c r="P1470" s="3"/>
      <c r="Q1470" s="3">
        <f t="shared" si="45"/>
        <v>0</v>
      </c>
    </row>
    <row r="1471" spans="1:17">
      <c r="A1471" s="11">
        <v>4606928583845</v>
      </c>
      <c r="B1471" s="1" t="s">
        <v>19</v>
      </c>
      <c r="C1471" s="12">
        <v>20210206</v>
      </c>
      <c r="D1471" s="12">
        <v>610538201209</v>
      </c>
      <c r="E1471" s="12" t="s">
        <v>19</v>
      </c>
      <c r="F1471" s="12">
        <v>20210216</v>
      </c>
      <c r="G1471" s="12" t="s">
        <v>20</v>
      </c>
      <c r="H1471" s="12" t="s">
        <v>54</v>
      </c>
      <c r="I1471" s="12" t="s">
        <v>55</v>
      </c>
      <c r="J1471" s="12">
        <v>1.76</v>
      </c>
      <c r="K1471" s="12" t="s">
        <v>23</v>
      </c>
      <c r="L1471">
        <f t="shared" si="44"/>
        <v>2</v>
      </c>
      <c r="M1471">
        <f>MATCH(H:H,[1]价格表!$B$4:$B$35,0)</f>
        <v>10</v>
      </c>
      <c r="N1471" s="4">
        <f>IF(J1471&lt;=0.3,INDEX([1]价格表!$B$4:$I$31,M1471,2),IF(AND(J1471&gt;0.3,J1471&lt;=1),INDEX([1]价格表!$B$4:$I$31,M1471,3),IF(AND(J1471&gt;1,J1471&lt;=2.2),INDEX([1]价格表!$B$4:$I$31,M1471,4),IF(AND(J1471&gt;2.2,J1471&lt;=3.3),INDEX([1]价格表!$B$4:$I$31,M1471,5),IF(AND(J1471&gt;3.3,J1471&lt;=4),INDEX([1]价格表!$B$4:$I$31,M1471,6),IF(AND(J1471&gt;4,J1471&lt;=5.5),INDEX([1]价格表!$B$4:$I$31,M1471,7),IF(J1471&gt;5.5,2.6+INDEX([1]价格表!$B$4:$I$31,M1471,8)*L1471)))))))</f>
        <v>2.15</v>
      </c>
      <c r="O1471" s="3"/>
      <c r="P1471" s="3"/>
      <c r="Q1471" s="3">
        <f t="shared" si="45"/>
        <v>0</v>
      </c>
    </row>
    <row r="1472" spans="1:17">
      <c r="A1472" s="11">
        <v>4606928583902</v>
      </c>
      <c r="B1472" s="1" t="s">
        <v>19</v>
      </c>
      <c r="C1472" s="12">
        <v>20210206</v>
      </c>
      <c r="D1472" s="12">
        <v>610538201209</v>
      </c>
      <c r="E1472" s="12" t="s">
        <v>19</v>
      </c>
      <c r="F1472" s="12">
        <v>20210216</v>
      </c>
      <c r="G1472" s="12" t="s">
        <v>20</v>
      </c>
      <c r="H1472" s="12" t="s">
        <v>54</v>
      </c>
      <c r="I1472" s="12" t="s">
        <v>55</v>
      </c>
      <c r="J1472" s="12">
        <v>1.76</v>
      </c>
      <c r="K1472" s="12" t="s">
        <v>23</v>
      </c>
      <c r="L1472">
        <f t="shared" si="44"/>
        <v>2</v>
      </c>
      <c r="M1472">
        <f>MATCH(H:H,[1]价格表!$B$4:$B$35,0)</f>
        <v>10</v>
      </c>
      <c r="N1472" s="4">
        <f>IF(J1472&lt;=0.3,INDEX([1]价格表!$B$4:$I$31,M1472,2),IF(AND(J1472&gt;0.3,J1472&lt;=1),INDEX([1]价格表!$B$4:$I$31,M1472,3),IF(AND(J1472&gt;1,J1472&lt;=2.2),INDEX([1]价格表!$B$4:$I$31,M1472,4),IF(AND(J1472&gt;2.2,J1472&lt;=3.3),INDEX([1]价格表!$B$4:$I$31,M1472,5),IF(AND(J1472&gt;3.3,J1472&lt;=4),INDEX([1]价格表!$B$4:$I$31,M1472,6),IF(AND(J1472&gt;4,J1472&lt;=5.5),INDEX([1]价格表!$B$4:$I$31,M1472,7),IF(J1472&gt;5.5,2.6+INDEX([1]价格表!$B$4:$I$31,M1472,8)*L1472)))))))</f>
        <v>2.15</v>
      </c>
      <c r="O1472" s="3"/>
      <c r="P1472" s="3"/>
      <c r="Q1472" s="3">
        <f t="shared" si="45"/>
        <v>0</v>
      </c>
    </row>
    <row r="1473" spans="1:17">
      <c r="A1473" s="11">
        <v>4606928583912</v>
      </c>
      <c r="B1473" s="1" t="s">
        <v>19</v>
      </c>
      <c r="C1473" s="12">
        <v>20210206</v>
      </c>
      <c r="D1473" s="12">
        <v>610538201209</v>
      </c>
      <c r="E1473" s="12" t="s">
        <v>19</v>
      </c>
      <c r="F1473" s="12">
        <v>20210216</v>
      </c>
      <c r="G1473" s="12" t="s">
        <v>20</v>
      </c>
      <c r="H1473" s="12" t="s">
        <v>54</v>
      </c>
      <c r="I1473" s="12" t="s">
        <v>99</v>
      </c>
      <c r="J1473" s="12">
        <v>1.76</v>
      </c>
      <c r="K1473" s="12" t="s">
        <v>23</v>
      </c>
      <c r="L1473">
        <f t="shared" si="44"/>
        <v>2</v>
      </c>
      <c r="M1473">
        <f>MATCH(H:H,[1]价格表!$B$4:$B$35,0)</f>
        <v>10</v>
      </c>
      <c r="N1473" s="4">
        <f>IF(J1473&lt;=0.3,INDEX([1]价格表!$B$4:$I$31,M1473,2),IF(AND(J1473&gt;0.3,J1473&lt;=1),INDEX([1]价格表!$B$4:$I$31,M1473,3),IF(AND(J1473&gt;1,J1473&lt;=2.2),INDEX([1]价格表!$B$4:$I$31,M1473,4),IF(AND(J1473&gt;2.2,J1473&lt;=3.3),INDEX([1]价格表!$B$4:$I$31,M1473,5),IF(AND(J1473&gt;3.3,J1473&lt;=4),INDEX([1]价格表!$B$4:$I$31,M1473,6),IF(AND(J1473&gt;4,J1473&lt;=5.5),INDEX([1]价格表!$B$4:$I$31,M1473,7),IF(J1473&gt;5.5,2.6+INDEX([1]价格表!$B$4:$I$31,M1473,8)*L1473)))))))</f>
        <v>2.15</v>
      </c>
      <c r="O1473" s="3"/>
      <c r="P1473" s="3"/>
      <c r="Q1473" s="3">
        <f t="shared" si="45"/>
        <v>0</v>
      </c>
    </row>
    <row r="1474" spans="1:17">
      <c r="A1474" s="11">
        <v>4606928583967</v>
      </c>
      <c r="B1474" s="1" t="s">
        <v>19</v>
      </c>
      <c r="C1474" s="12">
        <v>20210206</v>
      </c>
      <c r="D1474" s="12">
        <v>610538201209</v>
      </c>
      <c r="E1474" s="12" t="s">
        <v>19</v>
      </c>
      <c r="F1474" s="12">
        <v>20210216</v>
      </c>
      <c r="G1474" s="12" t="s">
        <v>20</v>
      </c>
      <c r="H1474" s="12" t="s">
        <v>54</v>
      </c>
      <c r="I1474" s="12" t="s">
        <v>99</v>
      </c>
      <c r="J1474" s="12">
        <v>1.77</v>
      </c>
      <c r="K1474" s="12" t="s">
        <v>23</v>
      </c>
      <c r="L1474">
        <f t="shared" si="44"/>
        <v>2</v>
      </c>
      <c r="M1474">
        <f>MATCH(H:H,[1]价格表!$B$4:$B$35,0)</f>
        <v>10</v>
      </c>
      <c r="N1474" s="4">
        <f>IF(J1474&lt;=0.3,INDEX([1]价格表!$B$4:$I$31,M1474,2),IF(AND(J1474&gt;0.3,J1474&lt;=1),INDEX([1]价格表!$B$4:$I$31,M1474,3),IF(AND(J1474&gt;1,J1474&lt;=2.2),INDEX([1]价格表!$B$4:$I$31,M1474,4),IF(AND(J1474&gt;2.2,J1474&lt;=3.3),INDEX([1]价格表!$B$4:$I$31,M1474,5),IF(AND(J1474&gt;3.3,J1474&lt;=4),INDEX([1]价格表!$B$4:$I$31,M1474,6),IF(AND(J1474&gt;4,J1474&lt;=5.5),INDEX([1]价格表!$B$4:$I$31,M1474,7),IF(J1474&gt;5.5,2.6+INDEX([1]价格表!$B$4:$I$31,M1474,8)*L1474)))))))</f>
        <v>2.15</v>
      </c>
      <c r="O1474" s="3"/>
      <c r="P1474" s="3"/>
      <c r="Q1474" s="3">
        <f t="shared" si="45"/>
        <v>0</v>
      </c>
    </row>
    <row r="1475" spans="1:17">
      <c r="A1475" s="11">
        <v>4606928583999</v>
      </c>
      <c r="B1475" s="1" t="s">
        <v>19</v>
      </c>
      <c r="C1475" s="12">
        <v>20210206</v>
      </c>
      <c r="D1475" s="12">
        <v>610538201209</v>
      </c>
      <c r="E1475" s="12" t="s">
        <v>19</v>
      </c>
      <c r="F1475" s="12">
        <v>20210216</v>
      </c>
      <c r="G1475" s="12" t="s">
        <v>20</v>
      </c>
      <c r="H1475" s="12" t="s">
        <v>226</v>
      </c>
      <c r="I1475" s="12" t="s">
        <v>269</v>
      </c>
      <c r="J1475" s="12">
        <v>1.76</v>
      </c>
      <c r="K1475" s="12" t="s">
        <v>23</v>
      </c>
      <c r="L1475">
        <f t="shared" si="44"/>
        <v>2</v>
      </c>
      <c r="M1475">
        <f>MATCH(H:H,[1]价格表!$B$4:$B$35,0)</f>
        <v>25</v>
      </c>
      <c r="N1475" s="4">
        <f>IF(J1475&lt;=0.3,INDEX([1]价格表!$B$4:$I$31,M1475,2),IF(AND(J1475&gt;0.3,J1475&lt;=1),INDEX([1]价格表!$B$4:$I$31,M1475,3),IF(AND(J1475&gt;1,J1475&lt;=2.2),INDEX([1]价格表!$B$4:$I$31,M1475,4),IF(AND(J1475&gt;2.2,J1475&lt;=3.3),INDEX([1]价格表!$B$4:$I$31,M1475,5),IF(AND(J1475&gt;3.3,J1475&lt;=4),INDEX([1]价格表!$B$4:$I$31,M1475,6),IF(AND(J1475&gt;4,J1475&lt;=5.5),INDEX([1]价格表!$B$4:$I$31,M1475,7),IF(J1475&gt;5.5,2.6+INDEX([1]价格表!$B$4:$I$31,M1475,8)*L1475)))))))</f>
        <v>2.15</v>
      </c>
      <c r="O1475" s="3"/>
      <c r="P1475" s="3"/>
      <c r="Q1475" s="3">
        <f t="shared" si="45"/>
        <v>0</v>
      </c>
    </row>
    <row r="1476" spans="1:17">
      <c r="A1476" s="11">
        <v>4606928584002</v>
      </c>
      <c r="B1476" s="1" t="s">
        <v>19</v>
      </c>
      <c r="C1476" s="12">
        <v>20210206</v>
      </c>
      <c r="D1476" s="12">
        <v>610538201209</v>
      </c>
      <c r="E1476" s="12" t="s">
        <v>19</v>
      </c>
      <c r="F1476" s="12">
        <v>20210216</v>
      </c>
      <c r="G1476" s="12" t="s">
        <v>20</v>
      </c>
      <c r="H1476" s="12" t="s">
        <v>54</v>
      </c>
      <c r="I1476" s="12" t="s">
        <v>68</v>
      </c>
      <c r="J1476" s="12">
        <v>1.83</v>
      </c>
      <c r="K1476" s="12" t="s">
        <v>23</v>
      </c>
      <c r="L1476">
        <f t="shared" ref="L1476:L1539" si="46">ROUNDUP(J1476,0)</f>
        <v>2</v>
      </c>
      <c r="M1476">
        <f>MATCH(H:H,[1]价格表!$B$4:$B$35,0)</f>
        <v>10</v>
      </c>
      <c r="N1476" s="4">
        <f>IF(J1476&lt;=0.3,INDEX([1]价格表!$B$4:$I$31,M1476,2),IF(AND(J1476&gt;0.3,J1476&lt;=1),INDEX([1]价格表!$B$4:$I$31,M1476,3),IF(AND(J1476&gt;1,J1476&lt;=2.2),INDEX([1]价格表!$B$4:$I$31,M1476,4),IF(AND(J1476&gt;2.2,J1476&lt;=3.3),INDEX([1]价格表!$B$4:$I$31,M1476,5),IF(AND(J1476&gt;3.3,J1476&lt;=4),INDEX([1]价格表!$B$4:$I$31,M1476,6),IF(AND(J1476&gt;4,J1476&lt;=5.5),INDEX([1]价格表!$B$4:$I$31,M1476,7),IF(J1476&gt;5.5,2.6+INDEX([1]价格表!$B$4:$I$31,M1476,8)*L1476)))))))</f>
        <v>2.15</v>
      </c>
      <c r="O1476" s="3"/>
      <c r="P1476" s="3"/>
      <c r="Q1476" s="3">
        <f t="shared" ref="Q1476:Q1539" si="47">IF(P1476&gt;0,P1476-N1476,0)</f>
        <v>0</v>
      </c>
    </row>
    <row r="1477" spans="1:17">
      <c r="A1477" s="11">
        <v>4606928584013</v>
      </c>
      <c r="B1477" s="1" t="s">
        <v>19</v>
      </c>
      <c r="C1477" s="12">
        <v>20210206</v>
      </c>
      <c r="D1477" s="12">
        <v>610538201209</v>
      </c>
      <c r="E1477" s="12" t="s">
        <v>19</v>
      </c>
      <c r="F1477" s="12">
        <v>20210216</v>
      </c>
      <c r="G1477" s="12" t="s">
        <v>20</v>
      </c>
      <c r="H1477" s="12" t="s">
        <v>54</v>
      </c>
      <c r="I1477" s="12" t="s">
        <v>55</v>
      </c>
      <c r="J1477" s="12">
        <v>1.77</v>
      </c>
      <c r="K1477" s="12" t="s">
        <v>23</v>
      </c>
      <c r="L1477">
        <f t="shared" si="46"/>
        <v>2</v>
      </c>
      <c r="M1477">
        <f>MATCH(H:H,[1]价格表!$B$4:$B$35,0)</f>
        <v>10</v>
      </c>
      <c r="N1477" s="4">
        <f>IF(J1477&lt;=0.3,INDEX([1]价格表!$B$4:$I$31,M1477,2),IF(AND(J1477&gt;0.3,J1477&lt;=1),INDEX([1]价格表!$B$4:$I$31,M1477,3),IF(AND(J1477&gt;1,J1477&lt;=2.2),INDEX([1]价格表!$B$4:$I$31,M1477,4),IF(AND(J1477&gt;2.2,J1477&lt;=3.3),INDEX([1]价格表!$B$4:$I$31,M1477,5),IF(AND(J1477&gt;3.3,J1477&lt;=4),INDEX([1]价格表!$B$4:$I$31,M1477,6),IF(AND(J1477&gt;4,J1477&lt;=5.5),INDEX([1]价格表!$B$4:$I$31,M1477,7),IF(J1477&gt;5.5,2.6+INDEX([1]价格表!$B$4:$I$31,M1477,8)*L1477)))))))</f>
        <v>2.15</v>
      </c>
      <c r="O1477" s="3"/>
      <c r="P1477" s="3"/>
      <c r="Q1477" s="3">
        <f t="shared" si="47"/>
        <v>0</v>
      </c>
    </row>
    <row r="1478" spans="1:17">
      <c r="A1478" s="11">
        <v>4606928584098</v>
      </c>
      <c r="B1478" s="1" t="s">
        <v>19</v>
      </c>
      <c r="C1478" s="12">
        <v>20210206</v>
      </c>
      <c r="D1478" s="12">
        <v>610538201209</v>
      </c>
      <c r="E1478" s="12" t="s">
        <v>19</v>
      </c>
      <c r="F1478" s="12">
        <v>20210216</v>
      </c>
      <c r="G1478" s="12" t="s">
        <v>20</v>
      </c>
      <c r="H1478" s="12" t="s">
        <v>54</v>
      </c>
      <c r="I1478" s="12" t="s">
        <v>99</v>
      </c>
      <c r="J1478" s="12">
        <v>1.78</v>
      </c>
      <c r="K1478" s="12" t="s">
        <v>23</v>
      </c>
      <c r="L1478">
        <f t="shared" si="46"/>
        <v>2</v>
      </c>
      <c r="M1478">
        <f>MATCH(H:H,[1]价格表!$B$4:$B$35,0)</f>
        <v>10</v>
      </c>
      <c r="N1478" s="4">
        <f>IF(J1478&lt;=0.3,INDEX([1]价格表!$B$4:$I$31,M1478,2),IF(AND(J1478&gt;0.3,J1478&lt;=1),INDEX([1]价格表!$B$4:$I$31,M1478,3),IF(AND(J1478&gt;1,J1478&lt;=2.2),INDEX([1]价格表!$B$4:$I$31,M1478,4),IF(AND(J1478&gt;2.2,J1478&lt;=3.3),INDEX([1]价格表!$B$4:$I$31,M1478,5),IF(AND(J1478&gt;3.3,J1478&lt;=4),INDEX([1]价格表!$B$4:$I$31,M1478,6),IF(AND(J1478&gt;4,J1478&lt;=5.5),INDEX([1]价格表!$B$4:$I$31,M1478,7),IF(J1478&gt;5.5,2.6+INDEX([1]价格表!$B$4:$I$31,M1478,8)*L1478)))))))</f>
        <v>2.15</v>
      </c>
      <c r="O1478" s="3"/>
      <c r="P1478" s="3"/>
      <c r="Q1478" s="3">
        <f t="shared" si="47"/>
        <v>0</v>
      </c>
    </row>
    <row r="1479" spans="1:17">
      <c r="A1479" s="11">
        <v>4606928584119</v>
      </c>
      <c r="B1479" s="1" t="s">
        <v>19</v>
      </c>
      <c r="C1479" s="12">
        <v>20210206</v>
      </c>
      <c r="D1479" s="12">
        <v>610538201209</v>
      </c>
      <c r="E1479" s="12" t="s">
        <v>19</v>
      </c>
      <c r="F1479" s="12">
        <v>20210216</v>
      </c>
      <c r="G1479" s="12" t="s">
        <v>20</v>
      </c>
      <c r="H1479" s="12" t="s">
        <v>54</v>
      </c>
      <c r="I1479" s="12" t="s">
        <v>68</v>
      </c>
      <c r="J1479" s="12">
        <v>1.79</v>
      </c>
      <c r="K1479" s="12" t="s">
        <v>23</v>
      </c>
      <c r="L1479">
        <f t="shared" si="46"/>
        <v>2</v>
      </c>
      <c r="M1479">
        <f>MATCH(H:H,[1]价格表!$B$4:$B$35,0)</f>
        <v>10</v>
      </c>
      <c r="N1479" s="4">
        <f>IF(J1479&lt;=0.3,INDEX([1]价格表!$B$4:$I$31,M1479,2),IF(AND(J1479&gt;0.3,J1479&lt;=1),INDEX([1]价格表!$B$4:$I$31,M1479,3),IF(AND(J1479&gt;1,J1479&lt;=2.2),INDEX([1]价格表!$B$4:$I$31,M1479,4),IF(AND(J1479&gt;2.2,J1479&lt;=3.3),INDEX([1]价格表!$B$4:$I$31,M1479,5),IF(AND(J1479&gt;3.3,J1479&lt;=4),INDEX([1]价格表!$B$4:$I$31,M1479,6),IF(AND(J1479&gt;4,J1479&lt;=5.5),INDEX([1]价格表!$B$4:$I$31,M1479,7),IF(J1479&gt;5.5,2.6+INDEX([1]价格表!$B$4:$I$31,M1479,8)*L1479)))))))</f>
        <v>2.15</v>
      </c>
      <c r="O1479" s="3"/>
      <c r="P1479" s="3"/>
      <c r="Q1479" s="3">
        <f t="shared" si="47"/>
        <v>0</v>
      </c>
    </row>
    <row r="1480" spans="1:17">
      <c r="A1480" s="11">
        <v>4606928584123</v>
      </c>
      <c r="B1480" s="1" t="s">
        <v>19</v>
      </c>
      <c r="C1480" s="12">
        <v>20210206</v>
      </c>
      <c r="D1480" s="12">
        <v>610538201209</v>
      </c>
      <c r="E1480" s="12" t="s">
        <v>19</v>
      </c>
      <c r="F1480" s="12">
        <v>20210216</v>
      </c>
      <c r="G1480" s="12" t="s">
        <v>20</v>
      </c>
      <c r="H1480" s="12" t="s">
        <v>54</v>
      </c>
      <c r="I1480" s="12" t="s">
        <v>99</v>
      </c>
      <c r="J1480" s="12">
        <v>1.77</v>
      </c>
      <c r="K1480" s="12" t="s">
        <v>23</v>
      </c>
      <c r="L1480">
        <f t="shared" si="46"/>
        <v>2</v>
      </c>
      <c r="M1480">
        <f>MATCH(H:H,[1]价格表!$B$4:$B$35,0)</f>
        <v>10</v>
      </c>
      <c r="N1480" s="4">
        <f>IF(J1480&lt;=0.3,INDEX([1]价格表!$B$4:$I$31,M1480,2),IF(AND(J1480&gt;0.3,J1480&lt;=1),INDEX([1]价格表!$B$4:$I$31,M1480,3),IF(AND(J1480&gt;1,J1480&lt;=2.2),INDEX([1]价格表!$B$4:$I$31,M1480,4),IF(AND(J1480&gt;2.2,J1480&lt;=3.3),INDEX([1]价格表!$B$4:$I$31,M1480,5),IF(AND(J1480&gt;3.3,J1480&lt;=4),INDEX([1]价格表!$B$4:$I$31,M1480,6),IF(AND(J1480&gt;4,J1480&lt;=5.5),INDEX([1]价格表!$B$4:$I$31,M1480,7),IF(J1480&gt;5.5,2.6+INDEX([1]价格表!$B$4:$I$31,M1480,8)*L1480)))))))</f>
        <v>2.15</v>
      </c>
      <c r="O1480" s="3"/>
      <c r="P1480" s="3"/>
      <c r="Q1480" s="3">
        <f t="shared" si="47"/>
        <v>0</v>
      </c>
    </row>
    <row r="1481" spans="1:17">
      <c r="A1481" s="11">
        <v>4606928584127</v>
      </c>
      <c r="B1481" s="1" t="s">
        <v>19</v>
      </c>
      <c r="C1481" s="12">
        <v>20210206</v>
      </c>
      <c r="D1481" s="12">
        <v>610538201209</v>
      </c>
      <c r="E1481" s="12" t="s">
        <v>19</v>
      </c>
      <c r="F1481" s="12">
        <v>20210216</v>
      </c>
      <c r="G1481" s="12" t="s">
        <v>20</v>
      </c>
      <c r="H1481" s="12" t="s">
        <v>54</v>
      </c>
      <c r="I1481" s="12" t="s">
        <v>99</v>
      </c>
      <c r="J1481" s="12">
        <v>1.83</v>
      </c>
      <c r="K1481" s="12" t="s">
        <v>23</v>
      </c>
      <c r="L1481">
        <f t="shared" si="46"/>
        <v>2</v>
      </c>
      <c r="M1481">
        <f>MATCH(H:H,[1]价格表!$B$4:$B$35,0)</f>
        <v>10</v>
      </c>
      <c r="N1481" s="4">
        <f>IF(J1481&lt;=0.3,INDEX([1]价格表!$B$4:$I$31,M1481,2),IF(AND(J1481&gt;0.3,J1481&lt;=1),INDEX([1]价格表!$B$4:$I$31,M1481,3),IF(AND(J1481&gt;1,J1481&lt;=2.2),INDEX([1]价格表!$B$4:$I$31,M1481,4),IF(AND(J1481&gt;2.2,J1481&lt;=3.3),INDEX([1]价格表!$B$4:$I$31,M1481,5),IF(AND(J1481&gt;3.3,J1481&lt;=4),INDEX([1]价格表!$B$4:$I$31,M1481,6),IF(AND(J1481&gt;4,J1481&lt;=5.5),INDEX([1]价格表!$B$4:$I$31,M1481,7),IF(J1481&gt;5.5,2.6+INDEX([1]价格表!$B$4:$I$31,M1481,8)*L1481)))))))</f>
        <v>2.15</v>
      </c>
      <c r="O1481" s="3"/>
      <c r="P1481" s="3"/>
      <c r="Q1481" s="3">
        <f t="shared" si="47"/>
        <v>0</v>
      </c>
    </row>
    <row r="1482" spans="1:17">
      <c r="A1482" s="11">
        <v>4606928584179</v>
      </c>
      <c r="B1482" s="1" t="s">
        <v>19</v>
      </c>
      <c r="C1482" s="12">
        <v>20210206</v>
      </c>
      <c r="D1482" s="12">
        <v>610538201209</v>
      </c>
      <c r="E1482" s="12" t="s">
        <v>19</v>
      </c>
      <c r="F1482" s="12">
        <v>20210216</v>
      </c>
      <c r="G1482" s="12" t="s">
        <v>20</v>
      </c>
      <c r="H1482" s="12" t="s">
        <v>54</v>
      </c>
      <c r="I1482" s="12" t="s">
        <v>99</v>
      </c>
      <c r="J1482" s="12">
        <v>1.77</v>
      </c>
      <c r="K1482" s="12" t="s">
        <v>23</v>
      </c>
      <c r="L1482">
        <f t="shared" si="46"/>
        <v>2</v>
      </c>
      <c r="M1482">
        <f>MATCH(H:H,[1]价格表!$B$4:$B$35,0)</f>
        <v>10</v>
      </c>
      <c r="N1482" s="4">
        <f>IF(J1482&lt;=0.3,INDEX([1]价格表!$B$4:$I$31,M1482,2),IF(AND(J1482&gt;0.3,J1482&lt;=1),INDEX([1]价格表!$B$4:$I$31,M1482,3),IF(AND(J1482&gt;1,J1482&lt;=2.2),INDEX([1]价格表!$B$4:$I$31,M1482,4),IF(AND(J1482&gt;2.2,J1482&lt;=3.3),INDEX([1]价格表!$B$4:$I$31,M1482,5),IF(AND(J1482&gt;3.3,J1482&lt;=4),INDEX([1]价格表!$B$4:$I$31,M1482,6),IF(AND(J1482&gt;4,J1482&lt;=5.5),INDEX([1]价格表!$B$4:$I$31,M1482,7),IF(J1482&gt;5.5,2.6+INDEX([1]价格表!$B$4:$I$31,M1482,8)*L1482)))))))</f>
        <v>2.15</v>
      </c>
      <c r="O1482" s="3"/>
      <c r="P1482" s="3"/>
      <c r="Q1482" s="3">
        <f t="shared" si="47"/>
        <v>0</v>
      </c>
    </row>
    <row r="1483" spans="1:17">
      <c r="A1483" s="11">
        <v>4606928584203</v>
      </c>
      <c r="B1483" s="1" t="s">
        <v>19</v>
      </c>
      <c r="C1483" s="12">
        <v>20210206</v>
      </c>
      <c r="D1483" s="12">
        <v>610538201209</v>
      </c>
      <c r="E1483" s="12" t="s">
        <v>19</v>
      </c>
      <c r="F1483" s="12">
        <v>20210216</v>
      </c>
      <c r="G1483" s="12" t="s">
        <v>20</v>
      </c>
      <c r="H1483" s="12" t="s">
        <v>54</v>
      </c>
      <c r="I1483" s="12" t="s">
        <v>99</v>
      </c>
      <c r="J1483" s="12">
        <v>1.76</v>
      </c>
      <c r="K1483" s="12" t="s">
        <v>23</v>
      </c>
      <c r="L1483">
        <f t="shared" si="46"/>
        <v>2</v>
      </c>
      <c r="M1483">
        <f>MATCH(H:H,[1]价格表!$B$4:$B$35,0)</f>
        <v>10</v>
      </c>
      <c r="N1483" s="4">
        <f>IF(J1483&lt;=0.3,INDEX([1]价格表!$B$4:$I$31,M1483,2),IF(AND(J1483&gt;0.3,J1483&lt;=1),INDEX([1]价格表!$B$4:$I$31,M1483,3),IF(AND(J1483&gt;1,J1483&lt;=2.2),INDEX([1]价格表!$B$4:$I$31,M1483,4),IF(AND(J1483&gt;2.2,J1483&lt;=3.3),INDEX([1]价格表!$B$4:$I$31,M1483,5),IF(AND(J1483&gt;3.3,J1483&lt;=4),INDEX([1]价格表!$B$4:$I$31,M1483,6),IF(AND(J1483&gt;4,J1483&lt;=5.5),INDEX([1]价格表!$B$4:$I$31,M1483,7),IF(J1483&gt;5.5,2.6+INDEX([1]价格表!$B$4:$I$31,M1483,8)*L1483)))))))</f>
        <v>2.15</v>
      </c>
      <c r="O1483" s="3"/>
      <c r="P1483" s="3"/>
      <c r="Q1483" s="3">
        <f t="shared" si="47"/>
        <v>0</v>
      </c>
    </row>
    <row r="1484" spans="1:17">
      <c r="A1484" s="11">
        <v>4606928584232</v>
      </c>
      <c r="B1484" s="1" t="s">
        <v>19</v>
      </c>
      <c r="C1484" s="12">
        <v>20210206</v>
      </c>
      <c r="D1484" s="12">
        <v>610538201209</v>
      </c>
      <c r="E1484" s="12" t="s">
        <v>19</v>
      </c>
      <c r="F1484" s="12">
        <v>20210216</v>
      </c>
      <c r="G1484" s="12" t="s">
        <v>20</v>
      </c>
      <c r="H1484" s="12" t="s">
        <v>54</v>
      </c>
      <c r="I1484" s="12" t="s">
        <v>99</v>
      </c>
      <c r="J1484" s="12">
        <v>1.81</v>
      </c>
      <c r="K1484" s="12" t="s">
        <v>23</v>
      </c>
      <c r="L1484">
        <f t="shared" si="46"/>
        <v>2</v>
      </c>
      <c r="M1484">
        <f>MATCH(H:H,[1]价格表!$B$4:$B$35,0)</f>
        <v>10</v>
      </c>
      <c r="N1484" s="4">
        <f>IF(J1484&lt;=0.3,INDEX([1]价格表!$B$4:$I$31,M1484,2),IF(AND(J1484&gt;0.3,J1484&lt;=1),INDEX([1]价格表!$B$4:$I$31,M1484,3),IF(AND(J1484&gt;1,J1484&lt;=2.2),INDEX([1]价格表!$B$4:$I$31,M1484,4),IF(AND(J1484&gt;2.2,J1484&lt;=3.3),INDEX([1]价格表!$B$4:$I$31,M1484,5),IF(AND(J1484&gt;3.3,J1484&lt;=4),INDEX([1]价格表!$B$4:$I$31,M1484,6),IF(AND(J1484&gt;4,J1484&lt;=5.5),INDEX([1]价格表!$B$4:$I$31,M1484,7),IF(J1484&gt;5.5,2.6+INDEX([1]价格表!$B$4:$I$31,M1484,8)*L1484)))))))</f>
        <v>2.15</v>
      </c>
      <c r="O1484" s="3"/>
      <c r="P1484" s="3"/>
      <c r="Q1484" s="3">
        <f t="shared" si="47"/>
        <v>0</v>
      </c>
    </row>
    <row r="1485" spans="1:17">
      <c r="A1485" s="11">
        <v>4606928584242</v>
      </c>
      <c r="B1485" s="1" t="s">
        <v>19</v>
      </c>
      <c r="C1485" s="12">
        <v>20210206</v>
      </c>
      <c r="D1485" s="12">
        <v>610538201209</v>
      </c>
      <c r="E1485" s="12" t="s">
        <v>19</v>
      </c>
      <c r="F1485" s="12">
        <v>20210216</v>
      </c>
      <c r="G1485" s="12" t="s">
        <v>20</v>
      </c>
      <c r="H1485" s="12" t="s">
        <v>54</v>
      </c>
      <c r="I1485" s="12" t="s">
        <v>99</v>
      </c>
      <c r="J1485" s="12">
        <v>1.79</v>
      </c>
      <c r="K1485" s="12" t="s">
        <v>23</v>
      </c>
      <c r="L1485">
        <f t="shared" si="46"/>
        <v>2</v>
      </c>
      <c r="M1485">
        <f>MATCH(H:H,[1]价格表!$B$4:$B$35,0)</f>
        <v>10</v>
      </c>
      <c r="N1485" s="4">
        <f>IF(J1485&lt;=0.3,INDEX([1]价格表!$B$4:$I$31,M1485,2),IF(AND(J1485&gt;0.3,J1485&lt;=1),INDEX([1]价格表!$B$4:$I$31,M1485,3),IF(AND(J1485&gt;1,J1485&lt;=2.2),INDEX([1]价格表!$B$4:$I$31,M1485,4),IF(AND(J1485&gt;2.2,J1485&lt;=3.3),INDEX([1]价格表!$B$4:$I$31,M1485,5),IF(AND(J1485&gt;3.3,J1485&lt;=4),INDEX([1]价格表!$B$4:$I$31,M1485,6),IF(AND(J1485&gt;4,J1485&lt;=5.5),INDEX([1]价格表!$B$4:$I$31,M1485,7),IF(J1485&gt;5.5,2.6+INDEX([1]价格表!$B$4:$I$31,M1485,8)*L1485)))))))</f>
        <v>2.15</v>
      </c>
      <c r="O1485" s="3"/>
      <c r="P1485" s="3"/>
      <c r="Q1485" s="3">
        <f t="shared" si="47"/>
        <v>0</v>
      </c>
    </row>
    <row r="1486" spans="1:17">
      <c r="A1486" s="11">
        <v>4606928584245</v>
      </c>
      <c r="B1486" s="1" t="s">
        <v>19</v>
      </c>
      <c r="C1486" s="12">
        <v>20210206</v>
      </c>
      <c r="D1486" s="12">
        <v>610538201209</v>
      </c>
      <c r="E1486" s="12" t="s">
        <v>19</v>
      </c>
      <c r="F1486" s="12">
        <v>20210216</v>
      </c>
      <c r="G1486" s="12" t="s">
        <v>20</v>
      </c>
      <c r="H1486" s="12" t="s">
        <v>54</v>
      </c>
      <c r="I1486" s="12" t="s">
        <v>99</v>
      </c>
      <c r="J1486" s="12">
        <v>1.76</v>
      </c>
      <c r="K1486" s="12" t="s">
        <v>23</v>
      </c>
      <c r="L1486">
        <f t="shared" si="46"/>
        <v>2</v>
      </c>
      <c r="M1486">
        <f>MATCH(H:H,[1]价格表!$B$4:$B$35,0)</f>
        <v>10</v>
      </c>
      <c r="N1486" s="4">
        <f>IF(J1486&lt;=0.3,INDEX([1]价格表!$B$4:$I$31,M1486,2),IF(AND(J1486&gt;0.3,J1486&lt;=1),INDEX([1]价格表!$B$4:$I$31,M1486,3),IF(AND(J1486&gt;1,J1486&lt;=2.2),INDEX([1]价格表!$B$4:$I$31,M1486,4),IF(AND(J1486&gt;2.2,J1486&lt;=3.3),INDEX([1]价格表!$B$4:$I$31,M1486,5),IF(AND(J1486&gt;3.3,J1486&lt;=4),INDEX([1]价格表!$B$4:$I$31,M1486,6),IF(AND(J1486&gt;4,J1486&lt;=5.5),INDEX([1]价格表!$B$4:$I$31,M1486,7),IF(J1486&gt;5.5,2.6+INDEX([1]价格表!$B$4:$I$31,M1486,8)*L1486)))))))</f>
        <v>2.15</v>
      </c>
      <c r="O1486" s="3"/>
      <c r="P1486" s="3"/>
      <c r="Q1486" s="3">
        <f t="shared" si="47"/>
        <v>0</v>
      </c>
    </row>
    <row r="1487" spans="1:17">
      <c r="A1487" s="11">
        <v>4606928585769</v>
      </c>
      <c r="B1487" s="1" t="s">
        <v>19</v>
      </c>
      <c r="C1487" s="12">
        <v>20210206</v>
      </c>
      <c r="D1487" s="12">
        <v>610538201209</v>
      </c>
      <c r="E1487" s="12" t="s">
        <v>19</v>
      </c>
      <c r="F1487" s="12">
        <v>20210216</v>
      </c>
      <c r="G1487" s="12" t="s">
        <v>20</v>
      </c>
      <c r="H1487" s="12" t="s">
        <v>54</v>
      </c>
      <c r="I1487" s="12" t="s">
        <v>151</v>
      </c>
      <c r="J1487" s="12">
        <v>1.76</v>
      </c>
      <c r="K1487" s="12" t="s">
        <v>23</v>
      </c>
      <c r="L1487">
        <f t="shared" si="46"/>
        <v>2</v>
      </c>
      <c r="M1487">
        <f>MATCH(H:H,[1]价格表!$B$4:$B$35,0)</f>
        <v>10</v>
      </c>
      <c r="N1487" s="4">
        <f>IF(J1487&lt;=0.3,INDEX([1]价格表!$B$4:$I$31,M1487,2),IF(AND(J1487&gt;0.3,J1487&lt;=1),INDEX([1]价格表!$B$4:$I$31,M1487,3),IF(AND(J1487&gt;1,J1487&lt;=2.2),INDEX([1]价格表!$B$4:$I$31,M1487,4),IF(AND(J1487&gt;2.2,J1487&lt;=3.3),INDEX([1]价格表!$B$4:$I$31,M1487,5),IF(AND(J1487&gt;3.3,J1487&lt;=4),INDEX([1]价格表!$B$4:$I$31,M1487,6),IF(AND(J1487&gt;4,J1487&lt;=5.5),INDEX([1]价格表!$B$4:$I$31,M1487,7),IF(J1487&gt;5.5,2.6+INDEX([1]价格表!$B$4:$I$31,M1487,8)*L1487)))))))</f>
        <v>2.15</v>
      </c>
      <c r="O1487" s="3"/>
      <c r="P1487" s="3"/>
      <c r="Q1487" s="3">
        <f t="shared" si="47"/>
        <v>0</v>
      </c>
    </row>
    <row r="1488" spans="1:17">
      <c r="A1488" s="11">
        <v>4606928585776</v>
      </c>
      <c r="B1488" s="1" t="s">
        <v>19</v>
      </c>
      <c r="C1488" s="12">
        <v>20210206</v>
      </c>
      <c r="D1488" s="12">
        <v>610538201209</v>
      </c>
      <c r="E1488" s="12" t="s">
        <v>19</v>
      </c>
      <c r="F1488" s="12">
        <v>20210216</v>
      </c>
      <c r="G1488" s="12" t="s">
        <v>20</v>
      </c>
      <c r="H1488" s="12" t="s">
        <v>54</v>
      </c>
      <c r="I1488" s="12" t="s">
        <v>55</v>
      </c>
      <c r="J1488" s="12">
        <v>1.76</v>
      </c>
      <c r="K1488" s="12" t="s">
        <v>23</v>
      </c>
      <c r="L1488">
        <f t="shared" si="46"/>
        <v>2</v>
      </c>
      <c r="M1488">
        <f>MATCH(H:H,[1]价格表!$B$4:$B$35,0)</f>
        <v>10</v>
      </c>
      <c r="N1488" s="4">
        <f>IF(J1488&lt;=0.3,INDEX([1]价格表!$B$4:$I$31,M1488,2),IF(AND(J1488&gt;0.3,J1488&lt;=1),INDEX([1]价格表!$B$4:$I$31,M1488,3),IF(AND(J1488&gt;1,J1488&lt;=2.2),INDEX([1]价格表!$B$4:$I$31,M1488,4),IF(AND(J1488&gt;2.2,J1488&lt;=3.3),INDEX([1]价格表!$B$4:$I$31,M1488,5),IF(AND(J1488&gt;3.3,J1488&lt;=4),INDEX([1]价格表!$B$4:$I$31,M1488,6),IF(AND(J1488&gt;4,J1488&lt;=5.5),INDEX([1]价格表!$B$4:$I$31,M1488,7),IF(J1488&gt;5.5,2.6+INDEX([1]价格表!$B$4:$I$31,M1488,8)*L1488)))))))</f>
        <v>2.15</v>
      </c>
      <c r="O1488" s="3"/>
      <c r="P1488" s="3"/>
      <c r="Q1488" s="3">
        <f t="shared" si="47"/>
        <v>0</v>
      </c>
    </row>
    <row r="1489" spans="1:17">
      <c r="A1489" s="11">
        <v>4606928623291</v>
      </c>
      <c r="B1489" s="1" t="s">
        <v>19</v>
      </c>
      <c r="C1489" s="12">
        <v>20210206</v>
      </c>
      <c r="D1489" s="12">
        <v>610538201209</v>
      </c>
      <c r="E1489" s="12" t="s">
        <v>19</v>
      </c>
      <c r="F1489" s="12">
        <v>20210216</v>
      </c>
      <c r="G1489" s="12" t="s">
        <v>20</v>
      </c>
      <c r="H1489" s="12" t="s">
        <v>31</v>
      </c>
      <c r="I1489" s="12" t="s">
        <v>77</v>
      </c>
      <c r="J1489" s="12">
        <v>2.18</v>
      </c>
      <c r="K1489" s="12" t="s">
        <v>23</v>
      </c>
      <c r="L1489">
        <f t="shared" si="46"/>
        <v>3</v>
      </c>
      <c r="M1489">
        <f>MATCH(H:H,[1]价格表!$B$4:$B$35,0)</f>
        <v>17</v>
      </c>
      <c r="N1489" s="4">
        <f>IF(J1489&lt;=0.3,INDEX([1]价格表!$B$4:$I$31,M1489,2),IF(AND(J1489&gt;0.3,J1489&lt;=1),INDEX([1]价格表!$B$4:$I$31,M1489,3),IF(AND(J1489&gt;1,J1489&lt;=2.2),INDEX([1]价格表!$B$4:$I$31,M1489,4),IF(AND(J1489&gt;2.2,J1489&lt;=3.3),INDEX([1]价格表!$B$4:$I$31,M1489,5),IF(AND(J1489&gt;3.3,J1489&lt;=4),INDEX([1]价格表!$B$4:$I$31,M1489,6),IF(AND(J1489&gt;4,J1489&lt;=5.5),INDEX([1]价格表!$B$4:$I$31,M1489,7),IF(J1489&gt;5.5,2.6+INDEX([1]价格表!$B$4:$I$31,M1489,8)*L1489)))))))</f>
        <v>2.15</v>
      </c>
      <c r="O1489" s="3"/>
      <c r="P1489" s="3"/>
      <c r="Q1489" s="3">
        <f t="shared" si="47"/>
        <v>0</v>
      </c>
    </row>
    <row r="1490" spans="1:17">
      <c r="A1490" s="11">
        <v>4606928629874</v>
      </c>
      <c r="B1490" s="1" t="s">
        <v>19</v>
      </c>
      <c r="C1490" s="12">
        <v>20210206</v>
      </c>
      <c r="D1490" s="12">
        <v>610538201209</v>
      </c>
      <c r="E1490" s="12" t="s">
        <v>19</v>
      </c>
      <c r="F1490" s="12">
        <v>20210216</v>
      </c>
      <c r="G1490" s="12" t="s">
        <v>20</v>
      </c>
      <c r="H1490" s="12" t="s">
        <v>29</v>
      </c>
      <c r="I1490" s="12" t="s">
        <v>30</v>
      </c>
      <c r="J1490" s="12">
        <v>2.66</v>
      </c>
      <c r="K1490" s="12" t="s">
        <v>23</v>
      </c>
      <c r="L1490">
        <f t="shared" si="46"/>
        <v>3</v>
      </c>
      <c r="M1490">
        <f>MATCH(H:H,[1]价格表!$B$4:$B$35,0)</f>
        <v>3</v>
      </c>
      <c r="N1490" s="4">
        <f>IF(J1490&lt;=0.3,INDEX([1]价格表!$B$4:$I$31,M1490,2),IF(AND(J1490&gt;0.3,J1490&lt;=1),INDEX([1]价格表!$B$4:$I$31,M1490,3),IF(AND(J1490&gt;1,J1490&lt;=2.2),INDEX([1]价格表!$B$4:$I$31,M1490,4),IF(AND(J1490&gt;2.2,J1490&lt;=3.3),INDEX([1]价格表!$B$4:$I$31,M1490,5),IF(AND(J1490&gt;3.3,J1490&lt;=4),INDEX([1]价格表!$B$4:$I$31,M1490,6),IF(AND(J1490&gt;4,J1490&lt;=5.5),INDEX([1]价格表!$B$4:$I$31,M1490,7),IF(J1490&gt;5.5,2.6+INDEX([1]价格表!$B$4:$I$31,M1490,8)*L1490)))))))</f>
        <v>2.5</v>
      </c>
      <c r="O1490" s="3"/>
      <c r="P1490" s="3"/>
      <c r="Q1490" s="3">
        <f t="shared" si="47"/>
        <v>0</v>
      </c>
    </row>
    <row r="1491" spans="1:17">
      <c r="A1491" s="11">
        <v>4606928629896</v>
      </c>
      <c r="B1491" s="1" t="s">
        <v>19</v>
      </c>
      <c r="C1491" s="12">
        <v>20210206</v>
      </c>
      <c r="D1491" s="12">
        <v>610538201209</v>
      </c>
      <c r="E1491" s="12" t="s">
        <v>19</v>
      </c>
      <c r="F1491" s="12">
        <v>20210216</v>
      </c>
      <c r="G1491" s="12" t="s">
        <v>20</v>
      </c>
      <c r="H1491" s="12" t="s">
        <v>132</v>
      </c>
      <c r="I1491" s="12" t="s">
        <v>172</v>
      </c>
      <c r="J1491" s="12">
        <v>2.13</v>
      </c>
      <c r="K1491" s="12" t="s">
        <v>23</v>
      </c>
      <c r="L1491">
        <f t="shared" si="46"/>
        <v>3</v>
      </c>
      <c r="M1491">
        <f>MATCH(H:H,[1]价格表!$B$4:$B$35,0)</f>
        <v>19</v>
      </c>
      <c r="N1491" s="4">
        <f>IF(J1491&lt;=0.3,INDEX([1]价格表!$B$4:$I$31,M1491,2),IF(AND(J1491&gt;0.3,J1491&lt;=1),INDEX([1]价格表!$B$4:$I$31,M1491,3),IF(AND(J1491&gt;1,J1491&lt;=2.2),INDEX([1]价格表!$B$4:$I$31,M1491,4),IF(AND(J1491&gt;2.2,J1491&lt;=3.3),INDEX([1]价格表!$B$4:$I$31,M1491,5),IF(AND(J1491&gt;3.3,J1491&lt;=4),INDEX([1]价格表!$B$4:$I$31,M1491,6),IF(AND(J1491&gt;4,J1491&lt;=5.5),INDEX([1]价格表!$B$4:$I$31,M1491,7),IF(J1491&gt;5.5,2.6+INDEX([1]价格表!$B$4:$I$31,M1491,8)*L1491)))))))</f>
        <v>2.15</v>
      </c>
      <c r="O1491" s="3"/>
      <c r="P1491" s="3"/>
      <c r="Q1491" s="3">
        <f t="shared" si="47"/>
        <v>0</v>
      </c>
    </row>
    <row r="1492" spans="1:17">
      <c r="A1492" s="11">
        <v>4606928734435</v>
      </c>
      <c r="B1492" s="1" t="s">
        <v>19</v>
      </c>
      <c r="C1492" s="12">
        <v>20210206</v>
      </c>
      <c r="D1492" s="12">
        <v>610538201209</v>
      </c>
      <c r="E1492" s="12" t="s">
        <v>19</v>
      </c>
      <c r="F1492" s="12">
        <v>20210216</v>
      </c>
      <c r="G1492" s="12" t="s">
        <v>20</v>
      </c>
      <c r="H1492" s="12" t="s">
        <v>24</v>
      </c>
      <c r="I1492" s="12" t="s">
        <v>25</v>
      </c>
      <c r="J1492" s="12">
        <v>1.36</v>
      </c>
      <c r="K1492" s="12" t="s">
        <v>23</v>
      </c>
      <c r="L1492">
        <f t="shared" si="46"/>
        <v>2</v>
      </c>
      <c r="M1492">
        <f>MATCH(H:H,[1]价格表!$B$4:$B$35,0)</f>
        <v>1</v>
      </c>
      <c r="N1492" s="4">
        <f>IF(J1492&lt;=0.3,INDEX([1]价格表!$B$4:$I$31,M1492,2),IF(AND(J1492&gt;0.3,J1492&lt;=1),INDEX([1]价格表!$B$4:$I$31,M1492,3),IF(AND(J1492&gt;1,J1492&lt;=2.2),INDEX([1]价格表!$B$4:$I$31,M1492,4),IF(AND(J1492&gt;2.2,J1492&lt;=3.3),INDEX([1]价格表!$B$4:$I$31,M1492,5),IF(AND(J1492&gt;3.3,J1492&lt;=4),INDEX([1]价格表!$B$4:$I$31,M1492,6),IF(AND(J1492&gt;4,J1492&lt;=5.5),INDEX([1]价格表!$B$4:$I$31,M1492,7),IF(J1492&gt;5.5,2.6+INDEX([1]价格表!$B$4:$I$31,M1492,8)*L1492)))))))</f>
        <v>2.15</v>
      </c>
      <c r="O1492" s="3"/>
      <c r="P1492" s="3"/>
      <c r="Q1492" s="3">
        <f t="shared" si="47"/>
        <v>0</v>
      </c>
    </row>
    <row r="1493" spans="1:17">
      <c r="A1493" s="11">
        <v>4606928736918</v>
      </c>
      <c r="B1493" s="1" t="s">
        <v>19</v>
      </c>
      <c r="C1493" s="12">
        <v>20210206</v>
      </c>
      <c r="D1493" s="12">
        <v>610538201209</v>
      </c>
      <c r="E1493" s="12" t="s">
        <v>19</v>
      </c>
      <c r="F1493" s="12">
        <v>20210216</v>
      </c>
      <c r="G1493" s="12" t="s">
        <v>20</v>
      </c>
      <c r="H1493" s="12" t="s">
        <v>24</v>
      </c>
      <c r="I1493" s="12" t="s">
        <v>25</v>
      </c>
      <c r="J1493" s="12">
        <v>1.78</v>
      </c>
      <c r="K1493" s="12" t="s">
        <v>23</v>
      </c>
      <c r="L1493">
        <f t="shared" si="46"/>
        <v>2</v>
      </c>
      <c r="M1493">
        <f>MATCH(H:H,[1]价格表!$B$4:$B$35,0)</f>
        <v>1</v>
      </c>
      <c r="N1493" s="4">
        <f>IF(J1493&lt;=0.3,INDEX([1]价格表!$B$4:$I$31,M1493,2),IF(AND(J1493&gt;0.3,J1493&lt;=1),INDEX([1]价格表!$B$4:$I$31,M1493,3),IF(AND(J1493&gt;1,J1493&lt;=2.2),INDEX([1]价格表!$B$4:$I$31,M1493,4),IF(AND(J1493&gt;2.2,J1493&lt;=3.3),INDEX([1]价格表!$B$4:$I$31,M1493,5),IF(AND(J1493&gt;3.3,J1493&lt;=4),INDEX([1]价格表!$B$4:$I$31,M1493,6),IF(AND(J1493&gt;4,J1493&lt;=5.5),INDEX([1]价格表!$B$4:$I$31,M1493,7),IF(J1493&gt;5.5,2.6+INDEX([1]价格表!$B$4:$I$31,M1493,8)*L1493)))))))</f>
        <v>2.15</v>
      </c>
      <c r="O1493" s="3"/>
      <c r="P1493" s="3"/>
      <c r="Q1493" s="3">
        <f t="shared" si="47"/>
        <v>0</v>
      </c>
    </row>
    <row r="1494" spans="1:17">
      <c r="A1494" s="11">
        <v>4606928737005</v>
      </c>
      <c r="B1494" s="1" t="s">
        <v>19</v>
      </c>
      <c r="C1494" s="12">
        <v>20210206</v>
      </c>
      <c r="D1494" s="12">
        <v>610538201209</v>
      </c>
      <c r="E1494" s="12" t="s">
        <v>19</v>
      </c>
      <c r="F1494" s="12">
        <v>20210216</v>
      </c>
      <c r="G1494" s="12" t="s">
        <v>20</v>
      </c>
      <c r="H1494" s="12" t="s">
        <v>24</v>
      </c>
      <c r="I1494" s="12" t="s">
        <v>74</v>
      </c>
      <c r="J1494" s="12">
        <v>1.36</v>
      </c>
      <c r="K1494" s="12" t="s">
        <v>23</v>
      </c>
      <c r="L1494">
        <f t="shared" si="46"/>
        <v>2</v>
      </c>
      <c r="M1494">
        <f>MATCH(H:H,[1]价格表!$B$4:$B$35,0)</f>
        <v>1</v>
      </c>
      <c r="N1494" s="4">
        <f>IF(J1494&lt;=0.3,INDEX([1]价格表!$B$4:$I$31,M1494,2),IF(AND(J1494&gt;0.3,J1494&lt;=1),INDEX([1]价格表!$B$4:$I$31,M1494,3),IF(AND(J1494&gt;1,J1494&lt;=2.2),INDEX([1]价格表!$B$4:$I$31,M1494,4),IF(AND(J1494&gt;2.2,J1494&lt;=3.3),INDEX([1]价格表!$B$4:$I$31,M1494,5),IF(AND(J1494&gt;3.3,J1494&lt;=4),INDEX([1]价格表!$B$4:$I$31,M1494,6),IF(AND(J1494&gt;4,J1494&lt;=5.5),INDEX([1]价格表!$B$4:$I$31,M1494,7),IF(J1494&gt;5.5,2.6+INDEX([1]价格表!$B$4:$I$31,M1494,8)*L1494)))))))</f>
        <v>2.15</v>
      </c>
      <c r="O1494" s="3"/>
      <c r="P1494" s="3"/>
      <c r="Q1494" s="3">
        <f t="shared" si="47"/>
        <v>0</v>
      </c>
    </row>
    <row r="1495" spans="1:17">
      <c r="A1495" s="11">
        <v>4606928737014</v>
      </c>
      <c r="B1495" s="1" t="s">
        <v>19</v>
      </c>
      <c r="C1495" s="12">
        <v>20210206</v>
      </c>
      <c r="D1495" s="12">
        <v>610538201209</v>
      </c>
      <c r="E1495" s="12" t="s">
        <v>19</v>
      </c>
      <c r="F1495" s="12">
        <v>20210216</v>
      </c>
      <c r="G1495" s="12" t="s">
        <v>20</v>
      </c>
      <c r="H1495" s="12" t="s">
        <v>24</v>
      </c>
      <c r="I1495" s="12" t="s">
        <v>25</v>
      </c>
      <c r="J1495" s="12">
        <v>1.63</v>
      </c>
      <c r="K1495" s="12" t="s">
        <v>23</v>
      </c>
      <c r="L1495">
        <f t="shared" si="46"/>
        <v>2</v>
      </c>
      <c r="M1495">
        <f>MATCH(H:H,[1]价格表!$B$4:$B$35,0)</f>
        <v>1</v>
      </c>
      <c r="N1495" s="4">
        <f>IF(J1495&lt;=0.3,INDEX([1]价格表!$B$4:$I$31,M1495,2),IF(AND(J1495&gt;0.3,J1495&lt;=1),INDEX([1]价格表!$B$4:$I$31,M1495,3),IF(AND(J1495&gt;1,J1495&lt;=2.2),INDEX([1]价格表!$B$4:$I$31,M1495,4),IF(AND(J1495&gt;2.2,J1495&lt;=3.3),INDEX([1]价格表!$B$4:$I$31,M1495,5),IF(AND(J1495&gt;3.3,J1495&lt;=4),INDEX([1]价格表!$B$4:$I$31,M1495,6),IF(AND(J1495&gt;4,J1495&lt;=5.5),INDEX([1]价格表!$B$4:$I$31,M1495,7),IF(J1495&gt;5.5,2.6+INDEX([1]价格表!$B$4:$I$31,M1495,8)*L1495)))))))</f>
        <v>2.15</v>
      </c>
      <c r="O1495" s="3"/>
      <c r="P1495" s="3"/>
      <c r="Q1495" s="3">
        <f t="shared" si="47"/>
        <v>0</v>
      </c>
    </row>
    <row r="1496" spans="1:17">
      <c r="A1496" s="11">
        <v>4606928737256</v>
      </c>
      <c r="B1496" s="1" t="s">
        <v>19</v>
      </c>
      <c r="C1496" s="12">
        <v>20210206</v>
      </c>
      <c r="D1496" s="12">
        <v>610538201209</v>
      </c>
      <c r="E1496" s="12" t="s">
        <v>19</v>
      </c>
      <c r="F1496" s="12">
        <v>20210216</v>
      </c>
      <c r="G1496" s="12" t="s">
        <v>20</v>
      </c>
      <c r="H1496" s="12" t="s">
        <v>24</v>
      </c>
      <c r="I1496" s="12" t="s">
        <v>25</v>
      </c>
      <c r="J1496" s="12">
        <v>0.91</v>
      </c>
      <c r="K1496" s="12" t="s">
        <v>23</v>
      </c>
      <c r="L1496">
        <f t="shared" si="46"/>
        <v>1</v>
      </c>
      <c r="M1496">
        <f>MATCH(H:H,[1]价格表!$B$4:$B$35,0)</f>
        <v>1</v>
      </c>
      <c r="N1496" s="4">
        <f>IF(J1496&lt;=0.3,INDEX([1]价格表!$B$4:$I$31,M1496,2),IF(AND(J1496&gt;0.3,J1496&lt;=1),INDEX([1]价格表!$B$4:$I$31,M1496,3),IF(AND(J1496&gt;1,J1496&lt;=2.2),INDEX([1]价格表!$B$4:$I$31,M1496,4),IF(AND(J1496&gt;2.2,J1496&lt;=3.3),INDEX([1]价格表!$B$4:$I$31,M1496,5),IF(AND(J1496&gt;3.3,J1496&lt;=4),INDEX([1]价格表!$B$4:$I$31,M1496,6),IF(AND(J1496&gt;4,J1496&lt;=5.5),INDEX([1]价格表!$B$4:$I$31,M1496,7),IF(J1496&gt;5.5,2.6+INDEX([1]价格表!$B$4:$I$31,M1496,8)*L1496)))))))</f>
        <v>1.8</v>
      </c>
      <c r="O1496" s="3"/>
      <c r="P1496" s="3"/>
      <c r="Q1496" s="3">
        <f t="shared" si="47"/>
        <v>0</v>
      </c>
    </row>
    <row r="1497" spans="1:17">
      <c r="A1497" s="11">
        <v>4606931251901</v>
      </c>
      <c r="B1497" s="1" t="s">
        <v>19</v>
      </c>
      <c r="C1497" s="12">
        <v>20210206</v>
      </c>
      <c r="D1497" s="12">
        <v>610538201209</v>
      </c>
      <c r="E1497" s="12" t="s">
        <v>19</v>
      </c>
      <c r="F1497" s="12">
        <v>20210216</v>
      </c>
      <c r="G1497" s="12" t="s">
        <v>20</v>
      </c>
      <c r="H1497" s="12" t="s">
        <v>24</v>
      </c>
      <c r="I1497" s="12" t="s">
        <v>25</v>
      </c>
      <c r="J1497" s="12">
        <v>0.23</v>
      </c>
      <c r="K1497" s="12" t="s">
        <v>23</v>
      </c>
      <c r="L1497">
        <f t="shared" si="46"/>
        <v>1</v>
      </c>
      <c r="M1497">
        <f>MATCH(H:H,[1]价格表!$B$4:$B$35,0)</f>
        <v>1</v>
      </c>
      <c r="N1497" s="4">
        <f>IF(J1497&lt;=0.3,INDEX([1]价格表!$B$4:$I$31,M1497,2),IF(AND(J1497&gt;0.3,J1497&lt;=1),INDEX([1]价格表!$B$4:$I$31,M1497,3),IF(AND(J1497&gt;1,J1497&lt;=2.2),INDEX([1]价格表!$B$4:$I$31,M1497,4),IF(AND(J1497&gt;2.2,J1497&lt;=3.3),INDEX([1]价格表!$B$4:$I$31,M1497,5),IF(AND(J1497&gt;3.3,J1497&lt;=4),INDEX([1]价格表!$B$4:$I$31,M1497,6),IF(AND(J1497&gt;4,J1497&lt;=5.5),INDEX([1]价格表!$B$4:$I$31,M1497,7),IF(J1497&gt;5.5,2.6+INDEX([1]价格表!$B$4:$I$31,M1497,8)*L1497)))))))</f>
        <v>1.65</v>
      </c>
      <c r="O1497" s="3"/>
      <c r="P1497" s="3"/>
      <c r="Q1497" s="3">
        <f t="shared" si="47"/>
        <v>0</v>
      </c>
    </row>
    <row r="1498" spans="1:17">
      <c r="A1498" s="11">
        <v>4606931360780</v>
      </c>
      <c r="B1498" s="1" t="s">
        <v>19</v>
      </c>
      <c r="C1498" s="12">
        <v>20210206</v>
      </c>
      <c r="D1498" s="12">
        <v>610538201209</v>
      </c>
      <c r="E1498" s="12" t="s">
        <v>19</v>
      </c>
      <c r="F1498" s="12">
        <v>20210216</v>
      </c>
      <c r="G1498" s="12" t="s">
        <v>20</v>
      </c>
      <c r="H1498" s="12" t="s">
        <v>149</v>
      </c>
      <c r="I1498" s="12" t="s">
        <v>262</v>
      </c>
      <c r="J1498" s="12">
        <v>0.54</v>
      </c>
      <c r="K1498" s="12" t="s">
        <v>23</v>
      </c>
      <c r="L1498">
        <f t="shared" si="46"/>
        <v>1</v>
      </c>
      <c r="M1498">
        <f>MATCH(H:H,[1]价格表!$B$4:$B$35,0)</f>
        <v>24</v>
      </c>
      <c r="N1498" s="4">
        <f>IF(J1498&lt;=0.3,INDEX([1]价格表!$B$4:$I$31,M1498,2),IF(AND(J1498&gt;0.3,J1498&lt;=1),INDEX([1]价格表!$B$4:$I$31,M1498,3),IF(AND(J1498&gt;1,J1498&lt;=2.2),INDEX([1]价格表!$B$4:$I$31,M1498,4),IF(AND(J1498&gt;2.2,J1498&lt;=3.3),INDEX([1]价格表!$B$4:$I$31,M1498,5),IF(AND(J1498&gt;3.3,J1498&lt;=4),INDEX([1]价格表!$B$4:$I$31,M1498,6),IF(AND(J1498&gt;4,J1498&lt;=5.5),INDEX([1]价格表!$B$4:$I$31,M1498,7),IF(J1498&gt;5.5,2.6+INDEX([1]价格表!$B$4:$I$31,M1498,8)*L1498)))))))</f>
        <v>1.8</v>
      </c>
      <c r="O1498" s="3"/>
      <c r="P1498" s="3"/>
      <c r="Q1498" s="3">
        <f t="shared" si="47"/>
        <v>0</v>
      </c>
    </row>
    <row r="1499" spans="1:17">
      <c r="A1499" s="11">
        <v>4312278381357</v>
      </c>
      <c r="B1499" s="1" t="s">
        <v>19</v>
      </c>
      <c r="C1499" s="12">
        <v>20210206</v>
      </c>
      <c r="D1499" s="12">
        <v>610538201209</v>
      </c>
      <c r="E1499" s="12" t="s">
        <v>19</v>
      </c>
      <c r="F1499" s="12">
        <v>20210216</v>
      </c>
      <c r="G1499" s="12" t="s">
        <v>20</v>
      </c>
      <c r="H1499" s="12" t="s">
        <v>40</v>
      </c>
      <c r="I1499" s="12" t="s">
        <v>236</v>
      </c>
      <c r="J1499" s="12">
        <v>3.62</v>
      </c>
      <c r="K1499" s="12" t="s">
        <v>23</v>
      </c>
      <c r="L1499">
        <f t="shared" si="46"/>
        <v>4</v>
      </c>
      <c r="M1499">
        <f>MATCH(H:H,[1]价格表!$B$4:$B$35,0)</f>
        <v>9</v>
      </c>
      <c r="N1499" s="4">
        <f>IF(J1499&lt;=0.3,INDEX([1]价格表!$B$4:$I$31,M1499,2),IF(AND(J1499&gt;0.3,J1499&lt;=1),INDEX([1]价格表!$B$4:$I$31,M1499,3),IF(AND(J1499&gt;1,J1499&lt;=2.2),INDEX([1]价格表!$B$4:$I$31,M1499,4),IF(AND(J1499&gt;2.2,J1499&lt;=3.3),INDEX([1]价格表!$B$4:$I$31,M1499,5),IF(AND(J1499&gt;3.3,J1499&lt;=4),INDEX([1]价格表!$B$4:$I$31,M1499,6),IF(AND(J1499&gt;4,J1499&lt;=5.5),INDEX([1]价格表!$B$4:$I$31,M1499,7),IF(J1499&gt;5.5,2.6+INDEX([1]价格表!$B$4:$I$31,M1499,8)*L1499)))))))</f>
        <v>3.7</v>
      </c>
      <c r="O1499" s="3"/>
      <c r="P1499" s="3"/>
      <c r="Q1499" s="3">
        <f t="shared" si="47"/>
        <v>0</v>
      </c>
    </row>
    <row r="1500" spans="1:17">
      <c r="A1500" s="11">
        <v>4606926149189</v>
      </c>
      <c r="B1500" s="1" t="s">
        <v>19</v>
      </c>
      <c r="C1500" s="12">
        <v>20210206</v>
      </c>
      <c r="D1500" s="12">
        <v>610538201209</v>
      </c>
      <c r="E1500" s="12" t="s">
        <v>19</v>
      </c>
      <c r="F1500" s="12">
        <v>20210216</v>
      </c>
      <c r="G1500" s="12" t="s">
        <v>20</v>
      </c>
      <c r="H1500" s="12" t="s">
        <v>40</v>
      </c>
      <c r="I1500" s="12" t="s">
        <v>188</v>
      </c>
      <c r="J1500" s="12">
        <v>3.6</v>
      </c>
      <c r="K1500" s="12" t="s">
        <v>23</v>
      </c>
      <c r="L1500">
        <f t="shared" si="46"/>
        <v>4</v>
      </c>
      <c r="M1500">
        <f>MATCH(H:H,[1]价格表!$B$4:$B$35,0)</f>
        <v>9</v>
      </c>
      <c r="N1500" s="4">
        <f>IF(J1500&lt;=0.3,INDEX([1]价格表!$B$4:$I$31,M1500,2),IF(AND(J1500&gt;0.3,J1500&lt;=1),INDEX([1]价格表!$B$4:$I$31,M1500,3),IF(AND(J1500&gt;1,J1500&lt;=2.2),INDEX([1]价格表!$B$4:$I$31,M1500,4),IF(AND(J1500&gt;2.2,J1500&lt;=3.3),INDEX([1]价格表!$B$4:$I$31,M1500,5),IF(AND(J1500&gt;3.3,J1500&lt;=4),INDEX([1]价格表!$B$4:$I$31,M1500,6),IF(AND(J1500&gt;4,J1500&lt;=5.5),INDEX([1]价格表!$B$4:$I$31,M1500,7),IF(J1500&gt;5.5,2.6+INDEX([1]价格表!$B$4:$I$31,M1500,8)*L1500)))))))</f>
        <v>3.7</v>
      </c>
      <c r="O1500" s="3"/>
      <c r="P1500" s="3"/>
      <c r="Q1500" s="3">
        <f t="shared" si="47"/>
        <v>0</v>
      </c>
    </row>
    <row r="1501" spans="1:17">
      <c r="A1501" s="11">
        <v>4606926149248</v>
      </c>
      <c r="B1501" s="1" t="s">
        <v>19</v>
      </c>
      <c r="C1501" s="12">
        <v>20210206</v>
      </c>
      <c r="D1501" s="12">
        <v>610538201209</v>
      </c>
      <c r="E1501" s="12" t="s">
        <v>19</v>
      </c>
      <c r="F1501" s="12">
        <v>20210216</v>
      </c>
      <c r="G1501" s="12" t="s">
        <v>20</v>
      </c>
      <c r="H1501" s="12" t="s">
        <v>43</v>
      </c>
      <c r="I1501" s="12" t="s">
        <v>87</v>
      </c>
      <c r="J1501" s="12">
        <v>3.59</v>
      </c>
      <c r="K1501" s="12" t="s">
        <v>23</v>
      </c>
      <c r="L1501">
        <f t="shared" si="46"/>
        <v>4</v>
      </c>
      <c r="M1501">
        <f>MATCH(H:H,[1]价格表!$B$4:$B$35,0)</f>
        <v>4</v>
      </c>
      <c r="N1501" s="4">
        <f>IF(J1501&lt;=0.3,INDEX([1]价格表!$B$4:$I$31,M1501,2),IF(AND(J1501&gt;0.3,J1501&lt;=1),INDEX([1]价格表!$B$4:$I$31,M1501,3),IF(AND(J1501&gt;1,J1501&lt;=2.2),INDEX([1]价格表!$B$4:$I$31,M1501,4),IF(AND(J1501&gt;2.2,J1501&lt;=3.3),INDEX([1]价格表!$B$4:$I$31,M1501,5),IF(AND(J1501&gt;3.3,J1501&lt;=4),INDEX([1]价格表!$B$4:$I$31,M1501,6),IF(AND(J1501&gt;4,J1501&lt;=5.5),INDEX([1]价格表!$B$4:$I$31,M1501,7),IF(J1501&gt;5.5,2.6+INDEX([1]价格表!$B$4:$I$31,M1501,8)*L1501)))))))</f>
        <v>3.7</v>
      </c>
      <c r="O1501" s="3"/>
      <c r="P1501" s="3"/>
      <c r="Q1501" s="3">
        <f t="shared" si="47"/>
        <v>0</v>
      </c>
    </row>
    <row r="1502" spans="1:17">
      <c r="A1502" s="11">
        <v>4606926150018</v>
      </c>
      <c r="B1502" s="1" t="s">
        <v>19</v>
      </c>
      <c r="C1502" s="12">
        <v>20210206</v>
      </c>
      <c r="D1502" s="12">
        <v>610538201209</v>
      </c>
      <c r="E1502" s="12" t="s">
        <v>19</v>
      </c>
      <c r="F1502" s="12">
        <v>20210216</v>
      </c>
      <c r="G1502" s="12" t="s">
        <v>20</v>
      </c>
      <c r="H1502" s="12" t="s">
        <v>33</v>
      </c>
      <c r="I1502" s="12" t="s">
        <v>34</v>
      </c>
      <c r="J1502" s="12">
        <v>3.68</v>
      </c>
      <c r="K1502" s="12" t="s">
        <v>23</v>
      </c>
      <c r="L1502">
        <f t="shared" si="46"/>
        <v>4</v>
      </c>
      <c r="M1502">
        <f>MATCH(H:H,[1]价格表!$B$4:$B$35,0)</f>
        <v>7</v>
      </c>
      <c r="N1502" s="4">
        <f>IF(J1502&lt;=0.3,INDEX([1]价格表!$B$4:$I$31,M1502,2),IF(AND(J1502&gt;0.3,J1502&lt;=1),INDEX([1]价格表!$B$4:$I$31,M1502,3),IF(AND(J1502&gt;1,J1502&lt;=2.2),INDEX([1]价格表!$B$4:$I$31,M1502,4),IF(AND(J1502&gt;2.2,J1502&lt;=3.3),INDEX([1]价格表!$B$4:$I$31,M1502,5),IF(AND(J1502&gt;3.3,J1502&lt;=4),INDEX([1]价格表!$B$4:$I$31,M1502,6),IF(AND(J1502&gt;4,J1502&lt;=5.5),INDEX([1]价格表!$B$4:$I$31,M1502,7),IF(J1502&gt;5.5,2.6+INDEX([1]价格表!$B$4:$I$31,M1502,8)*L1502)))))))</f>
        <v>3.7</v>
      </c>
      <c r="O1502" s="3"/>
      <c r="P1502" s="3"/>
      <c r="Q1502" s="3">
        <f t="shared" si="47"/>
        <v>0</v>
      </c>
    </row>
    <row r="1503" spans="1:17">
      <c r="A1503" s="11">
        <v>4606926513171</v>
      </c>
      <c r="B1503" s="1" t="s">
        <v>19</v>
      </c>
      <c r="C1503" s="12">
        <v>20210206</v>
      </c>
      <c r="D1503" s="12">
        <v>610538201209</v>
      </c>
      <c r="E1503" s="12" t="s">
        <v>19</v>
      </c>
      <c r="F1503" s="12">
        <v>20210216</v>
      </c>
      <c r="G1503" s="12" t="s">
        <v>20</v>
      </c>
      <c r="H1503" s="12" t="s">
        <v>24</v>
      </c>
      <c r="I1503" s="12" t="s">
        <v>25</v>
      </c>
      <c r="J1503" s="12">
        <v>4.84</v>
      </c>
      <c r="K1503" s="12" t="s">
        <v>23</v>
      </c>
      <c r="L1503">
        <f t="shared" si="46"/>
        <v>5</v>
      </c>
      <c r="M1503">
        <f>MATCH(H:H,[1]价格表!$B$4:$B$35,0)</f>
        <v>1</v>
      </c>
      <c r="N1503" s="4">
        <f>IF(J1503&lt;=0.3,INDEX([1]价格表!$B$4:$I$31,M1503,2),IF(AND(J1503&gt;0.3,J1503&lt;=1),INDEX([1]价格表!$B$4:$I$31,M1503,3),IF(AND(J1503&gt;1,J1503&lt;=2.2),INDEX([1]价格表!$B$4:$I$31,M1503,4),IF(AND(J1503&gt;2.2,J1503&lt;=3.3),INDEX([1]价格表!$B$4:$I$31,M1503,5),IF(AND(J1503&gt;3.3,J1503&lt;=4),INDEX([1]价格表!$B$4:$I$31,M1503,6),IF(AND(J1503&gt;4,J1503&lt;=5.5),INDEX([1]价格表!$B$4:$I$31,M1503,7),IF(J1503&gt;5.5,2.6+INDEX([1]价格表!$B$4:$I$31,M1503,8)*L1503)))))))</f>
        <v>3.8</v>
      </c>
      <c r="O1503" s="3"/>
      <c r="P1503" s="3"/>
      <c r="Q1503" s="3">
        <f t="shared" si="47"/>
        <v>0</v>
      </c>
    </row>
    <row r="1504" spans="1:17">
      <c r="A1504" s="11">
        <v>4606928584144</v>
      </c>
      <c r="B1504" s="1" t="s">
        <v>19</v>
      </c>
      <c r="C1504" s="12">
        <v>20210206</v>
      </c>
      <c r="D1504" s="12">
        <v>610538201209</v>
      </c>
      <c r="E1504" s="12" t="s">
        <v>19</v>
      </c>
      <c r="F1504" s="12">
        <v>20210216</v>
      </c>
      <c r="G1504" s="12" t="s">
        <v>20</v>
      </c>
      <c r="H1504" s="12" t="s">
        <v>54</v>
      </c>
      <c r="I1504" s="12" t="s">
        <v>99</v>
      </c>
      <c r="J1504" s="12">
        <v>3.71</v>
      </c>
      <c r="K1504" s="12" t="s">
        <v>121</v>
      </c>
      <c r="L1504">
        <f t="shared" si="46"/>
        <v>4</v>
      </c>
      <c r="M1504">
        <f>MATCH(H:H,[1]价格表!$B$4:$B$35,0)</f>
        <v>10</v>
      </c>
      <c r="N1504" s="4">
        <f>IF(J1504&lt;=0.3,INDEX([1]价格表!$B$4:$I$31,M1504,2),IF(AND(J1504&gt;0.3,J1504&lt;=1),INDEX([1]价格表!$B$4:$I$31,M1504,3),IF(AND(J1504&gt;1,J1504&lt;=2.2),INDEX([1]价格表!$B$4:$I$31,M1504,4),IF(AND(J1504&gt;2.2,J1504&lt;=3.3),INDEX([1]价格表!$B$4:$I$31,M1504,5),IF(AND(J1504&gt;3.3,J1504&lt;=4),INDEX([1]价格表!$B$4:$I$31,M1504,6),IF(AND(J1504&gt;4,J1504&lt;=5.5),INDEX([1]价格表!$B$4:$I$31,M1504,7),IF(J1504&gt;5.5,2.6+INDEX([1]价格表!$B$4:$I$31,M1504,8)*L1504)))))))</f>
        <v>3.7</v>
      </c>
      <c r="O1504" s="5">
        <v>1.81</v>
      </c>
      <c r="P1504" s="5">
        <v>2.15</v>
      </c>
      <c r="Q1504" s="3">
        <f t="shared" si="47"/>
        <v>-1.55</v>
      </c>
    </row>
    <row r="1505" spans="1:17">
      <c r="A1505" s="11">
        <v>4606931319034</v>
      </c>
      <c r="B1505" s="1" t="s">
        <v>19</v>
      </c>
      <c r="C1505" s="12">
        <v>20210206</v>
      </c>
      <c r="D1505" s="12">
        <v>610538201209</v>
      </c>
      <c r="E1505" s="12" t="s">
        <v>19</v>
      </c>
      <c r="F1505" s="12">
        <v>20210216</v>
      </c>
      <c r="G1505" s="12" t="s">
        <v>20</v>
      </c>
      <c r="H1505" s="12" t="s">
        <v>27</v>
      </c>
      <c r="I1505" s="12" t="s">
        <v>254</v>
      </c>
      <c r="J1505" s="12">
        <v>4.94</v>
      </c>
      <c r="K1505" s="12" t="s">
        <v>23</v>
      </c>
      <c r="L1505">
        <f t="shared" si="46"/>
        <v>5</v>
      </c>
      <c r="M1505">
        <f>MATCH(H:H,[1]价格表!$B$4:$B$35,0)</f>
        <v>14</v>
      </c>
      <c r="N1505" s="4">
        <f>IF(J1505&lt;=0.3,INDEX([1]价格表!$B$4:$I$31,M1505,2),IF(AND(J1505&gt;0.3,J1505&lt;=1),INDEX([1]价格表!$B$4:$I$31,M1505,3),IF(AND(J1505&gt;1,J1505&lt;=2.2),INDEX([1]价格表!$B$4:$I$31,M1505,4),IF(AND(J1505&gt;2.2,J1505&lt;=3.3),INDEX([1]价格表!$B$4:$I$31,M1505,5),IF(AND(J1505&gt;3.3,J1505&lt;=4),INDEX([1]价格表!$B$4:$I$31,M1505,6),IF(AND(J1505&gt;4,J1505&lt;=5.5),INDEX([1]价格表!$B$4:$I$31,M1505,7),IF(J1505&gt;5.5,2.6+INDEX([1]价格表!$B$4:$I$31,M1505,8)*L1505)))))))</f>
        <v>3.8</v>
      </c>
      <c r="O1505" s="3"/>
      <c r="P1505" s="3"/>
      <c r="Q1505" s="3">
        <f t="shared" si="47"/>
        <v>0</v>
      </c>
    </row>
    <row r="1506" spans="1:17">
      <c r="A1506" s="11">
        <v>4312278176792</v>
      </c>
      <c r="B1506" s="1" t="s">
        <v>19</v>
      </c>
      <c r="C1506" s="12">
        <v>20210206</v>
      </c>
      <c r="D1506" s="12">
        <v>610538201209</v>
      </c>
      <c r="E1506" s="12" t="s">
        <v>19</v>
      </c>
      <c r="F1506" s="12">
        <v>20210216</v>
      </c>
      <c r="G1506" s="12" t="s">
        <v>20</v>
      </c>
      <c r="H1506" s="12" t="s">
        <v>157</v>
      </c>
      <c r="I1506" s="12" t="s">
        <v>158</v>
      </c>
      <c r="J1506" s="12">
        <v>2.8</v>
      </c>
      <c r="K1506" s="12" t="s">
        <v>23</v>
      </c>
      <c r="L1506">
        <f t="shared" si="46"/>
        <v>3</v>
      </c>
      <c r="M1506">
        <f>MATCH(H:H,[1]价格表!$B$4:$B$35,0)</f>
        <v>26</v>
      </c>
      <c r="N1506" s="4">
        <f>IF(J1506&lt;=0.3,INDEX([1]价格表!$B$4:$I$31,M1506,2),IF(AND(J1506&gt;0.3,J1506&lt;=1),INDEX([1]价格表!$B$4:$I$31,M1506,3),IF(AND(J1506&gt;1,J1506&lt;=2.2),INDEX([1]价格表!$B$4:$I$31,M1506,4),IF(AND(J1506&gt;2.2,J1506&lt;=3.3),INDEX([1]价格表!$B$4:$I$31,M1506,5),IF(AND(J1506&gt;3.3,J1506&lt;=4),INDEX([1]价格表!$B$4:$I$31,M1506,6),IF(AND(J1506&gt;4,J1506&lt;=5.5),INDEX([1]价格表!$B$4:$I$31,M1506,7),IF(J1506&gt;5.5,2.6+INDEX([1]价格表!$B$4:$I$31,M1506,8)*L1506)))))))</f>
        <v>2.5</v>
      </c>
      <c r="O1506" s="3"/>
      <c r="P1506" s="3"/>
      <c r="Q1506" s="3">
        <f t="shared" si="47"/>
        <v>0</v>
      </c>
    </row>
    <row r="1507" spans="1:17">
      <c r="A1507" s="11">
        <v>4312278197858</v>
      </c>
      <c r="B1507" s="1" t="s">
        <v>19</v>
      </c>
      <c r="C1507" s="12">
        <v>20210206</v>
      </c>
      <c r="D1507" s="12">
        <v>610538201209</v>
      </c>
      <c r="E1507" s="12" t="s">
        <v>19</v>
      </c>
      <c r="F1507" s="12">
        <v>20210216</v>
      </c>
      <c r="G1507" s="12" t="s">
        <v>20</v>
      </c>
      <c r="H1507" s="12" t="s">
        <v>40</v>
      </c>
      <c r="I1507" s="12" t="s">
        <v>103</v>
      </c>
      <c r="J1507" s="12">
        <v>2.84</v>
      </c>
      <c r="K1507" s="12" t="s">
        <v>23</v>
      </c>
      <c r="L1507">
        <f t="shared" si="46"/>
        <v>3</v>
      </c>
      <c r="M1507">
        <f>MATCH(H:H,[1]价格表!$B$4:$B$35,0)</f>
        <v>9</v>
      </c>
      <c r="N1507" s="4">
        <f>IF(J1507&lt;=0.3,INDEX([1]价格表!$B$4:$I$31,M1507,2),IF(AND(J1507&gt;0.3,J1507&lt;=1),INDEX([1]价格表!$B$4:$I$31,M1507,3),IF(AND(J1507&gt;1,J1507&lt;=2.2),INDEX([1]价格表!$B$4:$I$31,M1507,4),IF(AND(J1507&gt;2.2,J1507&lt;=3.3),INDEX([1]价格表!$B$4:$I$31,M1507,5),IF(AND(J1507&gt;3.3,J1507&lt;=4),INDEX([1]价格表!$B$4:$I$31,M1507,6),IF(AND(J1507&gt;4,J1507&lt;=5.5),INDEX([1]价格表!$B$4:$I$31,M1507,7),IF(J1507&gt;5.5,2.6+INDEX([1]价格表!$B$4:$I$31,M1507,8)*L1507)))))))</f>
        <v>2.5</v>
      </c>
      <c r="O1507" s="3"/>
      <c r="P1507" s="3"/>
      <c r="Q1507" s="3">
        <f t="shared" si="47"/>
        <v>0</v>
      </c>
    </row>
    <row r="1508" spans="1:17">
      <c r="A1508" s="11">
        <v>4606926166756</v>
      </c>
      <c r="B1508" s="1" t="s">
        <v>19</v>
      </c>
      <c r="C1508" s="12">
        <v>20210206</v>
      </c>
      <c r="D1508" s="12">
        <v>610538201209</v>
      </c>
      <c r="E1508" s="12" t="s">
        <v>19</v>
      </c>
      <c r="F1508" s="12">
        <v>20210216</v>
      </c>
      <c r="G1508" s="12" t="s">
        <v>20</v>
      </c>
      <c r="H1508" s="12" t="s">
        <v>119</v>
      </c>
      <c r="I1508" s="12" t="s">
        <v>120</v>
      </c>
      <c r="J1508" s="12">
        <v>2.33</v>
      </c>
      <c r="K1508" s="12" t="s">
        <v>23</v>
      </c>
      <c r="L1508">
        <f t="shared" si="46"/>
        <v>3</v>
      </c>
      <c r="M1508">
        <f>MATCH(H:H,[1]价格表!$B$4:$B$35,0)</f>
        <v>6</v>
      </c>
      <c r="N1508" s="4">
        <f>IF(J1508&lt;=0.3,INDEX([1]价格表!$B$4:$I$31,M1508,2),IF(AND(J1508&gt;0.3,J1508&lt;=1),INDEX([1]价格表!$B$4:$I$31,M1508,3),IF(AND(J1508&gt;1,J1508&lt;=2.2),INDEX([1]价格表!$B$4:$I$31,M1508,4),IF(AND(J1508&gt;2.2,J1508&lt;=3.3),INDEX([1]价格表!$B$4:$I$31,M1508,5),IF(AND(J1508&gt;3.3,J1508&lt;=4),INDEX([1]价格表!$B$4:$I$31,M1508,6),IF(AND(J1508&gt;4,J1508&lt;=5.5),INDEX([1]价格表!$B$4:$I$31,M1508,7),IF(J1508&gt;5.5,2.6+INDEX([1]价格表!$B$4:$I$31,M1508,8)*L1508)))))))</f>
        <v>3.3</v>
      </c>
      <c r="O1508" s="3"/>
      <c r="P1508" s="3"/>
      <c r="Q1508" s="3">
        <f t="shared" si="47"/>
        <v>0</v>
      </c>
    </row>
    <row r="1509" spans="1:17">
      <c r="A1509" s="11">
        <v>4606926203006</v>
      </c>
      <c r="B1509" s="1" t="s">
        <v>19</v>
      </c>
      <c r="C1509" s="12">
        <v>20210206</v>
      </c>
      <c r="D1509" s="12">
        <v>610538201209</v>
      </c>
      <c r="E1509" s="12" t="s">
        <v>19</v>
      </c>
      <c r="F1509" s="12">
        <v>20210216</v>
      </c>
      <c r="G1509" s="12" t="s">
        <v>20</v>
      </c>
      <c r="H1509" s="12" t="s">
        <v>129</v>
      </c>
      <c r="I1509" s="12" t="s">
        <v>130</v>
      </c>
      <c r="J1509" s="12">
        <v>1.76</v>
      </c>
      <c r="K1509" s="12" t="s">
        <v>23</v>
      </c>
      <c r="L1509">
        <f t="shared" si="46"/>
        <v>2</v>
      </c>
      <c r="M1509">
        <f>MATCH(H:H,[1]价格表!$B$4:$B$35,0)</f>
        <v>18</v>
      </c>
      <c r="N1509" s="4">
        <f>IF(J1509&lt;=0.3,INDEX([1]价格表!$B$4:$I$31,M1509,2),IF(AND(J1509&gt;0.3,J1509&lt;=1),INDEX([1]价格表!$B$4:$I$31,M1509,3),IF(AND(J1509&gt;1,J1509&lt;=2.2),INDEX([1]价格表!$B$4:$I$31,M1509,4),IF(AND(J1509&gt;2.2,J1509&lt;=3.3),INDEX([1]价格表!$B$4:$I$31,M1509,5),IF(AND(J1509&gt;3.3,J1509&lt;=4),INDEX([1]价格表!$B$4:$I$31,M1509,6),IF(AND(J1509&gt;4,J1509&lt;=5.5),INDEX([1]价格表!$B$4:$I$31,M1509,7),IF(J1509&gt;5.5,2.6+INDEX([1]价格表!$B$4:$I$31,M1509,8)*L1509)))))))</f>
        <v>3.25</v>
      </c>
      <c r="O1509" s="3"/>
      <c r="P1509" s="3"/>
      <c r="Q1509" s="3">
        <f t="shared" si="47"/>
        <v>0</v>
      </c>
    </row>
    <row r="1510" spans="1:17">
      <c r="A1510" s="11">
        <v>4606926203009</v>
      </c>
      <c r="B1510" s="1" t="s">
        <v>19</v>
      </c>
      <c r="C1510" s="12">
        <v>20210206</v>
      </c>
      <c r="D1510" s="12">
        <v>610538201209</v>
      </c>
      <c r="E1510" s="12" t="s">
        <v>19</v>
      </c>
      <c r="F1510" s="12">
        <v>20210216</v>
      </c>
      <c r="G1510" s="12" t="s">
        <v>20</v>
      </c>
      <c r="H1510" s="12" t="s">
        <v>129</v>
      </c>
      <c r="I1510" s="12" t="s">
        <v>130</v>
      </c>
      <c r="J1510" s="12">
        <v>1.76</v>
      </c>
      <c r="K1510" s="12" t="s">
        <v>23</v>
      </c>
      <c r="L1510">
        <f t="shared" si="46"/>
        <v>2</v>
      </c>
      <c r="M1510">
        <f>MATCH(H:H,[1]价格表!$B$4:$B$35,0)</f>
        <v>18</v>
      </c>
      <c r="N1510" s="4">
        <f>IF(J1510&lt;=0.3,INDEX([1]价格表!$B$4:$I$31,M1510,2),IF(AND(J1510&gt;0.3,J1510&lt;=1),INDEX([1]价格表!$B$4:$I$31,M1510,3),IF(AND(J1510&gt;1,J1510&lt;=2.2),INDEX([1]价格表!$B$4:$I$31,M1510,4),IF(AND(J1510&gt;2.2,J1510&lt;=3.3),INDEX([1]价格表!$B$4:$I$31,M1510,5),IF(AND(J1510&gt;3.3,J1510&lt;=4),INDEX([1]价格表!$B$4:$I$31,M1510,6),IF(AND(J1510&gt;4,J1510&lt;=5.5),INDEX([1]价格表!$B$4:$I$31,M1510,7),IF(J1510&gt;5.5,2.6+INDEX([1]价格表!$B$4:$I$31,M1510,8)*L1510)))))))</f>
        <v>3.25</v>
      </c>
      <c r="O1510" s="3"/>
      <c r="P1510" s="3"/>
      <c r="Q1510" s="3">
        <f t="shared" si="47"/>
        <v>0</v>
      </c>
    </row>
    <row r="1511" spans="1:17">
      <c r="A1511" s="11">
        <v>4606926203237</v>
      </c>
      <c r="B1511" s="1" t="s">
        <v>19</v>
      </c>
      <c r="C1511" s="12">
        <v>20210206</v>
      </c>
      <c r="D1511" s="12">
        <v>610538201209</v>
      </c>
      <c r="E1511" s="12" t="s">
        <v>19</v>
      </c>
      <c r="F1511" s="12">
        <v>20210216</v>
      </c>
      <c r="G1511" s="12" t="s">
        <v>20</v>
      </c>
      <c r="H1511" s="12" t="s">
        <v>153</v>
      </c>
      <c r="I1511" s="12" t="s">
        <v>270</v>
      </c>
      <c r="J1511" s="12">
        <v>1.78</v>
      </c>
      <c r="K1511" s="12" t="s">
        <v>23</v>
      </c>
      <c r="L1511">
        <f t="shared" si="46"/>
        <v>2</v>
      </c>
      <c r="M1511">
        <f>MATCH(H:H,[1]价格表!$B$4:$B$35,0)</f>
        <v>29</v>
      </c>
      <c r="N1511" s="4">
        <f>L1511*5+3</f>
        <v>13</v>
      </c>
      <c r="O1511" s="3"/>
      <c r="P1511" s="3"/>
      <c r="Q1511" s="3">
        <f t="shared" si="47"/>
        <v>0</v>
      </c>
    </row>
    <row r="1512" spans="1:17">
      <c r="A1512" s="11">
        <v>4606926205779</v>
      </c>
      <c r="B1512" s="1" t="s">
        <v>19</v>
      </c>
      <c r="C1512" s="12">
        <v>20210206</v>
      </c>
      <c r="D1512" s="12">
        <v>610538201209</v>
      </c>
      <c r="E1512" s="12" t="s">
        <v>19</v>
      </c>
      <c r="F1512" s="12">
        <v>20210216</v>
      </c>
      <c r="G1512" s="12" t="s">
        <v>20</v>
      </c>
      <c r="H1512" s="12" t="s">
        <v>129</v>
      </c>
      <c r="I1512" s="12" t="s">
        <v>130</v>
      </c>
      <c r="J1512" s="12">
        <v>1.76</v>
      </c>
      <c r="K1512" s="12" t="s">
        <v>23</v>
      </c>
      <c r="L1512">
        <f t="shared" si="46"/>
        <v>2</v>
      </c>
      <c r="M1512">
        <f>MATCH(H:H,[1]价格表!$B$4:$B$35,0)</f>
        <v>18</v>
      </c>
      <c r="N1512" s="4">
        <f>IF(J1512&lt;=0.3,INDEX([1]价格表!$B$4:$I$31,M1512,2),IF(AND(J1512&gt;0.3,J1512&lt;=1),INDEX([1]价格表!$B$4:$I$31,M1512,3),IF(AND(J1512&gt;1,J1512&lt;=2.2),INDEX([1]价格表!$B$4:$I$31,M1512,4),IF(AND(J1512&gt;2.2,J1512&lt;=3.3),INDEX([1]价格表!$B$4:$I$31,M1512,5),IF(AND(J1512&gt;3.3,J1512&lt;=4),INDEX([1]价格表!$B$4:$I$31,M1512,6),IF(AND(J1512&gt;4,J1512&lt;=5.5),INDEX([1]价格表!$B$4:$I$31,M1512,7),IF(J1512&gt;5.5,2.6+INDEX([1]价格表!$B$4:$I$31,M1512,8)*L1512)))))))</f>
        <v>3.25</v>
      </c>
      <c r="O1512" s="3"/>
      <c r="P1512" s="3"/>
      <c r="Q1512" s="3">
        <f t="shared" si="47"/>
        <v>0</v>
      </c>
    </row>
    <row r="1513" spans="1:17">
      <c r="A1513" s="11">
        <v>4606926205824</v>
      </c>
      <c r="B1513" s="1" t="s">
        <v>19</v>
      </c>
      <c r="C1513" s="12">
        <v>20210206</v>
      </c>
      <c r="D1513" s="12">
        <v>610538201209</v>
      </c>
      <c r="E1513" s="12" t="s">
        <v>19</v>
      </c>
      <c r="F1513" s="12">
        <v>20210216</v>
      </c>
      <c r="G1513" s="12" t="s">
        <v>20</v>
      </c>
      <c r="H1513" s="12" t="s">
        <v>129</v>
      </c>
      <c r="I1513" s="12" t="s">
        <v>130</v>
      </c>
      <c r="J1513" s="12">
        <v>1.76</v>
      </c>
      <c r="K1513" s="12" t="s">
        <v>23</v>
      </c>
      <c r="L1513">
        <f t="shared" si="46"/>
        <v>2</v>
      </c>
      <c r="M1513">
        <f>MATCH(H:H,[1]价格表!$B$4:$B$35,0)</f>
        <v>18</v>
      </c>
      <c r="N1513" s="4">
        <f>IF(J1513&lt;=0.3,INDEX([1]价格表!$B$4:$I$31,M1513,2),IF(AND(J1513&gt;0.3,J1513&lt;=1),INDEX([1]价格表!$B$4:$I$31,M1513,3),IF(AND(J1513&gt;1,J1513&lt;=2.2),INDEX([1]价格表!$B$4:$I$31,M1513,4),IF(AND(J1513&gt;2.2,J1513&lt;=3.3),INDEX([1]价格表!$B$4:$I$31,M1513,5),IF(AND(J1513&gt;3.3,J1513&lt;=4),INDEX([1]价格表!$B$4:$I$31,M1513,6),IF(AND(J1513&gt;4,J1513&lt;=5.5),INDEX([1]价格表!$B$4:$I$31,M1513,7),IF(J1513&gt;5.5,2.6+INDEX([1]价格表!$B$4:$I$31,M1513,8)*L1513)))))))</f>
        <v>3.25</v>
      </c>
      <c r="O1513" s="3"/>
      <c r="P1513" s="3"/>
      <c r="Q1513" s="3">
        <f t="shared" si="47"/>
        <v>0</v>
      </c>
    </row>
    <row r="1514" spans="1:17">
      <c r="A1514" s="11">
        <v>4606926205829</v>
      </c>
      <c r="B1514" s="1" t="s">
        <v>19</v>
      </c>
      <c r="C1514" s="12">
        <v>20210206</v>
      </c>
      <c r="D1514" s="12">
        <v>610538201209</v>
      </c>
      <c r="E1514" s="12" t="s">
        <v>19</v>
      </c>
      <c r="F1514" s="12">
        <v>20210216</v>
      </c>
      <c r="G1514" s="12" t="s">
        <v>20</v>
      </c>
      <c r="H1514" s="12" t="s">
        <v>129</v>
      </c>
      <c r="I1514" s="12" t="s">
        <v>130</v>
      </c>
      <c r="J1514" s="12">
        <v>1.79</v>
      </c>
      <c r="K1514" s="12" t="s">
        <v>23</v>
      </c>
      <c r="L1514">
        <f t="shared" si="46"/>
        <v>2</v>
      </c>
      <c r="M1514">
        <f>MATCH(H:H,[1]价格表!$B$4:$B$35,0)</f>
        <v>18</v>
      </c>
      <c r="N1514" s="4">
        <f>IF(J1514&lt;=0.3,INDEX([1]价格表!$B$4:$I$31,M1514,2),IF(AND(J1514&gt;0.3,J1514&lt;=1),INDEX([1]价格表!$B$4:$I$31,M1514,3),IF(AND(J1514&gt;1,J1514&lt;=2.2),INDEX([1]价格表!$B$4:$I$31,M1514,4),IF(AND(J1514&gt;2.2,J1514&lt;=3.3),INDEX([1]价格表!$B$4:$I$31,M1514,5),IF(AND(J1514&gt;3.3,J1514&lt;=4),INDEX([1]价格表!$B$4:$I$31,M1514,6),IF(AND(J1514&gt;4,J1514&lt;=5.5),INDEX([1]价格表!$B$4:$I$31,M1514,7),IF(J1514&gt;5.5,2.6+INDEX([1]价格表!$B$4:$I$31,M1514,8)*L1514)))))))</f>
        <v>3.25</v>
      </c>
      <c r="O1514" s="3"/>
      <c r="P1514" s="3"/>
      <c r="Q1514" s="3">
        <f t="shared" si="47"/>
        <v>0</v>
      </c>
    </row>
    <row r="1515" spans="1:17">
      <c r="A1515" s="11">
        <v>4606926205862</v>
      </c>
      <c r="B1515" s="1" t="s">
        <v>19</v>
      </c>
      <c r="C1515" s="12">
        <v>20210206</v>
      </c>
      <c r="D1515" s="12">
        <v>610538201209</v>
      </c>
      <c r="E1515" s="12" t="s">
        <v>19</v>
      </c>
      <c r="F1515" s="12">
        <v>20210216</v>
      </c>
      <c r="G1515" s="12" t="s">
        <v>20</v>
      </c>
      <c r="H1515" s="12" t="s">
        <v>129</v>
      </c>
      <c r="I1515" s="12" t="s">
        <v>130</v>
      </c>
      <c r="J1515" s="12">
        <v>1.8</v>
      </c>
      <c r="K1515" s="12" t="s">
        <v>23</v>
      </c>
      <c r="L1515">
        <f t="shared" si="46"/>
        <v>2</v>
      </c>
      <c r="M1515">
        <f>MATCH(H:H,[1]价格表!$B$4:$B$35,0)</f>
        <v>18</v>
      </c>
      <c r="N1515" s="4">
        <f>IF(J1515&lt;=0.3,INDEX([1]价格表!$B$4:$I$31,M1515,2),IF(AND(J1515&gt;0.3,J1515&lt;=1),INDEX([1]价格表!$B$4:$I$31,M1515,3),IF(AND(J1515&gt;1,J1515&lt;=2.2),INDEX([1]价格表!$B$4:$I$31,M1515,4),IF(AND(J1515&gt;2.2,J1515&lt;=3.3),INDEX([1]价格表!$B$4:$I$31,M1515,5),IF(AND(J1515&gt;3.3,J1515&lt;=4),INDEX([1]价格表!$B$4:$I$31,M1515,6),IF(AND(J1515&gt;4,J1515&lt;=5.5),INDEX([1]价格表!$B$4:$I$31,M1515,7),IF(J1515&gt;5.5,2.6+INDEX([1]价格表!$B$4:$I$31,M1515,8)*L1515)))))))</f>
        <v>3.25</v>
      </c>
      <c r="O1515" s="3"/>
      <c r="P1515" s="3"/>
      <c r="Q1515" s="3">
        <f t="shared" si="47"/>
        <v>0</v>
      </c>
    </row>
    <row r="1516" spans="1:17">
      <c r="A1516" s="11">
        <v>4606926205876</v>
      </c>
      <c r="B1516" s="1" t="s">
        <v>19</v>
      </c>
      <c r="C1516" s="12">
        <v>20210206</v>
      </c>
      <c r="D1516" s="12">
        <v>610538201209</v>
      </c>
      <c r="E1516" s="12" t="s">
        <v>19</v>
      </c>
      <c r="F1516" s="12">
        <v>20210216</v>
      </c>
      <c r="G1516" s="12" t="s">
        <v>20</v>
      </c>
      <c r="H1516" s="12" t="s">
        <v>129</v>
      </c>
      <c r="I1516" s="12" t="s">
        <v>130</v>
      </c>
      <c r="J1516" s="12">
        <v>1.76</v>
      </c>
      <c r="K1516" s="12" t="s">
        <v>23</v>
      </c>
      <c r="L1516">
        <f t="shared" si="46"/>
        <v>2</v>
      </c>
      <c r="M1516">
        <f>MATCH(H:H,[1]价格表!$B$4:$B$35,0)</f>
        <v>18</v>
      </c>
      <c r="N1516" s="4">
        <f>IF(J1516&lt;=0.3,INDEX([1]价格表!$B$4:$I$31,M1516,2),IF(AND(J1516&gt;0.3,J1516&lt;=1),INDEX([1]价格表!$B$4:$I$31,M1516,3),IF(AND(J1516&gt;1,J1516&lt;=2.2),INDEX([1]价格表!$B$4:$I$31,M1516,4),IF(AND(J1516&gt;2.2,J1516&lt;=3.3),INDEX([1]价格表!$B$4:$I$31,M1516,5),IF(AND(J1516&gt;3.3,J1516&lt;=4),INDEX([1]价格表!$B$4:$I$31,M1516,6),IF(AND(J1516&gt;4,J1516&lt;=5.5),INDEX([1]价格表!$B$4:$I$31,M1516,7),IF(J1516&gt;5.5,2.6+INDEX([1]价格表!$B$4:$I$31,M1516,8)*L1516)))))))</f>
        <v>3.25</v>
      </c>
      <c r="O1516" s="3"/>
      <c r="P1516" s="3"/>
      <c r="Q1516" s="3">
        <f t="shared" si="47"/>
        <v>0</v>
      </c>
    </row>
    <row r="1517" spans="1:17">
      <c r="A1517" s="11">
        <v>4606926205888</v>
      </c>
      <c r="B1517" s="1" t="s">
        <v>19</v>
      </c>
      <c r="C1517" s="12">
        <v>20210206</v>
      </c>
      <c r="D1517" s="12">
        <v>610538201209</v>
      </c>
      <c r="E1517" s="12" t="s">
        <v>19</v>
      </c>
      <c r="F1517" s="12">
        <v>20210216</v>
      </c>
      <c r="G1517" s="12" t="s">
        <v>20</v>
      </c>
      <c r="H1517" s="12" t="s">
        <v>129</v>
      </c>
      <c r="I1517" s="12" t="s">
        <v>130</v>
      </c>
      <c r="J1517" s="12">
        <v>1.76</v>
      </c>
      <c r="K1517" s="12" t="s">
        <v>23</v>
      </c>
      <c r="L1517">
        <f t="shared" si="46"/>
        <v>2</v>
      </c>
      <c r="M1517">
        <f>MATCH(H:H,[1]价格表!$B$4:$B$35,0)</f>
        <v>18</v>
      </c>
      <c r="N1517" s="4">
        <f>IF(J1517&lt;=0.3,INDEX([1]价格表!$B$4:$I$31,M1517,2),IF(AND(J1517&gt;0.3,J1517&lt;=1),INDEX([1]价格表!$B$4:$I$31,M1517,3),IF(AND(J1517&gt;1,J1517&lt;=2.2),INDEX([1]价格表!$B$4:$I$31,M1517,4),IF(AND(J1517&gt;2.2,J1517&lt;=3.3),INDEX([1]价格表!$B$4:$I$31,M1517,5),IF(AND(J1517&gt;3.3,J1517&lt;=4),INDEX([1]价格表!$B$4:$I$31,M1517,6),IF(AND(J1517&gt;4,J1517&lt;=5.5),INDEX([1]价格表!$B$4:$I$31,M1517,7),IF(J1517&gt;5.5,2.6+INDEX([1]价格表!$B$4:$I$31,M1517,8)*L1517)))))))</f>
        <v>3.25</v>
      </c>
      <c r="O1517" s="3"/>
      <c r="P1517" s="3"/>
      <c r="Q1517" s="3">
        <f t="shared" si="47"/>
        <v>0</v>
      </c>
    </row>
    <row r="1518" spans="1:17">
      <c r="A1518" s="11">
        <v>4606926205896</v>
      </c>
      <c r="B1518" s="1" t="s">
        <v>19</v>
      </c>
      <c r="C1518" s="12">
        <v>20210206</v>
      </c>
      <c r="D1518" s="12">
        <v>610538201209</v>
      </c>
      <c r="E1518" s="12" t="s">
        <v>19</v>
      </c>
      <c r="F1518" s="12">
        <v>20210216</v>
      </c>
      <c r="G1518" s="12" t="s">
        <v>20</v>
      </c>
      <c r="H1518" s="12" t="s">
        <v>129</v>
      </c>
      <c r="I1518" s="12" t="s">
        <v>130</v>
      </c>
      <c r="J1518" s="12">
        <v>1.76</v>
      </c>
      <c r="K1518" s="12" t="s">
        <v>23</v>
      </c>
      <c r="L1518">
        <f t="shared" si="46"/>
        <v>2</v>
      </c>
      <c r="M1518">
        <f>MATCH(H:H,[1]价格表!$B$4:$B$35,0)</f>
        <v>18</v>
      </c>
      <c r="N1518" s="4">
        <f>IF(J1518&lt;=0.3,INDEX([1]价格表!$B$4:$I$31,M1518,2),IF(AND(J1518&gt;0.3,J1518&lt;=1),INDEX([1]价格表!$B$4:$I$31,M1518,3),IF(AND(J1518&gt;1,J1518&lt;=2.2),INDEX([1]价格表!$B$4:$I$31,M1518,4),IF(AND(J1518&gt;2.2,J1518&lt;=3.3),INDEX([1]价格表!$B$4:$I$31,M1518,5),IF(AND(J1518&gt;3.3,J1518&lt;=4),INDEX([1]价格表!$B$4:$I$31,M1518,6),IF(AND(J1518&gt;4,J1518&lt;=5.5),INDEX([1]价格表!$B$4:$I$31,M1518,7),IF(J1518&gt;5.5,2.6+INDEX([1]价格表!$B$4:$I$31,M1518,8)*L1518)))))))</f>
        <v>3.25</v>
      </c>
      <c r="O1518" s="3"/>
      <c r="P1518" s="3"/>
      <c r="Q1518" s="3">
        <f t="shared" si="47"/>
        <v>0</v>
      </c>
    </row>
    <row r="1519" spans="1:17">
      <c r="A1519" s="11">
        <v>4606926205903</v>
      </c>
      <c r="B1519" s="1" t="s">
        <v>19</v>
      </c>
      <c r="C1519" s="12">
        <v>20210206</v>
      </c>
      <c r="D1519" s="12">
        <v>610538201209</v>
      </c>
      <c r="E1519" s="12" t="s">
        <v>19</v>
      </c>
      <c r="F1519" s="12">
        <v>20210216</v>
      </c>
      <c r="G1519" s="12" t="s">
        <v>20</v>
      </c>
      <c r="H1519" s="12" t="s">
        <v>129</v>
      </c>
      <c r="I1519" s="12" t="s">
        <v>130</v>
      </c>
      <c r="J1519" s="12">
        <v>1.78</v>
      </c>
      <c r="K1519" s="12" t="s">
        <v>23</v>
      </c>
      <c r="L1519">
        <f t="shared" si="46"/>
        <v>2</v>
      </c>
      <c r="M1519">
        <f>MATCH(H:H,[1]价格表!$B$4:$B$35,0)</f>
        <v>18</v>
      </c>
      <c r="N1519" s="4">
        <f>IF(J1519&lt;=0.3,INDEX([1]价格表!$B$4:$I$31,M1519,2),IF(AND(J1519&gt;0.3,J1519&lt;=1),INDEX([1]价格表!$B$4:$I$31,M1519,3),IF(AND(J1519&gt;1,J1519&lt;=2.2),INDEX([1]价格表!$B$4:$I$31,M1519,4),IF(AND(J1519&gt;2.2,J1519&lt;=3.3),INDEX([1]价格表!$B$4:$I$31,M1519,5),IF(AND(J1519&gt;3.3,J1519&lt;=4),INDEX([1]价格表!$B$4:$I$31,M1519,6),IF(AND(J1519&gt;4,J1519&lt;=5.5),INDEX([1]价格表!$B$4:$I$31,M1519,7),IF(J1519&gt;5.5,2.6+INDEX([1]价格表!$B$4:$I$31,M1519,8)*L1519)))))))</f>
        <v>3.25</v>
      </c>
      <c r="O1519" s="3"/>
      <c r="P1519" s="3"/>
      <c r="Q1519" s="3">
        <f t="shared" si="47"/>
        <v>0</v>
      </c>
    </row>
    <row r="1520" spans="1:17">
      <c r="A1520" s="11">
        <v>4606926205908</v>
      </c>
      <c r="B1520" s="1" t="s">
        <v>19</v>
      </c>
      <c r="C1520" s="12">
        <v>20210206</v>
      </c>
      <c r="D1520" s="12">
        <v>610538201209</v>
      </c>
      <c r="E1520" s="12" t="s">
        <v>19</v>
      </c>
      <c r="F1520" s="12">
        <v>20210216</v>
      </c>
      <c r="G1520" s="12" t="s">
        <v>20</v>
      </c>
      <c r="H1520" s="12" t="s">
        <v>129</v>
      </c>
      <c r="I1520" s="12" t="s">
        <v>130</v>
      </c>
      <c r="J1520" s="12">
        <v>1.76</v>
      </c>
      <c r="K1520" s="12" t="s">
        <v>23</v>
      </c>
      <c r="L1520">
        <f t="shared" si="46"/>
        <v>2</v>
      </c>
      <c r="M1520">
        <f>MATCH(H:H,[1]价格表!$B$4:$B$35,0)</f>
        <v>18</v>
      </c>
      <c r="N1520" s="4">
        <f>IF(J1520&lt;=0.3,INDEX([1]价格表!$B$4:$I$31,M1520,2),IF(AND(J1520&gt;0.3,J1520&lt;=1),INDEX([1]价格表!$B$4:$I$31,M1520,3),IF(AND(J1520&gt;1,J1520&lt;=2.2),INDEX([1]价格表!$B$4:$I$31,M1520,4),IF(AND(J1520&gt;2.2,J1520&lt;=3.3),INDEX([1]价格表!$B$4:$I$31,M1520,5),IF(AND(J1520&gt;3.3,J1520&lt;=4),INDEX([1]价格表!$B$4:$I$31,M1520,6),IF(AND(J1520&gt;4,J1520&lt;=5.5),INDEX([1]价格表!$B$4:$I$31,M1520,7),IF(J1520&gt;5.5,2.6+INDEX([1]价格表!$B$4:$I$31,M1520,8)*L1520)))))))</f>
        <v>3.25</v>
      </c>
      <c r="O1520" s="3"/>
      <c r="P1520" s="3"/>
      <c r="Q1520" s="3">
        <f t="shared" si="47"/>
        <v>0</v>
      </c>
    </row>
    <row r="1521" spans="1:17">
      <c r="A1521" s="11">
        <v>4606926205939</v>
      </c>
      <c r="B1521" s="1" t="s">
        <v>19</v>
      </c>
      <c r="C1521" s="12">
        <v>20210206</v>
      </c>
      <c r="D1521" s="12">
        <v>610538201209</v>
      </c>
      <c r="E1521" s="12" t="s">
        <v>19</v>
      </c>
      <c r="F1521" s="12">
        <v>20210216</v>
      </c>
      <c r="G1521" s="12" t="s">
        <v>20</v>
      </c>
      <c r="H1521" s="12" t="s">
        <v>129</v>
      </c>
      <c r="I1521" s="12" t="s">
        <v>130</v>
      </c>
      <c r="J1521" s="12">
        <v>1.76</v>
      </c>
      <c r="K1521" s="12" t="s">
        <v>23</v>
      </c>
      <c r="L1521">
        <f t="shared" si="46"/>
        <v>2</v>
      </c>
      <c r="M1521">
        <f>MATCH(H:H,[1]价格表!$B$4:$B$35,0)</f>
        <v>18</v>
      </c>
      <c r="N1521" s="4">
        <f>IF(J1521&lt;=0.3,INDEX([1]价格表!$B$4:$I$31,M1521,2),IF(AND(J1521&gt;0.3,J1521&lt;=1),INDEX([1]价格表!$B$4:$I$31,M1521,3),IF(AND(J1521&gt;1,J1521&lt;=2.2),INDEX([1]价格表!$B$4:$I$31,M1521,4),IF(AND(J1521&gt;2.2,J1521&lt;=3.3),INDEX([1]价格表!$B$4:$I$31,M1521,5),IF(AND(J1521&gt;3.3,J1521&lt;=4),INDEX([1]价格表!$B$4:$I$31,M1521,6),IF(AND(J1521&gt;4,J1521&lt;=5.5),INDEX([1]价格表!$B$4:$I$31,M1521,7),IF(J1521&gt;5.5,2.6+INDEX([1]价格表!$B$4:$I$31,M1521,8)*L1521)))))))</f>
        <v>3.25</v>
      </c>
      <c r="O1521" s="3"/>
      <c r="P1521" s="3"/>
      <c r="Q1521" s="3">
        <f t="shared" si="47"/>
        <v>0</v>
      </c>
    </row>
    <row r="1522" spans="1:17">
      <c r="A1522" s="11">
        <v>4606926205974</v>
      </c>
      <c r="B1522" s="1" t="s">
        <v>19</v>
      </c>
      <c r="C1522" s="12">
        <v>20210206</v>
      </c>
      <c r="D1522" s="12">
        <v>610538201209</v>
      </c>
      <c r="E1522" s="12" t="s">
        <v>19</v>
      </c>
      <c r="F1522" s="12">
        <v>20210216</v>
      </c>
      <c r="G1522" s="12" t="s">
        <v>20</v>
      </c>
      <c r="H1522" s="12" t="s">
        <v>129</v>
      </c>
      <c r="I1522" s="12" t="s">
        <v>130</v>
      </c>
      <c r="J1522" s="12">
        <v>1.76</v>
      </c>
      <c r="K1522" s="12" t="s">
        <v>23</v>
      </c>
      <c r="L1522">
        <f t="shared" si="46"/>
        <v>2</v>
      </c>
      <c r="M1522">
        <f>MATCH(H:H,[1]价格表!$B$4:$B$35,0)</f>
        <v>18</v>
      </c>
      <c r="N1522" s="4">
        <f>IF(J1522&lt;=0.3,INDEX([1]价格表!$B$4:$I$31,M1522,2),IF(AND(J1522&gt;0.3,J1522&lt;=1),INDEX([1]价格表!$B$4:$I$31,M1522,3),IF(AND(J1522&gt;1,J1522&lt;=2.2),INDEX([1]价格表!$B$4:$I$31,M1522,4),IF(AND(J1522&gt;2.2,J1522&lt;=3.3),INDEX([1]价格表!$B$4:$I$31,M1522,5),IF(AND(J1522&gt;3.3,J1522&lt;=4),INDEX([1]价格表!$B$4:$I$31,M1522,6),IF(AND(J1522&gt;4,J1522&lt;=5.5),INDEX([1]价格表!$B$4:$I$31,M1522,7),IF(J1522&gt;5.5,2.6+INDEX([1]价格表!$B$4:$I$31,M1522,8)*L1522)))))))</f>
        <v>3.25</v>
      </c>
      <c r="O1522" s="3"/>
      <c r="P1522" s="3"/>
      <c r="Q1522" s="3">
        <f t="shared" si="47"/>
        <v>0</v>
      </c>
    </row>
    <row r="1523" spans="1:17">
      <c r="A1523" s="11">
        <v>4606926205983</v>
      </c>
      <c r="B1523" s="1" t="s">
        <v>19</v>
      </c>
      <c r="C1523" s="12">
        <v>20210206</v>
      </c>
      <c r="D1523" s="12">
        <v>610538201209</v>
      </c>
      <c r="E1523" s="12" t="s">
        <v>19</v>
      </c>
      <c r="F1523" s="12">
        <v>20210216</v>
      </c>
      <c r="G1523" s="12" t="s">
        <v>20</v>
      </c>
      <c r="H1523" s="12" t="s">
        <v>129</v>
      </c>
      <c r="I1523" s="12" t="s">
        <v>130</v>
      </c>
      <c r="J1523" s="12">
        <v>1.76</v>
      </c>
      <c r="K1523" s="12" t="s">
        <v>23</v>
      </c>
      <c r="L1523">
        <f t="shared" si="46"/>
        <v>2</v>
      </c>
      <c r="M1523">
        <f>MATCH(H:H,[1]价格表!$B$4:$B$35,0)</f>
        <v>18</v>
      </c>
      <c r="N1523" s="4">
        <f>IF(J1523&lt;=0.3,INDEX([1]价格表!$B$4:$I$31,M1523,2),IF(AND(J1523&gt;0.3,J1523&lt;=1),INDEX([1]价格表!$B$4:$I$31,M1523,3),IF(AND(J1523&gt;1,J1523&lt;=2.2),INDEX([1]价格表!$B$4:$I$31,M1523,4),IF(AND(J1523&gt;2.2,J1523&lt;=3.3),INDEX([1]价格表!$B$4:$I$31,M1523,5),IF(AND(J1523&gt;3.3,J1523&lt;=4),INDEX([1]价格表!$B$4:$I$31,M1523,6),IF(AND(J1523&gt;4,J1523&lt;=5.5),INDEX([1]价格表!$B$4:$I$31,M1523,7),IF(J1523&gt;5.5,2.6+INDEX([1]价格表!$B$4:$I$31,M1523,8)*L1523)))))))</f>
        <v>3.25</v>
      </c>
      <c r="O1523" s="3"/>
      <c r="P1523" s="3"/>
      <c r="Q1523" s="3">
        <f t="shared" si="47"/>
        <v>0</v>
      </c>
    </row>
    <row r="1524" spans="1:17">
      <c r="A1524" s="11">
        <v>4606926205988</v>
      </c>
      <c r="B1524" s="1" t="s">
        <v>19</v>
      </c>
      <c r="C1524" s="12">
        <v>20210206</v>
      </c>
      <c r="D1524" s="12">
        <v>610538201209</v>
      </c>
      <c r="E1524" s="12" t="s">
        <v>19</v>
      </c>
      <c r="F1524" s="12">
        <v>20210216</v>
      </c>
      <c r="G1524" s="12" t="s">
        <v>20</v>
      </c>
      <c r="H1524" s="12" t="s">
        <v>129</v>
      </c>
      <c r="I1524" s="12" t="s">
        <v>130</v>
      </c>
      <c r="J1524" s="12">
        <v>1.76</v>
      </c>
      <c r="K1524" s="12" t="s">
        <v>23</v>
      </c>
      <c r="L1524">
        <f t="shared" si="46"/>
        <v>2</v>
      </c>
      <c r="M1524">
        <f>MATCH(H:H,[1]价格表!$B$4:$B$35,0)</f>
        <v>18</v>
      </c>
      <c r="N1524" s="4">
        <f>IF(J1524&lt;=0.3,INDEX([1]价格表!$B$4:$I$31,M1524,2),IF(AND(J1524&gt;0.3,J1524&lt;=1),INDEX([1]价格表!$B$4:$I$31,M1524,3),IF(AND(J1524&gt;1,J1524&lt;=2.2),INDEX([1]价格表!$B$4:$I$31,M1524,4),IF(AND(J1524&gt;2.2,J1524&lt;=3.3),INDEX([1]价格表!$B$4:$I$31,M1524,5),IF(AND(J1524&gt;3.3,J1524&lt;=4),INDEX([1]价格表!$B$4:$I$31,M1524,6),IF(AND(J1524&gt;4,J1524&lt;=5.5),INDEX([1]价格表!$B$4:$I$31,M1524,7),IF(J1524&gt;5.5,2.6+INDEX([1]价格表!$B$4:$I$31,M1524,8)*L1524)))))))</f>
        <v>3.25</v>
      </c>
      <c r="O1524" s="3"/>
      <c r="P1524" s="3"/>
      <c r="Q1524" s="3">
        <f t="shared" si="47"/>
        <v>0</v>
      </c>
    </row>
    <row r="1525" spans="1:17">
      <c r="A1525" s="11">
        <v>4606926205997</v>
      </c>
      <c r="B1525" s="1" t="s">
        <v>19</v>
      </c>
      <c r="C1525" s="12">
        <v>20210206</v>
      </c>
      <c r="D1525" s="12">
        <v>610538201209</v>
      </c>
      <c r="E1525" s="12" t="s">
        <v>19</v>
      </c>
      <c r="F1525" s="12">
        <v>20210216</v>
      </c>
      <c r="G1525" s="12" t="s">
        <v>20</v>
      </c>
      <c r="H1525" s="12" t="s">
        <v>129</v>
      </c>
      <c r="I1525" s="12" t="s">
        <v>130</v>
      </c>
      <c r="J1525" s="12">
        <v>1.76</v>
      </c>
      <c r="K1525" s="12" t="s">
        <v>23</v>
      </c>
      <c r="L1525">
        <f t="shared" si="46"/>
        <v>2</v>
      </c>
      <c r="M1525">
        <f>MATCH(H:H,[1]价格表!$B$4:$B$35,0)</f>
        <v>18</v>
      </c>
      <c r="N1525" s="4">
        <f>IF(J1525&lt;=0.3,INDEX([1]价格表!$B$4:$I$31,M1525,2),IF(AND(J1525&gt;0.3,J1525&lt;=1),INDEX([1]价格表!$B$4:$I$31,M1525,3),IF(AND(J1525&gt;1,J1525&lt;=2.2),INDEX([1]价格表!$B$4:$I$31,M1525,4),IF(AND(J1525&gt;2.2,J1525&lt;=3.3),INDEX([1]价格表!$B$4:$I$31,M1525,5),IF(AND(J1525&gt;3.3,J1525&lt;=4),INDEX([1]价格表!$B$4:$I$31,M1525,6),IF(AND(J1525&gt;4,J1525&lt;=5.5),INDEX([1]价格表!$B$4:$I$31,M1525,7),IF(J1525&gt;5.5,2.6+INDEX([1]价格表!$B$4:$I$31,M1525,8)*L1525)))))))</f>
        <v>3.25</v>
      </c>
      <c r="O1525" s="3"/>
      <c r="P1525" s="3"/>
      <c r="Q1525" s="3">
        <f t="shared" si="47"/>
        <v>0</v>
      </c>
    </row>
    <row r="1526" spans="1:17">
      <c r="A1526" s="11">
        <v>4606926206008</v>
      </c>
      <c r="B1526" s="1" t="s">
        <v>19</v>
      </c>
      <c r="C1526" s="12">
        <v>20210206</v>
      </c>
      <c r="D1526" s="12">
        <v>610538201209</v>
      </c>
      <c r="E1526" s="12" t="s">
        <v>19</v>
      </c>
      <c r="F1526" s="12">
        <v>20210216</v>
      </c>
      <c r="G1526" s="12" t="s">
        <v>20</v>
      </c>
      <c r="H1526" s="12" t="s">
        <v>129</v>
      </c>
      <c r="I1526" s="12" t="s">
        <v>130</v>
      </c>
      <c r="J1526" s="12">
        <v>1.76</v>
      </c>
      <c r="K1526" s="12" t="s">
        <v>23</v>
      </c>
      <c r="L1526">
        <f t="shared" si="46"/>
        <v>2</v>
      </c>
      <c r="M1526">
        <f>MATCH(H:H,[1]价格表!$B$4:$B$35,0)</f>
        <v>18</v>
      </c>
      <c r="N1526" s="4">
        <f>IF(J1526&lt;=0.3,INDEX([1]价格表!$B$4:$I$31,M1526,2),IF(AND(J1526&gt;0.3,J1526&lt;=1),INDEX([1]价格表!$B$4:$I$31,M1526,3),IF(AND(J1526&gt;1,J1526&lt;=2.2),INDEX([1]价格表!$B$4:$I$31,M1526,4),IF(AND(J1526&gt;2.2,J1526&lt;=3.3),INDEX([1]价格表!$B$4:$I$31,M1526,5),IF(AND(J1526&gt;3.3,J1526&lt;=4),INDEX([1]价格表!$B$4:$I$31,M1526,6),IF(AND(J1526&gt;4,J1526&lt;=5.5),INDEX([1]价格表!$B$4:$I$31,M1526,7),IF(J1526&gt;5.5,2.6+INDEX([1]价格表!$B$4:$I$31,M1526,8)*L1526)))))))</f>
        <v>3.25</v>
      </c>
      <c r="O1526" s="3"/>
      <c r="P1526" s="3"/>
      <c r="Q1526" s="3">
        <f t="shared" si="47"/>
        <v>0</v>
      </c>
    </row>
    <row r="1527" spans="1:17">
      <c r="A1527" s="11">
        <v>4606931321879</v>
      </c>
      <c r="B1527" s="1" t="s">
        <v>19</v>
      </c>
      <c r="C1527" s="12">
        <v>20210206</v>
      </c>
      <c r="D1527" s="12">
        <v>610538201209</v>
      </c>
      <c r="E1527" s="12" t="s">
        <v>19</v>
      </c>
      <c r="F1527" s="12">
        <v>20210216</v>
      </c>
      <c r="G1527" s="12" t="s">
        <v>20</v>
      </c>
      <c r="H1527" s="12" t="s">
        <v>129</v>
      </c>
      <c r="I1527" s="12" t="s">
        <v>130</v>
      </c>
      <c r="J1527" s="12">
        <v>2.62</v>
      </c>
      <c r="K1527" s="12" t="s">
        <v>23</v>
      </c>
      <c r="L1527">
        <f t="shared" si="46"/>
        <v>3</v>
      </c>
      <c r="M1527">
        <f>MATCH(H:H,[1]价格表!$B$4:$B$35,0)</f>
        <v>18</v>
      </c>
      <c r="N1527" s="4">
        <f>IF(J1527&lt;=0.3,INDEX([1]价格表!$B$4:$I$31,M1527,2),IF(AND(J1527&gt;0.3,J1527&lt;=1),INDEX([1]价格表!$B$4:$I$31,M1527,3),IF(AND(J1527&gt;1,J1527&lt;=2.2),INDEX([1]价格表!$B$4:$I$31,M1527,4),IF(AND(J1527&gt;2.2,J1527&lt;=3.3),INDEX([1]价格表!$B$4:$I$31,M1527,5),IF(AND(J1527&gt;3.3,J1527&lt;=4),INDEX([1]价格表!$B$4:$I$31,M1527,6),IF(AND(J1527&gt;4,J1527&lt;=5.5),INDEX([1]价格表!$B$4:$I$31,M1527,7),IF(J1527&gt;5.5,2.6+INDEX([1]价格表!$B$4:$I$31,M1527,8)*L1527)))))))</f>
        <v>3.6</v>
      </c>
      <c r="O1527" s="3"/>
      <c r="P1527" s="3"/>
      <c r="Q1527" s="3">
        <f t="shared" si="47"/>
        <v>0</v>
      </c>
    </row>
    <row r="1528" spans="1:17">
      <c r="A1528" s="11">
        <v>4606928736975</v>
      </c>
      <c r="B1528" s="1" t="s">
        <v>19</v>
      </c>
      <c r="C1528" s="12">
        <v>20210206</v>
      </c>
      <c r="D1528" s="12">
        <v>610538201209</v>
      </c>
      <c r="E1528" s="12" t="s">
        <v>19</v>
      </c>
      <c r="F1528" s="12">
        <v>20210216</v>
      </c>
      <c r="G1528" s="12" t="s">
        <v>20</v>
      </c>
      <c r="H1528" s="12" t="s">
        <v>24</v>
      </c>
      <c r="I1528" s="12" t="s">
        <v>25</v>
      </c>
      <c r="J1528" s="12">
        <v>5.78</v>
      </c>
      <c r="K1528" s="12" t="s">
        <v>23</v>
      </c>
      <c r="L1528">
        <f t="shared" si="46"/>
        <v>6</v>
      </c>
      <c r="M1528">
        <f>MATCH(H:H,[1]价格表!$B$4:$B$35,0)</f>
        <v>1</v>
      </c>
      <c r="N1528" s="4">
        <f>IF(J1528&lt;=0.3,INDEX([1]价格表!$B$4:$I$31,M1528,2),IF(AND(J1528&gt;0.3,J1528&lt;=1),INDEX([1]价格表!$B$4:$I$31,M1528,3),IF(AND(J1528&gt;1,J1528&lt;=2.2),INDEX([1]价格表!$B$4:$I$31,M1528,4),IF(AND(J1528&gt;2.2,J1528&lt;=3.3),INDEX([1]价格表!$B$4:$I$31,M1528,5),IF(AND(J1528&gt;3.3,J1528&lt;=4),INDEX([1]价格表!$B$4:$I$31,M1528,6),IF(AND(J1528&gt;4,J1528&lt;=5.5),INDEX([1]价格表!$B$4:$I$31,M1528,7),IF(J1528&gt;5.5,2.6+INDEX([1]价格表!$B$4:$I$31,M1528,8)*L1528)))))))</f>
        <v>6.2</v>
      </c>
      <c r="O1528" s="5">
        <v>4.6</v>
      </c>
      <c r="P1528" s="5">
        <v>3.8</v>
      </c>
      <c r="Q1528" s="3">
        <f t="shared" si="47"/>
        <v>-2.4</v>
      </c>
    </row>
    <row r="1529" spans="1:17">
      <c r="A1529" s="11">
        <v>4606926175254</v>
      </c>
      <c r="B1529" s="1" t="s">
        <v>19</v>
      </c>
      <c r="C1529" s="12">
        <v>20210206</v>
      </c>
      <c r="D1529" s="12">
        <v>610538201209</v>
      </c>
      <c r="E1529" s="12" t="s">
        <v>19</v>
      </c>
      <c r="F1529" s="12">
        <v>20210216</v>
      </c>
      <c r="G1529" s="12" t="s">
        <v>20</v>
      </c>
      <c r="H1529" s="12" t="s">
        <v>132</v>
      </c>
      <c r="I1529" s="12" t="s">
        <v>172</v>
      </c>
      <c r="J1529" s="12">
        <v>18.08</v>
      </c>
      <c r="K1529" s="12" t="s">
        <v>23</v>
      </c>
      <c r="L1529">
        <f t="shared" si="46"/>
        <v>19</v>
      </c>
      <c r="M1529">
        <f>MATCH(H:H,[1]价格表!$B$4:$B$35,0)</f>
        <v>19</v>
      </c>
      <c r="N1529" s="4">
        <f>IF(J1529&lt;=0.3,INDEX([1]价格表!$B$4:$I$31,M1529,2),IF(AND(J1529&gt;0.3,J1529&lt;=1),INDEX([1]价格表!$B$4:$I$31,M1529,3),IF(AND(J1529&gt;1,J1529&lt;=2.2),INDEX([1]价格表!$B$4:$I$31,M1529,4),IF(AND(J1529&gt;2.2,J1529&lt;=3.3),INDEX([1]价格表!$B$4:$I$31,M1529,5),IF(AND(J1529&gt;3.3,J1529&lt;=4),INDEX([1]价格表!$B$4:$I$31,M1529,6),IF(AND(J1529&gt;4,J1529&lt;=5.5),INDEX([1]价格表!$B$4:$I$31,M1529,7),IF(J1529&gt;5.5,2.6+INDEX([1]价格表!$B$4:$I$31,M1529,8)*L1529)))))))</f>
        <v>20.65</v>
      </c>
      <c r="O1529" s="3"/>
      <c r="P1529" s="3"/>
      <c r="Q1529" s="3">
        <f t="shared" si="47"/>
        <v>0</v>
      </c>
    </row>
    <row r="1530" spans="1:17">
      <c r="A1530" s="11">
        <v>4606926166894</v>
      </c>
      <c r="B1530" s="1" t="s">
        <v>19</v>
      </c>
      <c r="C1530" s="12">
        <v>20210206</v>
      </c>
      <c r="D1530" s="12">
        <v>610538201209</v>
      </c>
      <c r="E1530" s="12" t="s">
        <v>19</v>
      </c>
      <c r="F1530" s="12">
        <v>20210216</v>
      </c>
      <c r="G1530" s="12" t="s">
        <v>20</v>
      </c>
      <c r="H1530" s="12" t="s">
        <v>45</v>
      </c>
      <c r="I1530" s="12" t="s">
        <v>271</v>
      </c>
      <c r="J1530" s="12">
        <v>6.25</v>
      </c>
      <c r="K1530" s="12" t="s">
        <v>23</v>
      </c>
      <c r="L1530">
        <f t="shared" si="46"/>
        <v>7</v>
      </c>
      <c r="M1530">
        <f>MATCH(H:H,[1]价格表!$B$4:$B$35,0)</f>
        <v>20</v>
      </c>
      <c r="N1530" s="4">
        <f>IF(J1530&lt;=0.3,INDEX([1]价格表!$B$4:$I$31,M1530,2),IF(AND(J1530&gt;0.3,J1530&lt;=1),INDEX([1]价格表!$B$4:$I$31,M1530,3),IF(AND(J1530&gt;1,J1530&lt;=2.2),INDEX([1]价格表!$B$4:$I$31,M1530,4),IF(AND(J1530&gt;2.2,J1530&lt;=3.3),INDEX([1]价格表!$B$4:$I$31,M1530,5),IF(AND(J1530&gt;3.3,J1530&lt;=4),INDEX([1]价格表!$B$4:$I$31,M1530,6),IF(AND(J1530&gt;4,J1530&lt;=5.5),INDEX([1]价格表!$B$4:$I$31,M1530,7),IF(J1530&gt;5.5,2.6+INDEX([1]价格表!$B$4:$I$31,M1530,8)*L1530)))))))</f>
        <v>9.25</v>
      </c>
      <c r="O1530" s="3"/>
      <c r="P1530" s="3"/>
      <c r="Q1530" s="3">
        <f t="shared" si="47"/>
        <v>0</v>
      </c>
    </row>
    <row r="1531" spans="1:17">
      <c r="A1531" s="11">
        <v>4606926166918</v>
      </c>
      <c r="B1531" s="1" t="s">
        <v>19</v>
      </c>
      <c r="C1531" s="12">
        <v>20210206</v>
      </c>
      <c r="D1531" s="12">
        <v>610538201209</v>
      </c>
      <c r="E1531" s="12" t="s">
        <v>19</v>
      </c>
      <c r="F1531" s="12">
        <v>20210216</v>
      </c>
      <c r="G1531" s="12" t="s">
        <v>20</v>
      </c>
      <c r="H1531" s="12" t="s">
        <v>45</v>
      </c>
      <c r="I1531" s="12" t="s">
        <v>271</v>
      </c>
      <c r="J1531" s="12">
        <v>6.28</v>
      </c>
      <c r="K1531" s="12" t="s">
        <v>23</v>
      </c>
      <c r="L1531">
        <f t="shared" si="46"/>
        <v>7</v>
      </c>
      <c r="M1531">
        <f>MATCH(H:H,[1]价格表!$B$4:$B$35,0)</f>
        <v>20</v>
      </c>
      <c r="N1531" s="4">
        <f>IF(J1531&lt;=0.3,INDEX([1]价格表!$B$4:$I$31,M1531,2),IF(AND(J1531&gt;0.3,J1531&lt;=1),INDEX([1]价格表!$B$4:$I$31,M1531,3),IF(AND(J1531&gt;1,J1531&lt;=2.2),INDEX([1]价格表!$B$4:$I$31,M1531,4),IF(AND(J1531&gt;2.2,J1531&lt;=3.3),INDEX([1]价格表!$B$4:$I$31,M1531,5),IF(AND(J1531&gt;3.3,J1531&lt;=4),INDEX([1]价格表!$B$4:$I$31,M1531,6),IF(AND(J1531&gt;4,J1531&lt;=5.5),INDEX([1]价格表!$B$4:$I$31,M1531,7),IF(J1531&gt;5.5,2.6+INDEX([1]价格表!$B$4:$I$31,M1531,8)*L1531)))))))</f>
        <v>9.25</v>
      </c>
      <c r="O1531" s="3"/>
      <c r="P1531" s="3"/>
      <c r="Q1531" s="3">
        <f t="shared" si="47"/>
        <v>0</v>
      </c>
    </row>
    <row r="1532" spans="1:17">
      <c r="A1532" s="11">
        <v>4606926513197</v>
      </c>
      <c r="B1532" s="1" t="s">
        <v>19</v>
      </c>
      <c r="C1532" s="12">
        <v>20210206</v>
      </c>
      <c r="D1532" s="12">
        <v>610538201209</v>
      </c>
      <c r="E1532" s="12" t="s">
        <v>19</v>
      </c>
      <c r="F1532" s="12">
        <v>20210216</v>
      </c>
      <c r="G1532" s="12" t="s">
        <v>20</v>
      </c>
      <c r="H1532" s="12" t="s">
        <v>45</v>
      </c>
      <c r="I1532" s="12" t="s">
        <v>104</v>
      </c>
      <c r="J1532" s="12">
        <v>6.27</v>
      </c>
      <c r="K1532" s="12" t="s">
        <v>23</v>
      </c>
      <c r="L1532">
        <f t="shared" si="46"/>
        <v>7</v>
      </c>
      <c r="M1532">
        <f>MATCH(H:H,[1]价格表!$B$4:$B$35,0)</f>
        <v>20</v>
      </c>
      <c r="N1532" s="4">
        <f>IF(J1532&lt;=0.3,INDEX([1]价格表!$B$4:$I$31,M1532,2),IF(AND(J1532&gt;0.3,J1532&lt;=1),INDEX([1]价格表!$B$4:$I$31,M1532,3),IF(AND(J1532&gt;1,J1532&lt;=2.2),INDEX([1]价格表!$B$4:$I$31,M1532,4),IF(AND(J1532&gt;2.2,J1532&lt;=3.3),INDEX([1]价格表!$B$4:$I$31,M1532,5),IF(AND(J1532&gt;3.3,J1532&lt;=4),INDEX([1]价格表!$B$4:$I$31,M1532,6),IF(AND(J1532&gt;4,J1532&lt;=5.5),INDEX([1]价格表!$B$4:$I$31,M1532,7),IF(J1532&gt;5.5,2.6+INDEX([1]价格表!$B$4:$I$31,M1532,8)*L1532)))))))</f>
        <v>9.25</v>
      </c>
      <c r="O1532" s="3"/>
      <c r="P1532" s="3"/>
      <c r="Q1532" s="3">
        <f t="shared" si="47"/>
        <v>0</v>
      </c>
    </row>
    <row r="1533" spans="1:17">
      <c r="A1533" s="11">
        <v>4606926166683</v>
      </c>
      <c r="B1533" s="1" t="s">
        <v>19</v>
      </c>
      <c r="C1533" s="12">
        <v>20210206</v>
      </c>
      <c r="D1533" s="12">
        <v>610538201209</v>
      </c>
      <c r="E1533" s="12" t="s">
        <v>19</v>
      </c>
      <c r="F1533" s="12">
        <v>20210216</v>
      </c>
      <c r="G1533" s="12" t="s">
        <v>20</v>
      </c>
      <c r="H1533" s="12" t="s">
        <v>21</v>
      </c>
      <c r="I1533" s="12" t="s">
        <v>57</v>
      </c>
      <c r="J1533" s="12">
        <v>6.29</v>
      </c>
      <c r="K1533" s="12" t="s">
        <v>23</v>
      </c>
      <c r="L1533">
        <f t="shared" si="46"/>
        <v>7</v>
      </c>
      <c r="M1533">
        <f>MATCH(H:H,[1]价格表!$B$4:$B$35,0)</f>
        <v>15</v>
      </c>
      <c r="N1533" s="4">
        <f>IF(J1533&lt;=0.3,INDEX([1]价格表!$B$4:$I$31,M1533,2),IF(AND(J1533&gt;0.3,J1533&lt;=1),INDEX([1]价格表!$B$4:$I$31,M1533,3),IF(AND(J1533&gt;1,J1533&lt;=2.2),INDEX([1]价格表!$B$4:$I$31,M1533,4),IF(AND(J1533&gt;2.2,J1533&lt;=3.3),INDEX([1]价格表!$B$4:$I$31,M1533,5),IF(AND(J1533&gt;3.3,J1533&lt;=4),INDEX([1]价格表!$B$4:$I$31,M1533,6),IF(AND(J1533&gt;4,J1533&lt;=5.5),INDEX([1]价格表!$B$4:$I$31,M1533,7),IF(J1533&gt;5.5,2.6+INDEX([1]价格表!$B$4:$I$31,M1533,8)*L1533)))))))</f>
        <v>9.25</v>
      </c>
      <c r="O1533" s="3"/>
      <c r="P1533" s="3"/>
      <c r="Q1533" s="3">
        <f t="shared" si="47"/>
        <v>0</v>
      </c>
    </row>
    <row r="1534" spans="1:17">
      <c r="A1534" s="11">
        <v>4606926166741</v>
      </c>
      <c r="B1534" s="1" t="s">
        <v>19</v>
      </c>
      <c r="C1534" s="12">
        <v>20210206</v>
      </c>
      <c r="D1534" s="12">
        <v>610538201209</v>
      </c>
      <c r="E1534" s="12" t="s">
        <v>19</v>
      </c>
      <c r="F1534" s="12">
        <v>20210216</v>
      </c>
      <c r="G1534" s="12" t="s">
        <v>20</v>
      </c>
      <c r="H1534" s="12" t="s">
        <v>45</v>
      </c>
      <c r="I1534" s="12" t="s">
        <v>271</v>
      </c>
      <c r="J1534" s="12">
        <v>6.3</v>
      </c>
      <c r="K1534" s="12" t="s">
        <v>23</v>
      </c>
      <c r="L1534">
        <f t="shared" si="46"/>
        <v>7</v>
      </c>
      <c r="M1534">
        <f>MATCH(H:H,[1]价格表!$B$4:$B$35,0)</f>
        <v>20</v>
      </c>
      <c r="N1534" s="4">
        <f>IF(J1534&lt;=0.3,INDEX([1]价格表!$B$4:$I$31,M1534,2),IF(AND(J1534&gt;0.3,J1534&lt;=1),INDEX([1]价格表!$B$4:$I$31,M1534,3),IF(AND(J1534&gt;1,J1534&lt;=2.2),INDEX([1]价格表!$B$4:$I$31,M1534,4),IF(AND(J1534&gt;2.2,J1534&lt;=3.3),INDEX([1]价格表!$B$4:$I$31,M1534,5),IF(AND(J1534&gt;3.3,J1534&lt;=4),INDEX([1]价格表!$B$4:$I$31,M1534,6),IF(AND(J1534&gt;4,J1534&lt;=5.5),INDEX([1]价格表!$B$4:$I$31,M1534,7),IF(J1534&gt;5.5,2.6+INDEX([1]价格表!$B$4:$I$31,M1534,8)*L1534)))))))</f>
        <v>9.25</v>
      </c>
      <c r="O1534" s="3"/>
      <c r="P1534" s="3"/>
      <c r="Q1534" s="3">
        <f t="shared" si="47"/>
        <v>0</v>
      </c>
    </row>
    <row r="1535" spans="1:17">
      <c r="A1535" s="11">
        <v>4606926166940</v>
      </c>
      <c r="B1535" s="1" t="s">
        <v>19</v>
      </c>
      <c r="C1535" s="12">
        <v>20210206</v>
      </c>
      <c r="D1535" s="12">
        <v>610538201209</v>
      </c>
      <c r="E1535" s="12" t="s">
        <v>19</v>
      </c>
      <c r="F1535" s="12">
        <v>20210216</v>
      </c>
      <c r="G1535" s="12" t="s">
        <v>20</v>
      </c>
      <c r="H1535" s="12" t="s">
        <v>45</v>
      </c>
      <c r="I1535" s="12" t="s">
        <v>271</v>
      </c>
      <c r="J1535" s="12">
        <v>6.3</v>
      </c>
      <c r="K1535" s="12" t="s">
        <v>23</v>
      </c>
      <c r="L1535">
        <f t="shared" si="46"/>
        <v>7</v>
      </c>
      <c r="M1535">
        <f>MATCH(H:H,[1]价格表!$B$4:$B$35,0)</f>
        <v>20</v>
      </c>
      <c r="N1535" s="4">
        <f>IF(J1535&lt;=0.3,INDEX([1]价格表!$B$4:$I$31,M1535,2),IF(AND(J1535&gt;0.3,J1535&lt;=1),INDEX([1]价格表!$B$4:$I$31,M1535,3),IF(AND(J1535&gt;1,J1535&lt;=2.2),INDEX([1]价格表!$B$4:$I$31,M1535,4),IF(AND(J1535&gt;2.2,J1535&lt;=3.3),INDEX([1]价格表!$B$4:$I$31,M1535,5),IF(AND(J1535&gt;3.3,J1535&lt;=4),INDEX([1]价格表!$B$4:$I$31,M1535,6),IF(AND(J1535&gt;4,J1535&lt;=5.5),INDEX([1]价格表!$B$4:$I$31,M1535,7),IF(J1535&gt;5.5,2.6+INDEX([1]价格表!$B$4:$I$31,M1535,8)*L1535)))))))</f>
        <v>9.25</v>
      </c>
      <c r="O1535" s="3"/>
      <c r="P1535" s="3"/>
      <c r="Q1535" s="3">
        <f t="shared" si="47"/>
        <v>0</v>
      </c>
    </row>
    <row r="1536" spans="1:17">
      <c r="A1536" s="11">
        <v>4606926510210</v>
      </c>
      <c r="B1536" s="1" t="s">
        <v>19</v>
      </c>
      <c r="C1536" s="12">
        <v>20210206</v>
      </c>
      <c r="D1536" s="12">
        <v>610538201209</v>
      </c>
      <c r="E1536" s="12" t="s">
        <v>19</v>
      </c>
      <c r="F1536" s="12">
        <v>20210216</v>
      </c>
      <c r="G1536" s="12" t="s">
        <v>20</v>
      </c>
      <c r="H1536" s="12" t="s">
        <v>45</v>
      </c>
      <c r="I1536" s="12" t="s">
        <v>104</v>
      </c>
      <c r="J1536" s="12">
        <v>6.3</v>
      </c>
      <c r="K1536" s="12" t="s">
        <v>23</v>
      </c>
      <c r="L1536">
        <f t="shared" si="46"/>
        <v>7</v>
      </c>
      <c r="M1536">
        <f>MATCH(H:H,[1]价格表!$B$4:$B$35,0)</f>
        <v>20</v>
      </c>
      <c r="N1536" s="4">
        <f>IF(J1536&lt;=0.3,INDEX([1]价格表!$B$4:$I$31,M1536,2),IF(AND(J1536&gt;0.3,J1536&lt;=1),INDEX([1]价格表!$B$4:$I$31,M1536,3),IF(AND(J1536&gt;1,J1536&lt;=2.2),INDEX([1]价格表!$B$4:$I$31,M1536,4),IF(AND(J1536&gt;2.2,J1536&lt;=3.3),INDEX([1]价格表!$B$4:$I$31,M1536,5),IF(AND(J1536&gt;3.3,J1536&lt;=4),INDEX([1]价格表!$B$4:$I$31,M1536,6),IF(AND(J1536&gt;4,J1536&lt;=5.5),INDEX([1]价格表!$B$4:$I$31,M1536,7),IF(J1536&gt;5.5,2.6+INDEX([1]价格表!$B$4:$I$31,M1536,8)*L1536)))))))</f>
        <v>9.25</v>
      </c>
      <c r="O1536" s="3"/>
      <c r="P1536" s="3"/>
      <c r="Q1536" s="3">
        <f t="shared" si="47"/>
        <v>0</v>
      </c>
    </row>
    <row r="1537" spans="1:17">
      <c r="A1537" s="11">
        <v>4606926166883</v>
      </c>
      <c r="B1537" s="1" t="s">
        <v>19</v>
      </c>
      <c r="C1537" s="12">
        <v>20210206</v>
      </c>
      <c r="D1537" s="12">
        <v>610538201209</v>
      </c>
      <c r="E1537" s="12" t="s">
        <v>19</v>
      </c>
      <c r="F1537" s="12">
        <v>20210216</v>
      </c>
      <c r="G1537" s="12" t="s">
        <v>20</v>
      </c>
      <c r="H1537" s="12" t="s">
        <v>33</v>
      </c>
      <c r="I1537" s="12" t="s">
        <v>175</v>
      </c>
      <c r="J1537" s="12">
        <v>6.34</v>
      </c>
      <c r="K1537" s="12" t="s">
        <v>23</v>
      </c>
      <c r="L1537">
        <f t="shared" si="46"/>
        <v>7</v>
      </c>
      <c r="M1537">
        <f>MATCH(H:H,[1]价格表!$B$4:$B$35,0)</f>
        <v>7</v>
      </c>
      <c r="N1537" s="4">
        <f>IF(J1537&lt;=0.3,INDEX([1]价格表!$B$4:$I$31,M1537,2),IF(AND(J1537&gt;0.3,J1537&lt;=1),INDEX([1]价格表!$B$4:$I$31,M1537,3),IF(AND(J1537&gt;1,J1537&lt;=2.2),INDEX([1]价格表!$B$4:$I$31,M1537,4),IF(AND(J1537&gt;2.2,J1537&lt;=3.3),INDEX([1]价格表!$B$4:$I$31,M1537,5),IF(AND(J1537&gt;3.3,J1537&lt;=4),INDEX([1]价格表!$B$4:$I$31,M1537,6),IF(AND(J1537&gt;4,J1537&lt;=5.5),INDEX([1]价格表!$B$4:$I$31,M1537,7),IF(J1537&gt;5.5,2.6+INDEX([1]价格表!$B$4:$I$31,M1537,8)*L1537)))))))</f>
        <v>9.25</v>
      </c>
      <c r="O1537" s="3"/>
      <c r="P1537" s="3"/>
      <c r="Q1537" s="3">
        <f t="shared" si="47"/>
        <v>0</v>
      </c>
    </row>
    <row r="1538" spans="1:17">
      <c r="A1538" s="11">
        <v>4606926166824</v>
      </c>
      <c r="B1538" s="1" t="s">
        <v>19</v>
      </c>
      <c r="C1538" s="12">
        <v>20210206</v>
      </c>
      <c r="D1538" s="12">
        <v>610538201209</v>
      </c>
      <c r="E1538" s="12" t="s">
        <v>19</v>
      </c>
      <c r="F1538" s="12">
        <v>20210216</v>
      </c>
      <c r="G1538" s="12" t="s">
        <v>20</v>
      </c>
      <c r="H1538" s="12" t="s">
        <v>45</v>
      </c>
      <c r="I1538" s="12" t="s">
        <v>271</v>
      </c>
      <c r="J1538" s="12">
        <v>6.35</v>
      </c>
      <c r="K1538" s="12" t="s">
        <v>23</v>
      </c>
      <c r="L1538">
        <f t="shared" si="46"/>
        <v>7</v>
      </c>
      <c r="M1538">
        <f>MATCH(H:H,[1]价格表!$B$4:$B$35,0)</f>
        <v>20</v>
      </c>
      <c r="N1538" s="4">
        <f>IF(J1538&lt;=0.3,INDEX([1]价格表!$B$4:$I$31,M1538,2),IF(AND(J1538&gt;0.3,J1538&lt;=1),INDEX([1]价格表!$B$4:$I$31,M1538,3),IF(AND(J1538&gt;1,J1538&lt;=2.2),INDEX([1]价格表!$B$4:$I$31,M1538,4),IF(AND(J1538&gt;2.2,J1538&lt;=3.3),INDEX([1]价格表!$B$4:$I$31,M1538,5),IF(AND(J1538&gt;3.3,J1538&lt;=4),INDEX([1]价格表!$B$4:$I$31,M1538,6),IF(AND(J1538&gt;4,J1538&lt;=5.5),INDEX([1]价格表!$B$4:$I$31,M1538,7),IF(J1538&gt;5.5,2.6+INDEX([1]价格表!$B$4:$I$31,M1538,8)*L1538)))))))</f>
        <v>9.25</v>
      </c>
      <c r="O1538" s="3"/>
      <c r="P1538" s="3"/>
      <c r="Q1538" s="3">
        <f t="shared" si="47"/>
        <v>0</v>
      </c>
    </row>
    <row r="1539" spans="1:17">
      <c r="A1539" s="11">
        <v>4606926510316</v>
      </c>
      <c r="B1539" s="1" t="s">
        <v>19</v>
      </c>
      <c r="C1539" s="12">
        <v>20210206</v>
      </c>
      <c r="D1539" s="12">
        <v>610538201209</v>
      </c>
      <c r="E1539" s="12" t="s">
        <v>19</v>
      </c>
      <c r="F1539" s="12">
        <v>20210216</v>
      </c>
      <c r="G1539" s="12" t="s">
        <v>20</v>
      </c>
      <c r="H1539" s="12" t="s">
        <v>45</v>
      </c>
      <c r="I1539" s="12" t="s">
        <v>104</v>
      </c>
      <c r="J1539" s="12">
        <v>6.36</v>
      </c>
      <c r="K1539" s="12" t="s">
        <v>23</v>
      </c>
      <c r="L1539">
        <f t="shared" si="46"/>
        <v>7</v>
      </c>
      <c r="M1539">
        <f>MATCH(H:H,[1]价格表!$B$4:$B$35,0)</f>
        <v>20</v>
      </c>
      <c r="N1539" s="4">
        <f>IF(J1539&lt;=0.3,INDEX([1]价格表!$B$4:$I$31,M1539,2),IF(AND(J1539&gt;0.3,J1539&lt;=1),INDEX([1]价格表!$B$4:$I$31,M1539,3),IF(AND(J1539&gt;1,J1539&lt;=2.2),INDEX([1]价格表!$B$4:$I$31,M1539,4),IF(AND(J1539&gt;2.2,J1539&lt;=3.3),INDEX([1]价格表!$B$4:$I$31,M1539,5),IF(AND(J1539&gt;3.3,J1539&lt;=4),INDEX([1]价格表!$B$4:$I$31,M1539,6),IF(AND(J1539&gt;4,J1539&lt;=5.5),INDEX([1]价格表!$B$4:$I$31,M1539,7),IF(J1539&gt;5.5,2.6+INDEX([1]价格表!$B$4:$I$31,M1539,8)*L1539)))))))</f>
        <v>9.25</v>
      </c>
      <c r="O1539" s="3"/>
      <c r="P1539" s="3"/>
      <c r="Q1539" s="3">
        <f t="shared" si="47"/>
        <v>0</v>
      </c>
    </row>
    <row r="1540" spans="1:17">
      <c r="A1540" s="11">
        <v>4606926166924</v>
      </c>
      <c r="B1540" s="1" t="s">
        <v>19</v>
      </c>
      <c r="C1540" s="12">
        <v>20210206</v>
      </c>
      <c r="D1540" s="12">
        <v>610538201209</v>
      </c>
      <c r="E1540" s="12" t="s">
        <v>19</v>
      </c>
      <c r="F1540" s="12">
        <v>20210216</v>
      </c>
      <c r="G1540" s="12" t="s">
        <v>20</v>
      </c>
      <c r="H1540" s="12" t="s">
        <v>45</v>
      </c>
      <c r="I1540" s="12" t="s">
        <v>271</v>
      </c>
      <c r="J1540" s="12">
        <v>6.75</v>
      </c>
      <c r="K1540" s="12" t="s">
        <v>23</v>
      </c>
      <c r="L1540">
        <f t="shared" ref="L1540:L1603" si="48">ROUNDUP(J1540,0)</f>
        <v>7</v>
      </c>
      <c r="M1540">
        <f>MATCH(H:H,[1]价格表!$B$4:$B$35,0)</f>
        <v>20</v>
      </c>
      <c r="N1540" s="4">
        <f>IF(J1540&lt;=0.3,INDEX([1]价格表!$B$4:$I$31,M1540,2),IF(AND(J1540&gt;0.3,J1540&lt;=1),INDEX([1]价格表!$B$4:$I$31,M1540,3),IF(AND(J1540&gt;1,J1540&lt;=2.2),INDEX([1]价格表!$B$4:$I$31,M1540,4),IF(AND(J1540&gt;2.2,J1540&lt;=3.3),INDEX([1]价格表!$B$4:$I$31,M1540,5),IF(AND(J1540&gt;3.3,J1540&lt;=4),INDEX([1]价格表!$B$4:$I$31,M1540,6),IF(AND(J1540&gt;4,J1540&lt;=5.5),INDEX([1]价格表!$B$4:$I$31,M1540,7),IF(J1540&gt;5.5,2.6+INDEX([1]价格表!$B$4:$I$31,M1540,8)*L1540)))))))</f>
        <v>9.25</v>
      </c>
      <c r="O1540" s="3"/>
      <c r="P1540" s="3"/>
      <c r="Q1540" s="3">
        <f t="shared" ref="Q1540:Q1603" si="49">IF(P1540&gt;0,P1540-N1540,0)</f>
        <v>0</v>
      </c>
    </row>
    <row r="1541" spans="1:17">
      <c r="A1541" s="11">
        <v>4606931318895</v>
      </c>
      <c r="B1541" s="1" t="s">
        <v>19</v>
      </c>
      <c r="C1541" s="12">
        <v>20210206</v>
      </c>
      <c r="D1541" s="12">
        <v>610538201209</v>
      </c>
      <c r="E1541" s="12" t="s">
        <v>19</v>
      </c>
      <c r="F1541" s="12">
        <v>20210216</v>
      </c>
      <c r="G1541" s="12" t="s">
        <v>20</v>
      </c>
      <c r="H1541" s="12" t="s">
        <v>29</v>
      </c>
      <c r="I1541" s="12" t="s">
        <v>231</v>
      </c>
      <c r="J1541" s="12">
        <v>6.77</v>
      </c>
      <c r="K1541" s="12" t="s">
        <v>23</v>
      </c>
      <c r="L1541">
        <f t="shared" si="48"/>
        <v>7</v>
      </c>
      <c r="M1541">
        <f>MATCH(H:H,[1]价格表!$B$4:$B$35,0)</f>
        <v>3</v>
      </c>
      <c r="N1541" s="4">
        <f>IF(J1541&lt;=0.3,INDEX([1]价格表!$B$4:$I$31,M1541,2),IF(AND(J1541&gt;0.3,J1541&lt;=1),INDEX([1]价格表!$B$4:$I$31,M1541,3),IF(AND(J1541&gt;1,J1541&lt;=2.2),INDEX([1]价格表!$B$4:$I$31,M1541,4),IF(AND(J1541&gt;2.2,J1541&lt;=3.3),INDEX([1]价格表!$B$4:$I$31,M1541,5),IF(AND(J1541&gt;3.3,J1541&lt;=4),INDEX([1]价格表!$B$4:$I$31,M1541,6),IF(AND(J1541&gt;4,J1541&lt;=5.5),INDEX([1]价格表!$B$4:$I$31,M1541,7),IF(J1541&gt;5.5,2.6+INDEX([1]价格表!$B$4:$I$31,M1541,8)*L1541)))))))</f>
        <v>9.25</v>
      </c>
      <c r="O1541" s="5">
        <v>1.27</v>
      </c>
      <c r="P1541" s="5">
        <v>2.15</v>
      </c>
      <c r="Q1541" s="3">
        <f t="shared" si="49"/>
        <v>-7.1</v>
      </c>
    </row>
    <row r="1542" spans="1:17">
      <c r="A1542" s="11">
        <v>4312281360009</v>
      </c>
      <c r="B1542" s="1" t="s">
        <v>19</v>
      </c>
      <c r="C1542" s="12">
        <v>20210206</v>
      </c>
      <c r="D1542" s="12">
        <v>610538201209</v>
      </c>
      <c r="E1542" s="12" t="s">
        <v>19</v>
      </c>
      <c r="F1542" s="12">
        <v>20210216</v>
      </c>
      <c r="G1542" s="12" t="s">
        <v>20</v>
      </c>
      <c r="H1542" s="12" t="s">
        <v>40</v>
      </c>
      <c r="I1542" s="12" t="s">
        <v>118</v>
      </c>
      <c r="J1542" s="12">
        <v>7.12</v>
      </c>
      <c r="K1542" s="12" t="s">
        <v>23</v>
      </c>
      <c r="L1542">
        <f t="shared" si="48"/>
        <v>8</v>
      </c>
      <c r="M1542">
        <f>MATCH(H:H,[1]价格表!$B$4:$B$35,0)</f>
        <v>9</v>
      </c>
      <c r="N1542" s="4">
        <f>IF(J1542&lt;=0.3,INDEX([1]价格表!$B$4:$I$31,M1542,2),IF(AND(J1542&gt;0.3,J1542&lt;=1),INDEX([1]价格表!$B$4:$I$31,M1542,3),IF(AND(J1542&gt;1,J1542&lt;=2.2),INDEX([1]价格表!$B$4:$I$31,M1542,4),IF(AND(J1542&gt;2.2,J1542&lt;=3.3),INDEX([1]价格表!$B$4:$I$31,M1542,5),IF(AND(J1542&gt;3.3,J1542&lt;=4),INDEX([1]价格表!$B$4:$I$31,M1542,6),IF(AND(J1542&gt;4,J1542&lt;=5.5),INDEX([1]价格表!$B$4:$I$31,M1542,7),IF(J1542&gt;5.5,2.6+INDEX([1]价格表!$B$4:$I$31,M1542,8)*L1542)))))))</f>
        <v>10.2</v>
      </c>
      <c r="O1542" s="3"/>
      <c r="P1542" s="3"/>
      <c r="Q1542" s="3">
        <f t="shared" si="49"/>
        <v>0</v>
      </c>
    </row>
    <row r="1543" spans="1:17">
      <c r="A1543" s="11">
        <v>4606926513026</v>
      </c>
      <c r="B1543" s="1" t="s">
        <v>19</v>
      </c>
      <c r="C1543" s="12">
        <v>20210206</v>
      </c>
      <c r="D1543" s="12">
        <v>610538201209</v>
      </c>
      <c r="E1543" s="12" t="s">
        <v>19</v>
      </c>
      <c r="F1543" s="12">
        <v>20210216</v>
      </c>
      <c r="G1543" s="12" t="s">
        <v>20</v>
      </c>
      <c r="H1543" s="12" t="s">
        <v>29</v>
      </c>
      <c r="I1543" s="12" t="s">
        <v>122</v>
      </c>
      <c r="J1543" s="12">
        <v>7.4</v>
      </c>
      <c r="K1543" s="12" t="s">
        <v>23</v>
      </c>
      <c r="L1543">
        <f t="shared" si="48"/>
        <v>8</v>
      </c>
      <c r="M1543">
        <f>MATCH(H:H,[1]价格表!$B$4:$B$35,0)</f>
        <v>3</v>
      </c>
      <c r="N1543" s="4">
        <f>IF(J1543&lt;=0.3,INDEX([1]价格表!$B$4:$I$31,M1543,2),IF(AND(J1543&gt;0.3,J1543&lt;=1),INDEX([1]价格表!$B$4:$I$31,M1543,3),IF(AND(J1543&gt;1,J1543&lt;=2.2),INDEX([1]价格表!$B$4:$I$31,M1543,4),IF(AND(J1543&gt;2.2,J1543&lt;=3.3),INDEX([1]价格表!$B$4:$I$31,M1543,5),IF(AND(J1543&gt;3.3,J1543&lt;=4),INDEX([1]价格表!$B$4:$I$31,M1543,6),IF(AND(J1543&gt;4,J1543&lt;=5.5),INDEX([1]价格表!$B$4:$I$31,M1543,7),IF(J1543&gt;5.5,2.6+INDEX([1]价格表!$B$4:$I$31,M1543,8)*L1543)))))))</f>
        <v>10.2</v>
      </c>
      <c r="O1543" s="5">
        <v>6.3</v>
      </c>
      <c r="P1543" s="5">
        <v>9.25</v>
      </c>
      <c r="Q1543" s="3">
        <f t="shared" si="49"/>
        <v>-0.949999999999999</v>
      </c>
    </row>
    <row r="1544" spans="1:17">
      <c r="A1544" s="11">
        <v>4606926175129</v>
      </c>
      <c r="B1544" s="1" t="s">
        <v>19</v>
      </c>
      <c r="C1544" s="12">
        <v>20210206</v>
      </c>
      <c r="D1544" s="12">
        <v>610538201209</v>
      </c>
      <c r="E1544" s="12" t="s">
        <v>19</v>
      </c>
      <c r="F1544" s="12">
        <v>20210216</v>
      </c>
      <c r="G1544" s="12" t="s">
        <v>20</v>
      </c>
      <c r="H1544" s="12" t="s">
        <v>72</v>
      </c>
      <c r="I1544" s="12" t="s">
        <v>73</v>
      </c>
      <c r="J1544" s="12">
        <v>18.02</v>
      </c>
      <c r="K1544" s="12" t="s">
        <v>23</v>
      </c>
      <c r="L1544">
        <f t="shared" si="48"/>
        <v>19</v>
      </c>
      <c r="M1544">
        <f>MATCH(H:H,[1]价格表!$B$4:$B$35,0)</f>
        <v>2</v>
      </c>
      <c r="N1544" s="4">
        <f>IF(J1544&lt;=0.3,INDEX([1]价格表!$B$4:$I$31,M1544,2),IF(AND(J1544&gt;0.3,J1544&lt;=1),INDEX([1]价格表!$B$4:$I$31,M1544,3),IF(AND(J1544&gt;1,J1544&lt;=2.2),INDEX([1]价格表!$B$4:$I$31,M1544,4),IF(AND(J1544&gt;2.2,J1544&lt;=3.3),INDEX([1]价格表!$B$4:$I$31,M1544,5),IF(AND(J1544&gt;3.3,J1544&lt;=4),INDEX([1]价格表!$B$4:$I$31,M1544,6),IF(AND(J1544&gt;4,J1544&lt;=5.5),INDEX([1]价格表!$B$4:$I$31,M1544,7),IF(J1544&gt;5.5,2.6+INDEX([1]价格表!$B$4:$I$31,M1544,8)*L1544)))))))</f>
        <v>15.9</v>
      </c>
      <c r="O1544" s="3"/>
      <c r="P1544" s="3"/>
      <c r="Q1544" s="3">
        <f t="shared" si="49"/>
        <v>0</v>
      </c>
    </row>
    <row r="1545" spans="1:17">
      <c r="A1545" s="11">
        <v>4606926153545</v>
      </c>
      <c r="B1545" s="1" t="s">
        <v>19</v>
      </c>
      <c r="C1545" s="12">
        <v>20210206</v>
      </c>
      <c r="D1545" s="12">
        <v>610538201209</v>
      </c>
      <c r="E1545" s="12" t="s">
        <v>19</v>
      </c>
      <c r="F1545" s="12">
        <v>20210216</v>
      </c>
      <c r="G1545" s="12" t="s">
        <v>20</v>
      </c>
      <c r="H1545" s="12" t="s">
        <v>38</v>
      </c>
      <c r="I1545" s="12" t="s">
        <v>272</v>
      </c>
      <c r="J1545" s="12">
        <v>10.86</v>
      </c>
      <c r="K1545" s="12" t="s">
        <v>23</v>
      </c>
      <c r="L1545">
        <f t="shared" si="48"/>
        <v>11</v>
      </c>
      <c r="M1545">
        <f>MATCH(H:H,[1]价格表!$B$4:$B$35,0)</f>
        <v>5</v>
      </c>
      <c r="N1545" s="4">
        <f>IF(J1545&lt;=0.3,INDEX([1]价格表!$B$4:$I$31,M1545,2),IF(AND(J1545&gt;0.3,J1545&lt;=1),INDEX([1]价格表!$B$4:$I$31,M1545,3),IF(AND(J1545&gt;1,J1545&lt;=2.2),INDEX([1]价格表!$B$4:$I$31,M1545,4),IF(AND(J1545&gt;2.2,J1545&lt;=3.3),INDEX([1]价格表!$B$4:$I$31,M1545,5),IF(AND(J1545&gt;3.3,J1545&lt;=4),INDEX([1]价格表!$B$4:$I$31,M1545,6),IF(AND(J1545&gt;4,J1545&lt;=5.5),INDEX([1]价格表!$B$4:$I$31,M1545,7),IF(J1545&gt;5.5,2.6+INDEX([1]价格表!$B$4:$I$31,M1545,8)*L1545)))))))</f>
        <v>13.05</v>
      </c>
      <c r="O1545" s="3"/>
      <c r="P1545" s="3"/>
      <c r="Q1545" s="3">
        <f t="shared" si="49"/>
        <v>0</v>
      </c>
    </row>
    <row r="1546" spans="1:17">
      <c r="A1546" s="11">
        <v>4606928624340</v>
      </c>
      <c r="B1546" s="1" t="s">
        <v>19</v>
      </c>
      <c r="C1546" s="12">
        <v>20210206</v>
      </c>
      <c r="D1546" s="12">
        <v>610538201209</v>
      </c>
      <c r="E1546" s="12" t="s">
        <v>19</v>
      </c>
      <c r="F1546" s="12">
        <v>20210216</v>
      </c>
      <c r="G1546" s="12" t="s">
        <v>20</v>
      </c>
      <c r="H1546" s="12" t="s">
        <v>21</v>
      </c>
      <c r="I1546" s="12" t="s">
        <v>71</v>
      </c>
      <c r="J1546" s="12">
        <v>10.86</v>
      </c>
      <c r="K1546" s="12" t="s">
        <v>23</v>
      </c>
      <c r="L1546">
        <f t="shared" si="48"/>
        <v>11</v>
      </c>
      <c r="M1546">
        <f>MATCH(H:H,[1]价格表!$B$4:$B$35,0)</f>
        <v>15</v>
      </c>
      <c r="N1546" s="4">
        <f>IF(J1546&lt;=0.3,INDEX([1]价格表!$B$4:$I$31,M1546,2),IF(AND(J1546&gt;0.3,J1546&lt;=1),INDEX([1]价格表!$B$4:$I$31,M1546,3),IF(AND(J1546&gt;1,J1546&lt;=2.2),INDEX([1]价格表!$B$4:$I$31,M1546,4),IF(AND(J1546&gt;2.2,J1546&lt;=3.3),INDEX([1]价格表!$B$4:$I$31,M1546,5),IF(AND(J1546&gt;3.3,J1546&lt;=4),INDEX([1]价格表!$B$4:$I$31,M1546,6),IF(AND(J1546&gt;4,J1546&lt;=5.5),INDEX([1]价格表!$B$4:$I$31,M1546,7),IF(J1546&gt;5.5,2.6+INDEX([1]价格表!$B$4:$I$31,M1546,8)*L1546)))))))</f>
        <v>13.05</v>
      </c>
      <c r="O1546" s="5">
        <v>6.09</v>
      </c>
      <c r="P1546" s="5">
        <v>9.25</v>
      </c>
      <c r="Q1546" s="3">
        <f t="shared" si="49"/>
        <v>-3.8</v>
      </c>
    </row>
    <row r="1547" spans="1:17">
      <c r="A1547" s="11">
        <v>4606928624752</v>
      </c>
      <c r="B1547" s="1" t="s">
        <v>19</v>
      </c>
      <c r="C1547" s="12">
        <v>20210206</v>
      </c>
      <c r="D1547" s="12">
        <v>610538201209</v>
      </c>
      <c r="E1547" s="12" t="s">
        <v>19</v>
      </c>
      <c r="F1547" s="12">
        <v>20210216</v>
      </c>
      <c r="G1547" s="12" t="s">
        <v>20</v>
      </c>
      <c r="H1547" s="12" t="s">
        <v>29</v>
      </c>
      <c r="I1547" s="12" t="s">
        <v>123</v>
      </c>
      <c r="J1547" s="12">
        <v>10.86</v>
      </c>
      <c r="K1547" s="12" t="s">
        <v>23</v>
      </c>
      <c r="L1547">
        <f t="shared" si="48"/>
        <v>11</v>
      </c>
      <c r="M1547">
        <f>MATCH(H:H,[1]价格表!$B$4:$B$35,0)</f>
        <v>3</v>
      </c>
      <c r="N1547" s="4">
        <f>IF(J1547&lt;=0.3,INDEX([1]价格表!$B$4:$I$31,M1547,2),IF(AND(J1547&gt;0.3,J1547&lt;=1),INDEX([1]价格表!$B$4:$I$31,M1547,3),IF(AND(J1547&gt;1,J1547&lt;=2.2),INDEX([1]价格表!$B$4:$I$31,M1547,4),IF(AND(J1547&gt;2.2,J1547&lt;=3.3),INDEX([1]价格表!$B$4:$I$31,M1547,5),IF(AND(J1547&gt;3.3,J1547&lt;=4),INDEX([1]价格表!$B$4:$I$31,M1547,6),IF(AND(J1547&gt;4,J1547&lt;=5.5),INDEX([1]价格表!$B$4:$I$31,M1547,7),IF(J1547&gt;5.5,2.6+INDEX([1]价格表!$B$4:$I$31,M1547,8)*L1547)))))))</f>
        <v>13.05</v>
      </c>
      <c r="O1547" s="5">
        <v>6.09</v>
      </c>
      <c r="P1547" s="5">
        <v>9.25</v>
      </c>
      <c r="Q1547" s="3">
        <f t="shared" si="49"/>
        <v>-3.8</v>
      </c>
    </row>
    <row r="1548" spans="1:17">
      <c r="A1548" s="11">
        <v>4606931319027</v>
      </c>
      <c r="B1548" s="1" t="s">
        <v>19</v>
      </c>
      <c r="C1548" s="12">
        <v>20210206</v>
      </c>
      <c r="D1548" s="12">
        <v>610538201209</v>
      </c>
      <c r="E1548" s="12" t="s">
        <v>19</v>
      </c>
      <c r="F1548" s="12">
        <v>20210216</v>
      </c>
      <c r="G1548" s="12" t="s">
        <v>20</v>
      </c>
      <c r="H1548" s="12" t="s">
        <v>45</v>
      </c>
      <c r="I1548" s="12" t="s">
        <v>179</v>
      </c>
      <c r="J1548" s="12">
        <v>10.86</v>
      </c>
      <c r="K1548" s="12" t="s">
        <v>23</v>
      </c>
      <c r="L1548">
        <f t="shared" si="48"/>
        <v>11</v>
      </c>
      <c r="M1548">
        <f>MATCH(H:H,[1]价格表!$B$4:$B$35,0)</f>
        <v>20</v>
      </c>
      <c r="N1548" s="4">
        <f>IF(J1548&lt;=0.3,INDEX([1]价格表!$B$4:$I$31,M1548,2),IF(AND(J1548&gt;0.3,J1548&lt;=1),INDEX([1]价格表!$B$4:$I$31,M1548,3),IF(AND(J1548&gt;1,J1548&lt;=2.2),INDEX([1]价格表!$B$4:$I$31,M1548,4),IF(AND(J1548&gt;2.2,J1548&lt;=3.3),INDEX([1]价格表!$B$4:$I$31,M1548,5),IF(AND(J1548&gt;3.3,J1548&lt;=4),INDEX([1]价格表!$B$4:$I$31,M1548,6),IF(AND(J1548&gt;4,J1548&lt;=5.5),INDEX([1]价格表!$B$4:$I$31,M1548,7),IF(J1548&gt;5.5,2.6+INDEX([1]价格表!$B$4:$I$31,M1548,8)*L1548)))))))</f>
        <v>13.05</v>
      </c>
      <c r="O1548" s="5">
        <v>6.09</v>
      </c>
      <c r="P1548" s="5">
        <v>9.25</v>
      </c>
      <c r="Q1548" s="3">
        <f t="shared" si="49"/>
        <v>-3.8</v>
      </c>
    </row>
    <row r="1549" spans="1:17">
      <c r="A1549" s="11">
        <v>4606931319033</v>
      </c>
      <c r="B1549" s="1" t="s">
        <v>19</v>
      </c>
      <c r="C1549" s="12">
        <v>20210206</v>
      </c>
      <c r="D1549" s="12">
        <v>610538201209</v>
      </c>
      <c r="E1549" s="12" t="s">
        <v>19</v>
      </c>
      <c r="F1549" s="12">
        <v>20210216</v>
      </c>
      <c r="G1549" s="12" t="s">
        <v>20</v>
      </c>
      <c r="H1549" s="12" t="s">
        <v>129</v>
      </c>
      <c r="I1549" s="12" t="s">
        <v>130</v>
      </c>
      <c r="J1549" s="12">
        <v>10.86</v>
      </c>
      <c r="K1549" s="12" t="s">
        <v>23</v>
      </c>
      <c r="L1549">
        <f t="shared" si="48"/>
        <v>11</v>
      </c>
      <c r="M1549">
        <f>MATCH(H:H,[1]价格表!$B$4:$B$35,0)</f>
        <v>18</v>
      </c>
      <c r="N1549" s="4">
        <f>IF(J1549&lt;=0.3,INDEX([1]价格表!$B$4:$I$31,M1549,2),IF(AND(J1549&gt;0.3,J1549&lt;=1),INDEX([1]价格表!$B$4:$I$31,M1549,3),IF(AND(J1549&gt;1,J1549&lt;=2.2),INDEX([1]价格表!$B$4:$I$31,M1549,4),IF(AND(J1549&gt;2.2,J1549&lt;=3.3),INDEX([1]价格表!$B$4:$I$31,M1549,5),IF(AND(J1549&gt;3.3,J1549&lt;=4),INDEX([1]价格表!$B$4:$I$31,M1549,6),IF(AND(J1549&gt;4,J1549&lt;=5.5),INDEX([1]价格表!$B$4:$I$31,M1549,7),IF(J1549&gt;5.5,2.6+INDEX([1]价格表!$B$4:$I$31,M1549,8)*L1549)))))))</f>
        <v>13.05</v>
      </c>
      <c r="O1549" s="5">
        <v>6.09</v>
      </c>
      <c r="P1549" s="5">
        <v>9.25</v>
      </c>
      <c r="Q1549" s="3">
        <f t="shared" si="49"/>
        <v>-3.8</v>
      </c>
    </row>
    <row r="1550" spans="1:17">
      <c r="A1550" s="11">
        <v>4606928625213</v>
      </c>
      <c r="B1550" s="1" t="s">
        <v>19</v>
      </c>
      <c r="C1550" s="12">
        <v>20210206</v>
      </c>
      <c r="D1550" s="12">
        <v>610538201209</v>
      </c>
      <c r="E1550" s="12" t="s">
        <v>19</v>
      </c>
      <c r="F1550" s="12">
        <v>20210216</v>
      </c>
      <c r="G1550" s="12" t="s">
        <v>20</v>
      </c>
      <c r="H1550" s="12" t="s">
        <v>27</v>
      </c>
      <c r="I1550" s="12" t="s">
        <v>221</v>
      </c>
      <c r="J1550" s="12">
        <v>10.88</v>
      </c>
      <c r="K1550" s="12" t="s">
        <v>23</v>
      </c>
      <c r="L1550">
        <f t="shared" si="48"/>
        <v>11</v>
      </c>
      <c r="M1550">
        <f>MATCH(H:H,[1]价格表!$B$4:$B$35,0)</f>
        <v>14</v>
      </c>
      <c r="N1550" s="4">
        <f>IF(J1550&lt;=0.3,INDEX([1]价格表!$B$4:$I$31,M1550,2),IF(AND(J1550&gt;0.3,J1550&lt;=1),INDEX([1]价格表!$B$4:$I$31,M1550,3),IF(AND(J1550&gt;1,J1550&lt;=2.2),INDEX([1]价格表!$B$4:$I$31,M1550,4),IF(AND(J1550&gt;2.2,J1550&lt;=3.3),INDEX([1]价格表!$B$4:$I$31,M1550,5),IF(AND(J1550&gt;3.3,J1550&lt;=4),INDEX([1]价格表!$B$4:$I$31,M1550,6),IF(AND(J1550&gt;4,J1550&lt;=5.5),INDEX([1]价格表!$B$4:$I$31,M1550,7),IF(J1550&gt;5.5,2.6+INDEX([1]价格表!$B$4:$I$31,M1550,8)*L1550)))))))</f>
        <v>13.05</v>
      </c>
      <c r="O1550" s="3"/>
      <c r="P1550" s="3"/>
      <c r="Q1550" s="3">
        <f t="shared" si="49"/>
        <v>0</v>
      </c>
    </row>
    <row r="1551" spans="1:17">
      <c r="A1551" s="11">
        <v>4606926154891</v>
      </c>
      <c r="B1551" s="1" t="s">
        <v>19</v>
      </c>
      <c r="C1551" s="12">
        <v>20210206</v>
      </c>
      <c r="D1551" s="12">
        <v>610538201209</v>
      </c>
      <c r="E1551" s="12" t="s">
        <v>19</v>
      </c>
      <c r="F1551" s="12">
        <v>20210216</v>
      </c>
      <c r="G1551" s="12" t="s">
        <v>20</v>
      </c>
      <c r="H1551" s="12" t="s">
        <v>29</v>
      </c>
      <c r="I1551" s="12" t="s">
        <v>145</v>
      </c>
      <c r="J1551" s="12">
        <v>11.17</v>
      </c>
      <c r="K1551" s="12" t="s">
        <v>23</v>
      </c>
      <c r="L1551">
        <f t="shared" si="48"/>
        <v>12</v>
      </c>
      <c r="M1551">
        <f>MATCH(H:H,[1]价格表!$B$4:$B$35,0)</f>
        <v>3</v>
      </c>
      <c r="N1551" s="4">
        <f>IF(J1551&lt;=0.3,INDEX([1]价格表!$B$4:$I$31,M1551,2),IF(AND(J1551&gt;0.3,J1551&lt;=1),INDEX([1]价格表!$B$4:$I$31,M1551,3),IF(AND(J1551&gt;1,J1551&lt;=2.2),INDEX([1]价格表!$B$4:$I$31,M1551,4),IF(AND(J1551&gt;2.2,J1551&lt;=3.3),INDEX([1]价格表!$B$4:$I$31,M1551,5),IF(AND(J1551&gt;3.3,J1551&lt;=4),INDEX([1]价格表!$B$4:$I$31,M1551,6),IF(AND(J1551&gt;4,J1551&lt;=5.5),INDEX([1]价格表!$B$4:$I$31,M1551,7),IF(J1551&gt;5.5,2.6+INDEX([1]价格表!$B$4:$I$31,M1551,8)*L1551)))))))</f>
        <v>14</v>
      </c>
      <c r="O1551" s="3"/>
      <c r="P1551" s="3"/>
      <c r="Q1551" s="3">
        <f t="shared" si="49"/>
        <v>0</v>
      </c>
    </row>
    <row r="1552" spans="1:17">
      <c r="A1552" s="11">
        <v>4606931319035</v>
      </c>
      <c r="B1552" s="1" t="s">
        <v>19</v>
      </c>
      <c r="C1552" s="12">
        <v>20210206</v>
      </c>
      <c r="D1552" s="12">
        <v>610538201209</v>
      </c>
      <c r="E1552" s="12" t="s">
        <v>19</v>
      </c>
      <c r="F1552" s="12">
        <v>20210216</v>
      </c>
      <c r="G1552" s="12" t="s">
        <v>20</v>
      </c>
      <c r="H1552" s="12" t="s">
        <v>31</v>
      </c>
      <c r="I1552" s="12" t="s">
        <v>201</v>
      </c>
      <c r="J1552" s="12">
        <v>11.44</v>
      </c>
      <c r="K1552" s="12" t="s">
        <v>23</v>
      </c>
      <c r="L1552">
        <f t="shared" si="48"/>
        <v>12</v>
      </c>
      <c r="M1552">
        <f>MATCH(H:H,[1]价格表!$B$4:$B$35,0)</f>
        <v>17</v>
      </c>
      <c r="N1552" s="4">
        <f>IF(J1552&lt;=0.3,INDEX([1]价格表!$B$4:$I$31,M1552,2),IF(AND(J1552&gt;0.3,J1552&lt;=1),INDEX([1]价格表!$B$4:$I$31,M1552,3),IF(AND(J1552&gt;1,J1552&lt;=2.2),INDEX([1]价格表!$B$4:$I$31,M1552,4),IF(AND(J1552&gt;2.2,J1552&lt;=3.3),INDEX([1]价格表!$B$4:$I$31,M1552,5),IF(AND(J1552&gt;3.3,J1552&lt;=4),INDEX([1]价格表!$B$4:$I$31,M1552,6),IF(AND(J1552&gt;4,J1552&lt;=5.5),INDEX([1]价格表!$B$4:$I$31,M1552,7),IF(J1552&gt;5.5,2.6+INDEX([1]价格表!$B$4:$I$31,M1552,8)*L1552)))))))</f>
        <v>14</v>
      </c>
      <c r="O1552" s="3"/>
      <c r="P1552" s="3"/>
      <c r="Q1552" s="3">
        <f t="shared" si="49"/>
        <v>0</v>
      </c>
    </row>
    <row r="1553" spans="1:17">
      <c r="A1553" s="11">
        <v>4606926151768</v>
      </c>
      <c r="B1553" s="1" t="s">
        <v>19</v>
      </c>
      <c r="C1553" s="12">
        <v>20210206</v>
      </c>
      <c r="D1553" s="12">
        <v>610538201209</v>
      </c>
      <c r="E1553" s="12" t="s">
        <v>19</v>
      </c>
      <c r="F1553" s="12">
        <v>20210216</v>
      </c>
      <c r="G1553" s="12" t="s">
        <v>20</v>
      </c>
      <c r="H1553" s="12" t="s">
        <v>40</v>
      </c>
      <c r="I1553" s="12" t="s">
        <v>118</v>
      </c>
      <c r="J1553" s="12">
        <v>13.82</v>
      </c>
      <c r="K1553" s="12" t="s">
        <v>23</v>
      </c>
      <c r="L1553">
        <f t="shared" si="48"/>
        <v>14</v>
      </c>
      <c r="M1553">
        <f>MATCH(H:H,[1]价格表!$B$4:$B$35,0)</f>
        <v>9</v>
      </c>
      <c r="N1553" s="4">
        <f>IF(J1553&lt;=0.3,INDEX([1]价格表!$B$4:$I$31,M1553,2),IF(AND(J1553&gt;0.3,J1553&lt;=1),INDEX([1]价格表!$B$4:$I$31,M1553,3),IF(AND(J1553&gt;1,J1553&lt;=2.2),INDEX([1]价格表!$B$4:$I$31,M1553,4),IF(AND(J1553&gt;2.2,J1553&lt;=3.3),INDEX([1]价格表!$B$4:$I$31,M1553,5),IF(AND(J1553&gt;3.3,J1553&lt;=4),INDEX([1]价格表!$B$4:$I$31,M1553,6),IF(AND(J1553&gt;4,J1553&lt;=5.5),INDEX([1]价格表!$B$4:$I$31,M1553,7),IF(J1553&gt;5.5,2.6+INDEX([1]价格表!$B$4:$I$31,M1553,8)*L1553)))))))</f>
        <v>15.9</v>
      </c>
      <c r="O1553" s="3"/>
      <c r="P1553" s="3"/>
      <c r="Q1553" s="3">
        <f t="shared" si="49"/>
        <v>0</v>
      </c>
    </row>
    <row r="1554" spans="1:17">
      <c r="A1554" s="11">
        <v>4606926151876</v>
      </c>
      <c r="B1554" s="1" t="s">
        <v>19</v>
      </c>
      <c r="C1554" s="12">
        <v>20210206</v>
      </c>
      <c r="D1554" s="12">
        <v>610538201209</v>
      </c>
      <c r="E1554" s="12" t="s">
        <v>19</v>
      </c>
      <c r="F1554" s="12">
        <v>20210216</v>
      </c>
      <c r="G1554" s="12" t="s">
        <v>20</v>
      </c>
      <c r="H1554" s="12" t="s">
        <v>40</v>
      </c>
      <c r="I1554" s="12" t="s">
        <v>118</v>
      </c>
      <c r="J1554" s="12">
        <v>13.82</v>
      </c>
      <c r="K1554" s="12" t="s">
        <v>23</v>
      </c>
      <c r="L1554">
        <f t="shared" si="48"/>
        <v>14</v>
      </c>
      <c r="M1554">
        <f>MATCH(H:H,[1]价格表!$B$4:$B$35,0)</f>
        <v>9</v>
      </c>
      <c r="N1554" s="4">
        <f>IF(J1554&lt;=0.3,INDEX([1]价格表!$B$4:$I$31,M1554,2),IF(AND(J1554&gt;0.3,J1554&lt;=1),INDEX([1]价格表!$B$4:$I$31,M1554,3),IF(AND(J1554&gt;1,J1554&lt;=2.2),INDEX([1]价格表!$B$4:$I$31,M1554,4),IF(AND(J1554&gt;2.2,J1554&lt;=3.3),INDEX([1]价格表!$B$4:$I$31,M1554,5),IF(AND(J1554&gt;3.3,J1554&lt;=4),INDEX([1]价格表!$B$4:$I$31,M1554,6),IF(AND(J1554&gt;4,J1554&lt;=5.5),INDEX([1]价格表!$B$4:$I$31,M1554,7),IF(J1554&gt;5.5,2.6+INDEX([1]价格表!$B$4:$I$31,M1554,8)*L1554)))))))</f>
        <v>15.9</v>
      </c>
      <c r="O1554" s="3"/>
      <c r="P1554" s="3"/>
      <c r="Q1554" s="3">
        <f t="shared" si="49"/>
        <v>0</v>
      </c>
    </row>
    <row r="1555" spans="1:17">
      <c r="A1555" s="11">
        <v>4606926152126</v>
      </c>
      <c r="B1555" s="1" t="s">
        <v>19</v>
      </c>
      <c r="C1555" s="12">
        <v>20210206</v>
      </c>
      <c r="D1555" s="12">
        <v>610538201209</v>
      </c>
      <c r="E1555" s="12" t="s">
        <v>19</v>
      </c>
      <c r="F1555" s="12">
        <v>20210216</v>
      </c>
      <c r="G1555" s="12" t="s">
        <v>20</v>
      </c>
      <c r="H1555" s="12" t="s">
        <v>40</v>
      </c>
      <c r="I1555" s="12" t="s">
        <v>188</v>
      </c>
      <c r="J1555" s="12">
        <v>13.82</v>
      </c>
      <c r="K1555" s="12" t="s">
        <v>23</v>
      </c>
      <c r="L1555">
        <f t="shared" si="48"/>
        <v>14</v>
      </c>
      <c r="M1555">
        <f>MATCH(H:H,[1]价格表!$B$4:$B$35,0)</f>
        <v>9</v>
      </c>
      <c r="N1555" s="4">
        <f>IF(J1555&lt;=0.3,INDEX([1]价格表!$B$4:$I$31,M1555,2),IF(AND(J1555&gt;0.3,J1555&lt;=1),INDEX([1]价格表!$B$4:$I$31,M1555,3),IF(AND(J1555&gt;1,J1555&lt;=2.2),INDEX([1]价格表!$B$4:$I$31,M1555,4),IF(AND(J1555&gt;2.2,J1555&lt;=3.3),INDEX([1]价格表!$B$4:$I$31,M1555,5),IF(AND(J1555&gt;3.3,J1555&lt;=4),INDEX([1]价格表!$B$4:$I$31,M1555,6),IF(AND(J1555&gt;4,J1555&lt;=5.5),INDEX([1]价格表!$B$4:$I$31,M1555,7),IF(J1555&gt;5.5,2.6+INDEX([1]价格表!$B$4:$I$31,M1555,8)*L1555)))))))</f>
        <v>15.9</v>
      </c>
      <c r="O1555" s="3"/>
      <c r="P1555" s="3"/>
      <c r="Q1555" s="3">
        <f t="shared" si="49"/>
        <v>0</v>
      </c>
    </row>
    <row r="1556" spans="1:17">
      <c r="A1556" s="11">
        <v>4312282598378</v>
      </c>
      <c r="B1556" s="1" t="s">
        <v>19</v>
      </c>
      <c r="C1556" s="12">
        <v>20210206</v>
      </c>
      <c r="D1556" s="12">
        <v>610538201209</v>
      </c>
      <c r="E1556" s="12" t="s">
        <v>19</v>
      </c>
      <c r="F1556" s="12">
        <v>20210216</v>
      </c>
      <c r="G1556" s="12" t="s">
        <v>20</v>
      </c>
      <c r="H1556" s="12" t="s">
        <v>43</v>
      </c>
      <c r="I1556" s="12" t="s">
        <v>44</v>
      </c>
      <c r="J1556" s="12">
        <v>13.84</v>
      </c>
      <c r="K1556" s="12" t="s">
        <v>23</v>
      </c>
      <c r="L1556">
        <f t="shared" si="48"/>
        <v>14</v>
      </c>
      <c r="M1556">
        <f>MATCH(H:H,[1]价格表!$B$4:$B$35,0)</f>
        <v>4</v>
      </c>
      <c r="N1556" s="4">
        <f>IF(J1556&lt;=0.3,INDEX([1]价格表!$B$4:$I$31,M1556,2),IF(AND(J1556&gt;0.3,J1556&lt;=1),INDEX([1]价格表!$B$4:$I$31,M1556,3),IF(AND(J1556&gt;1,J1556&lt;=2.2),INDEX([1]价格表!$B$4:$I$31,M1556,4),IF(AND(J1556&gt;2.2,J1556&lt;=3.3),INDEX([1]价格表!$B$4:$I$31,M1556,5),IF(AND(J1556&gt;3.3,J1556&lt;=4),INDEX([1]价格表!$B$4:$I$31,M1556,6),IF(AND(J1556&gt;4,J1556&lt;=5.5),INDEX([1]价格表!$B$4:$I$31,M1556,7),IF(J1556&gt;5.5,2.6+INDEX([1]价格表!$B$4:$I$31,M1556,8)*L1556)))))))</f>
        <v>15.9</v>
      </c>
      <c r="O1556" s="3"/>
      <c r="P1556" s="3"/>
      <c r="Q1556" s="3">
        <f t="shared" si="49"/>
        <v>0</v>
      </c>
    </row>
    <row r="1557" spans="1:17">
      <c r="A1557" s="11">
        <v>4312282598379</v>
      </c>
      <c r="B1557" s="1" t="s">
        <v>19</v>
      </c>
      <c r="C1557" s="12">
        <v>20210206</v>
      </c>
      <c r="D1557" s="12">
        <v>610538201209</v>
      </c>
      <c r="E1557" s="12" t="s">
        <v>19</v>
      </c>
      <c r="F1557" s="12">
        <v>20210216</v>
      </c>
      <c r="G1557" s="12" t="s">
        <v>20</v>
      </c>
      <c r="H1557" s="12" t="s">
        <v>43</v>
      </c>
      <c r="I1557" s="12" t="s">
        <v>44</v>
      </c>
      <c r="J1557" s="12">
        <v>13.84</v>
      </c>
      <c r="K1557" s="12" t="s">
        <v>23</v>
      </c>
      <c r="L1557">
        <f t="shared" si="48"/>
        <v>14</v>
      </c>
      <c r="M1557">
        <f>MATCH(H:H,[1]价格表!$B$4:$B$35,0)</f>
        <v>4</v>
      </c>
      <c r="N1557" s="4">
        <f>IF(J1557&lt;=0.3,INDEX([1]价格表!$B$4:$I$31,M1557,2),IF(AND(J1557&gt;0.3,J1557&lt;=1),INDEX([1]价格表!$B$4:$I$31,M1557,3),IF(AND(J1557&gt;1,J1557&lt;=2.2),INDEX([1]价格表!$B$4:$I$31,M1557,4),IF(AND(J1557&gt;2.2,J1557&lt;=3.3),INDEX([1]价格表!$B$4:$I$31,M1557,5),IF(AND(J1557&gt;3.3,J1557&lt;=4),INDEX([1]价格表!$B$4:$I$31,M1557,6),IF(AND(J1557&gt;4,J1557&lt;=5.5),INDEX([1]价格表!$B$4:$I$31,M1557,7),IF(J1557&gt;5.5,2.6+INDEX([1]价格表!$B$4:$I$31,M1557,8)*L1557)))))))</f>
        <v>15.9</v>
      </c>
      <c r="O1557" s="3"/>
      <c r="P1557" s="3"/>
      <c r="Q1557" s="3">
        <f t="shared" si="49"/>
        <v>0</v>
      </c>
    </row>
    <row r="1558" spans="1:17">
      <c r="A1558" s="11">
        <v>4606926151343</v>
      </c>
      <c r="B1558" s="1" t="s">
        <v>19</v>
      </c>
      <c r="C1558" s="12">
        <v>20210206</v>
      </c>
      <c r="D1558" s="12">
        <v>610538201209</v>
      </c>
      <c r="E1558" s="12" t="s">
        <v>19</v>
      </c>
      <c r="F1558" s="12">
        <v>20210216</v>
      </c>
      <c r="G1558" s="12" t="s">
        <v>20</v>
      </c>
      <c r="H1558" s="12" t="s">
        <v>40</v>
      </c>
      <c r="I1558" s="12" t="s">
        <v>188</v>
      </c>
      <c r="J1558" s="12">
        <v>13.86</v>
      </c>
      <c r="K1558" s="12" t="s">
        <v>23</v>
      </c>
      <c r="L1558">
        <f t="shared" si="48"/>
        <v>14</v>
      </c>
      <c r="M1558">
        <f>MATCH(H:H,[1]价格表!$B$4:$B$35,0)</f>
        <v>9</v>
      </c>
      <c r="N1558" s="4">
        <f>IF(J1558&lt;=0.3,INDEX([1]价格表!$B$4:$I$31,M1558,2),IF(AND(J1558&gt;0.3,J1558&lt;=1),INDEX([1]价格表!$B$4:$I$31,M1558,3),IF(AND(J1558&gt;1,J1558&lt;=2.2),INDEX([1]价格表!$B$4:$I$31,M1558,4),IF(AND(J1558&gt;2.2,J1558&lt;=3.3),INDEX([1]价格表!$B$4:$I$31,M1558,5),IF(AND(J1558&gt;3.3,J1558&lt;=4),INDEX([1]价格表!$B$4:$I$31,M1558,6),IF(AND(J1558&gt;4,J1558&lt;=5.5),INDEX([1]价格表!$B$4:$I$31,M1558,7),IF(J1558&gt;5.5,2.6+INDEX([1]价格表!$B$4:$I$31,M1558,8)*L1558)))))))</f>
        <v>15.9</v>
      </c>
      <c r="O1558" s="3"/>
      <c r="P1558" s="3"/>
      <c r="Q1558" s="3">
        <f t="shared" si="49"/>
        <v>0</v>
      </c>
    </row>
    <row r="1559" spans="1:17">
      <c r="A1559" s="11">
        <v>4606926152185</v>
      </c>
      <c r="B1559" s="1" t="s">
        <v>19</v>
      </c>
      <c r="C1559" s="12">
        <v>20210206</v>
      </c>
      <c r="D1559" s="12">
        <v>610538201209</v>
      </c>
      <c r="E1559" s="12" t="s">
        <v>19</v>
      </c>
      <c r="F1559" s="12">
        <v>20210216</v>
      </c>
      <c r="G1559" s="12" t="s">
        <v>20</v>
      </c>
      <c r="H1559" s="12" t="s">
        <v>40</v>
      </c>
      <c r="I1559" s="12" t="s">
        <v>118</v>
      </c>
      <c r="J1559" s="12">
        <v>13.87</v>
      </c>
      <c r="K1559" s="12" t="s">
        <v>23</v>
      </c>
      <c r="L1559">
        <f t="shared" si="48"/>
        <v>14</v>
      </c>
      <c r="M1559">
        <f>MATCH(H:H,[1]价格表!$B$4:$B$35,0)</f>
        <v>9</v>
      </c>
      <c r="N1559" s="4">
        <f>IF(J1559&lt;=0.3,INDEX([1]价格表!$B$4:$I$31,M1559,2),IF(AND(J1559&gt;0.3,J1559&lt;=1),INDEX([1]价格表!$B$4:$I$31,M1559,3),IF(AND(J1559&gt;1,J1559&lt;=2.2),INDEX([1]价格表!$B$4:$I$31,M1559,4),IF(AND(J1559&gt;2.2,J1559&lt;=3.3),INDEX([1]价格表!$B$4:$I$31,M1559,5),IF(AND(J1559&gt;3.3,J1559&lt;=4),INDEX([1]价格表!$B$4:$I$31,M1559,6),IF(AND(J1559&gt;4,J1559&lt;=5.5),INDEX([1]价格表!$B$4:$I$31,M1559,7),IF(J1559&gt;5.5,2.6+INDEX([1]价格表!$B$4:$I$31,M1559,8)*L1559)))))))</f>
        <v>15.9</v>
      </c>
      <c r="O1559" s="3"/>
      <c r="P1559" s="3"/>
      <c r="Q1559" s="3">
        <f t="shared" si="49"/>
        <v>0</v>
      </c>
    </row>
    <row r="1560" spans="1:17">
      <c r="A1560" s="11">
        <v>4606926538631</v>
      </c>
      <c r="B1560" s="1" t="s">
        <v>19</v>
      </c>
      <c r="C1560" s="12">
        <v>20210206</v>
      </c>
      <c r="D1560" s="12">
        <v>610538201209</v>
      </c>
      <c r="E1560" s="12" t="s">
        <v>19</v>
      </c>
      <c r="F1560" s="12">
        <v>20210216</v>
      </c>
      <c r="G1560" s="12" t="s">
        <v>20</v>
      </c>
      <c r="H1560" s="12" t="s">
        <v>40</v>
      </c>
      <c r="I1560" s="12" t="s">
        <v>118</v>
      </c>
      <c r="J1560" s="12">
        <v>16.44</v>
      </c>
      <c r="K1560" s="12" t="s">
        <v>23</v>
      </c>
      <c r="L1560">
        <f t="shared" si="48"/>
        <v>17</v>
      </c>
      <c r="M1560">
        <f>MATCH(H:H,[1]价格表!$B$4:$B$35,0)</f>
        <v>9</v>
      </c>
      <c r="N1560" s="4">
        <f>IF(J1560&lt;=0.3,INDEX([1]价格表!$B$4:$I$31,M1560,2),IF(AND(J1560&gt;0.3,J1560&lt;=1),INDEX([1]价格表!$B$4:$I$31,M1560,3),IF(AND(J1560&gt;1,J1560&lt;=2.2),INDEX([1]价格表!$B$4:$I$31,M1560,4),IF(AND(J1560&gt;2.2,J1560&lt;=3.3),INDEX([1]价格表!$B$4:$I$31,M1560,5),IF(AND(J1560&gt;3.3,J1560&lt;=4),INDEX([1]价格表!$B$4:$I$31,M1560,6),IF(AND(J1560&gt;4,J1560&lt;=5.5),INDEX([1]价格表!$B$4:$I$31,M1560,7),IF(J1560&gt;5.5,2.6+INDEX([1]价格表!$B$4:$I$31,M1560,8)*L1560)))))))</f>
        <v>18.75</v>
      </c>
      <c r="O1560" s="3"/>
      <c r="P1560" s="3"/>
      <c r="Q1560" s="3">
        <f t="shared" si="49"/>
        <v>0</v>
      </c>
    </row>
    <row r="1561" spans="1:17">
      <c r="A1561" s="11">
        <v>4606926175145</v>
      </c>
      <c r="B1561" s="1" t="s">
        <v>19</v>
      </c>
      <c r="C1561" s="12">
        <v>20210206</v>
      </c>
      <c r="D1561" s="12">
        <v>610538201209</v>
      </c>
      <c r="E1561" s="12" t="s">
        <v>19</v>
      </c>
      <c r="F1561" s="12">
        <v>20210216</v>
      </c>
      <c r="G1561" s="12" t="s">
        <v>20</v>
      </c>
      <c r="H1561" s="12" t="s">
        <v>161</v>
      </c>
      <c r="I1561" s="12" t="s">
        <v>162</v>
      </c>
      <c r="J1561" s="12">
        <v>17.96</v>
      </c>
      <c r="K1561" s="12" t="s">
        <v>23</v>
      </c>
      <c r="L1561">
        <f t="shared" si="48"/>
        <v>18</v>
      </c>
      <c r="M1561">
        <f>MATCH(H:H,[1]价格表!$B$4:$B$35,0)</f>
        <v>13</v>
      </c>
      <c r="N1561" s="4">
        <f>IF(J1561&lt;=0.3,INDEX([1]价格表!$B$4:$I$31,M1561,2),IF(AND(J1561&gt;0.3,J1561&lt;=1),INDEX([1]价格表!$B$4:$I$31,M1561,3),IF(AND(J1561&gt;1,J1561&lt;=2.2),INDEX([1]价格表!$B$4:$I$31,M1561,4),IF(AND(J1561&gt;2.2,J1561&lt;=3.3),INDEX([1]价格表!$B$4:$I$31,M1561,5),IF(AND(J1561&gt;3.3,J1561&lt;=4),INDEX([1]价格表!$B$4:$I$31,M1561,6),IF(AND(J1561&gt;4,J1561&lt;=5.5),INDEX([1]价格表!$B$4:$I$31,M1561,7),IF(J1561&gt;5.5,2.6+INDEX([1]价格表!$B$4:$I$31,M1561,8)*L1561)))))))</f>
        <v>19.7</v>
      </c>
      <c r="O1561" s="3"/>
      <c r="P1561" s="3"/>
      <c r="Q1561" s="3">
        <f t="shared" si="49"/>
        <v>0</v>
      </c>
    </row>
    <row r="1562" spans="1:17">
      <c r="A1562" s="11">
        <v>4312282598381</v>
      </c>
      <c r="B1562" s="1" t="s">
        <v>19</v>
      </c>
      <c r="C1562" s="12">
        <v>20210206</v>
      </c>
      <c r="D1562" s="12">
        <v>610538201209</v>
      </c>
      <c r="E1562" s="12" t="s">
        <v>19</v>
      </c>
      <c r="F1562" s="12">
        <v>20210216</v>
      </c>
      <c r="G1562" s="12" t="s">
        <v>20</v>
      </c>
      <c r="H1562" s="12" t="s">
        <v>29</v>
      </c>
      <c r="I1562" s="12" t="s">
        <v>49</v>
      </c>
      <c r="J1562" s="12">
        <v>18.02</v>
      </c>
      <c r="K1562" s="12" t="s">
        <v>23</v>
      </c>
      <c r="L1562">
        <f t="shared" si="48"/>
        <v>19</v>
      </c>
      <c r="M1562">
        <f>MATCH(H:H,[1]价格表!$B$4:$B$35,0)</f>
        <v>3</v>
      </c>
      <c r="N1562" s="4">
        <f>IF(J1562&lt;=0.3,INDEX([1]价格表!$B$4:$I$31,M1562,2),IF(AND(J1562&gt;0.3,J1562&lt;=1),INDEX([1]价格表!$B$4:$I$31,M1562,3),IF(AND(J1562&gt;1,J1562&lt;=2.2),INDEX([1]价格表!$B$4:$I$31,M1562,4),IF(AND(J1562&gt;2.2,J1562&lt;=3.3),INDEX([1]价格表!$B$4:$I$31,M1562,5),IF(AND(J1562&gt;3.3,J1562&lt;=4),INDEX([1]价格表!$B$4:$I$31,M1562,6),IF(AND(J1562&gt;4,J1562&lt;=5.5),INDEX([1]价格表!$B$4:$I$31,M1562,7),IF(J1562&gt;5.5,2.6+INDEX([1]价格表!$B$4:$I$31,M1562,8)*L1562)))))))</f>
        <v>20.65</v>
      </c>
      <c r="O1562" s="3"/>
      <c r="P1562" s="3"/>
      <c r="Q1562" s="3">
        <f t="shared" si="49"/>
        <v>0</v>
      </c>
    </row>
    <row r="1563" spans="1:17">
      <c r="A1563" s="11">
        <v>4606926174998</v>
      </c>
      <c r="B1563" s="1" t="s">
        <v>19</v>
      </c>
      <c r="C1563" s="12">
        <v>20210206</v>
      </c>
      <c r="D1563" s="12">
        <v>610538201209</v>
      </c>
      <c r="E1563" s="12" t="s">
        <v>19</v>
      </c>
      <c r="F1563" s="12">
        <v>20210216</v>
      </c>
      <c r="G1563" s="12" t="s">
        <v>20</v>
      </c>
      <c r="H1563" s="12" t="s">
        <v>33</v>
      </c>
      <c r="I1563" s="12" t="s">
        <v>34</v>
      </c>
      <c r="J1563" s="12">
        <v>18.02</v>
      </c>
      <c r="K1563" s="12" t="s">
        <v>23</v>
      </c>
      <c r="L1563">
        <f t="shared" si="48"/>
        <v>19</v>
      </c>
      <c r="M1563">
        <f>MATCH(H:H,[1]价格表!$B$4:$B$35,0)</f>
        <v>7</v>
      </c>
      <c r="N1563" s="4">
        <f>IF(J1563&lt;=0.3,INDEX([1]价格表!$B$4:$I$31,M1563,2),IF(AND(J1563&gt;0.3,J1563&lt;=1),INDEX([1]价格表!$B$4:$I$31,M1563,3),IF(AND(J1563&gt;1,J1563&lt;=2.2),INDEX([1]价格表!$B$4:$I$31,M1563,4),IF(AND(J1563&gt;2.2,J1563&lt;=3.3),INDEX([1]价格表!$B$4:$I$31,M1563,5),IF(AND(J1563&gt;3.3,J1563&lt;=4),INDEX([1]价格表!$B$4:$I$31,M1563,6),IF(AND(J1563&gt;4,J1563&lt;=5.5),INDEX([1]价格表!$B$4:$I$31,M1563,7),IF(J1563&gt;5.5,2.6+INDEX([1]价格表!$B$4:$I$31,M1563,8)*L1563)))))))</f>
        <v>20.65</v>
      </c>
      <c r="O1563" s="3"/>
      <c r="P1563" s="3"/>
      <c r="Q1563" s="3">
        <f t="shared" si="49"/>
        <v>0</v>
      </c>
    </row>
    <row r="1564" spans="1:17">
      <c r="A1564" s="11">
        <v>4606926175095</v>
      </c>
      <c r="B1564" s="1" t="s">
        <v>19</v>
      </c>
      <c r="C1564" s="12">
        <v>20210206</v>
      </c>
      <c r="D1564" s="12">
        <v>610538201209</v>
      </c>
      <c r="E1564" s="12" t="s">
        <v>19</v>
      </c>
      <c r="F1564" s="12">
        <v>20210216</v>
      </c>
      <c r="G1564" s="12" t="s">
        <v>20</v>
      </c>
      <c r="H1564" s="12" t="s">
        <v>33</v>
      </c>
      <c r="I1564" s="12" t="s">
        <v>34</v>
      </c>
      <c r="J1564" s="12">
        <v>18.02</v>
      </c>
      <c r="K1564" s="12" t="s">
        <v>23</v>
      </c>
      <c r="L1564">
        <f t="shared" si="48"/>
        <v>19</v>
      </c>
      <c r="M1564">
        <f>MATCH(H:H,[1]价格表!$B$4:$B$35,0)</f>
        <v>7</v>
      </c>
      <c r="N1564" s="4">
        <f>IF(J1564&lt;=0.3,INDEX([1]价格表!$B$4:$I$31,M1564,2),IF(AND(J1564&gt;0.3,J1564&lt;=1),INDEX([1]价格表!$B$4:$I$31,M1564,3),IF(AND(J1564&gt;1,J1564&lt;=2.2),INDEX([1]价格表!$B$4:$I$31,M1564,4),IF(AND(J1564&gt;2.2,J1564&lt;=3.3),INDEX([1]价格表!$B$4:$I$31,M1564,5),IF(AND(J1564&gt;3.3,J1564&lt;=4),INDEX([1]价格表!$B$4:$I$31,M1564,6),IF(AND(J1564&gt;4,J1564&lt;=5.5),INDEX([1]价格表!$B$4:$I$31,M1564,7),IF(J1564&gt;5.5,2.6+INDEX([1]价格表!$B$4:$I$31,M1564,8)*L1564)))))))</f>
        <v>20.65</v>
      </c>
      <c r="O1564" s="3"/>
      <c r="P1564" s="3"/>
      <c r="Q1564" s="3">
        <f t="shared" si="49"/>
        <v>0</v>
      </c>
    </row>
    <row r="1565" spans="1:17">
      <c r="A1565" s="11">
        <v>4606926175182</v>
      </c>
      <c r="B1565" s="1" t="s">
        <v>19</v>
      </c>
      <c r="C1565" s="12">
        <v>20210206</v>
      </c>
      <c r="D1565" s="12">
        <v>610538201209</v>
      </c>
      <c r="E1565" s="12" t="s">
        <v>19</v>
      </c>
      <c r="F1565" s="12">
        <v>20210216</v>
      </c>
      <c r="G1565" s="12" t="s">
        <v>20</v>
      </c>
      <c r="H1565" s="12" t="s">
        <v>119</v>
      </c>
      <c r="I1565" s="12" t="s">
        <v>120</v>
      </c>
      <c r="J1565" s="12">
        <v>18.02</v>
      </c>
      <c r="K1565" s="12" t="s">
        <v>23</v>
      </c>
      <c r="L1565">
        <f t="shared" si="48"/>
        <v>19</v>
      </c>
      <c r="M1565">
        <f>MATCH(H:H,[1]价格表!$B$4:$B$35,0)</f>
        <v>6</v>
      </c>
      <c r="N1565" s="4">
        <f>IF(J1565&lt;=0.3,INDEX([1]价格表!$B$4:$I$31,M1565,2),IF(AND(J1565&gt;0.3,J1565&lt;=1),INDEX([1]价格表!$B$4:$I$31,M1565,3),IF(AND(J1565&gt;1,J1565&lt;=2.2),INDEX([1]价格表!$B$4:$I$31,M1565,4),IF(AND(J1565&gt;2.2,J1565&lt;=3.3),INDEX([1]价格表!$B$4:$I$31,M1565,5),IF(AND(J1565&gt;3.3,J1565&lt;=4),INDEX([1]价格表!$B$4:$I$31,M1565,6),IF(AND(J1565&gt;4,J1565&lt;=5.5),INDEX([1]价格表!$B$4:$I$31,M1565,7),IF(J1565&gt;5.5,2.6+INDEX([1]价格表!$B$4:$I$31,M1565,8)*L1565)))))))</f>
        <v>20.65</v>
      </c>
      <c r="O1565" s="3"/>
      <c r="P1565" s="3"/>
      <c r="Q1565" s="3">
        <f t="shared" si="49"/>
        <v>0</v>
      </c>
    </row>
    <row r="1566" spans="1:17">
      <c r="A1566" s="11">
        <v>4606926180440</v>
      </c>
      <c r="B1566" s="1" t="s">
        <v>19</v>
      </c>
      <c r="C1566" s="12">
        <v>20210206</v>
      </c>
      <c r="D1566" s="12">
        <v>610538201209</v>
      </c>
      <c r="E1566" s="12" t="s">
        <v>19</v>
      </c>
      <c r="F1566" s="12">
        <v>20210216</v>
      </c>
      <c r="G1566" s="12" t="s">
        <v>20</v>
      </c>
      <c r="H1566" s="12" t="s">
        <v>119</v>
      </c>
      <c r="I1566" s="12" t="s">
        <v>120</v>
      </c>
      <c r="J1566" s="12">
        <v>18.02</v>
      </c>
      <c r="K1566" s="12" t="s">
        <v>23</v>
      </c>
      <c r="L1566">
        <f t="shared" si="48"/>
        <v>19</v>
      </c>
      <c r="M1566">
        <f>MATCH(H:H,[1]价格表!$B$4:$B$35,0)</f>
        <v>6</v>
      </c>
      <c r="N1566" s="4">
        <f>IF(J1566&lt;=0.3,INDEX([1]价格表!$B$4:$I$31,M1566,2),IF(AND(J1566&gt;0.3,J1566&lt;=1),INDEX([1]价格表!$B$4:$I$31,M1566,3),IF(AND(J1566&gt;1,J1566&lt;=2.2),INDEX([1]价格表!$B$4:$I$31,M1566,4),IF(AND(J1566&gt;2.2,J1566&lt;=3.3),INDEX([1]价格表!$B$4:$I$31,M1566,5),IF(AND(J1566&gt;3.3,J1566&lt;=4),INDEX([1]价格表!$B$4:$I$31,M1566,6),IF(AND(J1566&gt;4,J1566&lt;=5.5),INDEX([1]价格表!$B$4:$I$31,M1566,7),IF(J1566&gt;5.5,2.6+INDEX([1]价格表!$B$4:$I$31,M1566,8)*L1566)))))))</f>
        <v>20.65</v>
      </c>
      <c r="O1566" s="3"/>
      <c r="P1566" s="3"/>
      <c r="Q1566" s="3">
        <f t="shared" si="49"/>
        <v>0</v>
      </c>
    </row>
    <row r="1567" spans="1:17">
      <c r="A1567" s="11">
        <v>4606926180459</v>
      </c>
      <c r="B1567" s="1" t="s">
        <v>19</v>
      </c>
      <c r="C1567" s="12">
        <v>20210206</v>
      </c>
      <c r="D1567" s="12">
        <v>610538201209</v>
      </c>
      <c r="E1567" s="12" t="s">
        <v>19</v>
      </c>
      <c r="F1567" s="12">
        <v>20210216</v>
      </c>
      <c r="G1567" s="12" t="s">
        <v>20</v>
      </c>
      <c r="H1567" s="12" t="s">
        <v>119</v>
      </c>
      <c r="I1567" s="12" t="s">
        <v>120</v>
      </c>
      <c r="J1567" s="12">
        <v>18.02</v>
      </c>
      <c r="K1567" s="12" t="s">
        <v>23</v>
      </c>
      <c r="L1567">
        <f t="shared" si="48"/>
        <v>19</v>
      </c>
      <c r="M1567">
        <f>MATCH(H:H,[1]价格表!$B$4:$B$35,0)</f>
        <v>6</v>
      </c>
      <c r="N1567" s="4">
        <f>IF(J1567&lt;=0.3,INDEX([1]价格表!$B$4:$I$31,M1567,2),IF(AND(J1567&gt;0.3,J1567&lt;=1),INDEX([1]价格表!$B$4:$I$31,M1567,3),IF(AND(J1567&gt;1,J1567&lt;=2.2),INDEX([1]价格表!$B$4:$I$31,M1567,4),IF(AND(J1567&gt;2.2,J1567&lt;=3.3),INDEX([1]价格表!$B$4:$I$31,M1567,5),IF(AND(J1567&gt;3.3,J1567&lt;=4),INDEX([1]价格表!$B$4:$I$31,M1567,6),IF(AND(J1567&gt;4,J1567&lt;=5.5),INDEX([1]价格表!$B$4:$I$31,M1567,7),IF(J1567&gt;5.5,2.6+INDEX([1]价格表!$B$4:$I$31,M1567,8)*L1567)))))))</f>
        <v>20.65</v>
      </c>
      <c r="O1567" s="3"/>
      <c r="P1567" s="3"/>
      <c r="Q1567" s="3">
        <f t="shared" si="49"/>
        <v>0</v>
      </c>
    </row>
    <row r="1568" spans="1:17">
      <c r="A1568" s="11">
        <v>4606926180462</v>
      </c>
      <c r="B1568" s="1" t="s">
        <v>19</v>
      </c>
      <c r="C1568" s="12">
        <v>20210206</v>
      </c>
      <c r="D1568" s="12">
        <v>610538201209</v>
      </c>
      <c r="E1568" s="12" t="s">
        <v>19</v>
      </c>
      <c r="F1568" s="12">
        <v>20210216</v>
      </c>
      <c r="G1568" s="12" t="s">
        <v>20</v>
      </c>
      <c r="H1568" s="12" t="s">
        <v>161</v>
      </c>
      <c r="I1568" s="12" t="s">
        <v>162</v>
      </c>
      <c r="J1568" s="12">
        <v>18.02</v>
      </c>
      <c r="K1568" s="12" t="s">
        <v>23</v>
      </c>
      <c r="L1568">
        <f t="shared" si="48"/>
        <v>19</v>
      </c>
      <c r="M1568">
        <f>MATCH(H:H,[1]价格表!$B$4:$B$35,0)</f>
        <v>13</v>
      </c>
      <c r="N1568" s="4">
        <f>IF(J1568&lt;=0.3,INDEX([1]价格表!$B$4:$I$31,M1568,2),IF(AND(J1568&gt;0.3,J1568&lt;=1),INDEX([1]价格表!$B$4:$I$31,M1568,3),IF(AND(J1568&gt;1,J1568&lt;=2.2),INDEX([1]价格表!$B$4:$I$31,M1568,4),IF(AND(J1568&gt;2.2,J1568&lt;=3.3),INDEX([1]价格表!$B$4:$I$31,M1568,5),IF(AND(J1568&gt;3.3,J1568&lt;=4),INDEX([1]价格表!$B$4:$I$31,M1568,6),IF(AND(J1568&gt;4,J1568&lt;=5.5),INDEX([1]价格表!$B$4:$I$31,M1568,7),IF(J1568&gt;5.5,2.6+INDEX([1]价格表!$B$4:$I$31,M1568,8)*L1568)))))))</f>
        <v>20.65</v>
      </c>
      <c r="O1568" s="3"/>
      <c r="P1568" s="3"/>
      <c r="Q1568" s="3">
        <f t="shared" si="49"/>
        <v>0</v>
      </c>
    </row>
    <row r="1569" spans="1:17">
      <c r="A1569" s="11">
        <v>4312282598380</v>
      </c>
      <c r="B1569" s="1" t="s">
        <v>19</v>
      </c>
      <c r="C1569" s="12">
        <v>20210206</v>
      </c>
      <c r="D1569" s="12">
        <v>610538201209</v>
      </c>
      <c r="E1569" s="12" t="s">
        <v>19</v>
      </c>
      <c r="F1569" s="12">
        <v>20210216</v>
      </c>
      <c r="G1569" s="12" t="s">
        <v>20</v>
      </c>
      <c r="H1569" s="12" t="s">
        <v>29</v>
      </c>
      <c r="I1569" s="12" t="s">
        <v>49</v>
      </c>
      <c r="J1569" s="12">
        <v>18.03</v>
      </c>
      <c r="K1569" s="12" t="s">
        <v>23</v>
      </c>
      <c r="L1569">
        <f t="shared" si="48"/>
        <v>19</v>
      </c>
      <c r="M1569">
        <f>MATCH(H:H,[1]价格表!$B$4:$B$35,0)</f>
        <v>3</v>
      </c>
      <c r="N1569" s="4">
        <f>IF(J1569&lt;=0.3,INDEX([1]价格表!$B$4:$I$31,M1569,2),IF(AND(J1569&gt;0.3,J1569&lt;=1),INDEX([1]价格表!$B$4:$I$31,M1569,3),IF(AND(J1569&gt;1,J1569&lt;=2.2),INDEX([1]价格表!$B$4:$I$31,M1569,4),IF(AND(J1569&gt;2.2,J1569&lt;=3.3),INDEX([1]价格表!$B$4:$I$31,M1569,5),IF(AND(J1569&gt;3.3,J1569&lt;=4),INDEX([1]价格表!$B$4:$I$31,M1569,6),IF(AND(J1569&gt;4,J1569&lt;=5.5),INDEX([1]价格表!$B$4:$I$31,M1569,7),IF(J1569&gt;5.5,2.6+INDEX([1]价格表!$B$4:$I$31,M1569,8)*L1569)))))))</f>
        <v>20.65</v>
      </c>
      <c r="O1569" s="3"/>
      <c r="P1569" s="3"/>
      <c r="Q1569" s="3">
        <f t="shared" si="49"/>
        <v>0</v>
      </c>
    </row>
    <row r="1570" spans="1:17">
      <c r="A1570" s="11">
        <v>4606926175256</v>
      </c>
      <c r="B1570" s="1" t="s">
        <v>19</v>
      </c>
      <c r="C1570" s="12">
        <v>20210206</v>
      </c>
      <c r="D1570" s="12">
        <v>610538201209</v>
      </c>
      <c r="E1570" s="12" t="s">
        <v>19</v>
      </c>
      <c r="F1570" s="12">
        <v>20210216</v>
      </c>
      <c r="G1570" s="12" t="s">
        <v>20</v>
      </c>
      <c r="H1570" s="12" t="s">
        <v>33</v>
      </c>
      <c r="I1570" s="12" t="s">
        <v>34</v>
      </c>
      <c r="J1570" s="12">
        <v>18.21</v>
      </c>
      <c r="K1570" s="12" t="s">
        <v>23</v>
      </c>
      <c r="L1570">
        <f t="shared" si="48"/>
        <v>19</v>
      </c>
      <c r="M1570">
        <f>MATCH(H:H,[1]价格表!$B$4:$B$35,0)</f>
        <v>7</v>
      </c>
      <c r="N1570" s="4">
        <f>IF(J1570&lt;=0.3,INDEX([1]价格表!$B$4:$I$31,M1570,2),IF(AND(J1570&gt;0.3,J1570&lt;=1),INDEX([1]价格表!$B$4:$I$31,M1570,3),IF(AND(J1570&gt;1,J1570&lt;=2.2),INDEX([1]价格表!$B$4:$I$31,M1570,4),IF(AND(J1570&gt;2.2,J1570&lt;=3.3),INDEX([1]价格表!$B$4:$I$31,M1570,5),IF(AND(J1570&gt;3.3,J1570&lt;=4),INDEX([1]价格表!$B$4:$I$31,M1570,6),IF(AND(J1570&gt;4,J1570&lt;=5.5),INDEX([1]价格表!$B$4:$I$31,M1570,7),IF(J1570&gt;5.5,2.6+INDEX([1]价格表!$B$4:$I$31,M1570,8)*L1570)))))))</f>
        <v>20.65</v>
      </c>
      <c r="O1570" s="3"/>
      <c r="P1570" s="3"/>
      <c r="Q1570" s="3">
        <f t="shared" si="49"/>
        <v>0</v>
      </c>
    </row>
    <row r="1571" spans="1:17">
      <c r="A1571" s="11">
        <v>4312281344578</v>
      </c>
      <c r="B1571" s="1" t="s">
        <v>19</v>
      </c>
      <c r="C1571" s="12">
        <v>20210206</v>
      </c>
      <c r="D1571" s="12">
        <v>610538201209</v>
      </c>
      <c r="E1571" s="12" t="s">
        <v>19</v>
      </c>
      <c r="F1571" s="12">
        <v>20210216</v>
      </c>
      <c r="G1571" s="12" t="s">
        <v>20</v>
      </c>
      <c r="H1571" s="12" t="s">
        <v>54</v>
      </c>
      <c r="I1571" s="12" t="s">
        <v>55</v>
      </c>
      <c r="J1571" s="12">
        <v>18.46</v>
      </c>
      <c r="K1571" s="12" t="s">
        <v>23</v>
      </c>
      <c r="L1571">
        <f t="shared" si="48"/>
        <v>19</v>
      </c>
      <c r="M1571">
        <f>MATCH(H:H,[1]价格表!$B$4:$B$35,0)</f>
        <v>10</v>
      </c>
      <c r="N1571" s="4">
        <f>IF(J1571&lt;=0.3,INDEX([1]价格表!$B$4:$I$31,M1571,2),IF(AND(J1571&gt;0.3,J1571&lt;=1),INDEX([1]价格表!$B$4:$I$31,M1571,3),IF(AND(J1571&gt;1,J1571&lt;=2.2),INDEX([1]价格表!$B$4:$I$31,M1571,4),IF(AND(J1571&gt;2.2,J1571&lt;=3.3),INDEX([1]价格表!$B$4:$I$31,M1571,5),IF(AND(J1571&gt;3.3,J1571&lt;=4),INDEX([1]价格表!$B$4:$I$31,M1571,6),IF(AND(J1571&gt;4,J1571&lt;=5.5),INDEX([1]价格表!$B$4:$I$31,M1571,7),IF(J1571&gt;5.5,2.6+INDEX([1]价格表!$B$4:$I$31,M1571,8)*L1571)))))))</f>
        <v>20.65</v>
      </c>
      <c r="O1571" s="3"/>
      <c r="P1571" s="3"/>
      <c r="Q1571" s="3">
        <f t="shared" si="49"/>
        <v>0</v>
      </c>
    </row>
    <row r="1572" spans="1:17">
      <c r="A1572" s="11">
        <v>4312287783955</v>
      </c>
      <c r="B1572" s="1" t="s">
        <v>19</v>
      </c>
      <c r="C1572" s="12">
        <v>20210207</v>
      </c>
      <c r="D1572" s="12">
        <v>610538201209</v>
      </c>
      <c r="E1572" s="12" t="s">
        <v>19</v>
      </c>
      <c r="F1572" s="12">
        <v>20210217</v>
      </c>
      <c r="G1572" s="12" t="s">
        <v>20</v>
      </c>
      <c r="H1572" s="12" t="s">
        <v>24</v>
      </c>
      <c r="I1572" s="12" t="s">
        <v>25</v>
      </c>
      <c r="J1572" s="12">
        <v>0.86</v>
      </c>
      <c r="K1572" s="12" t="s">
        <v>23</v>
      </c>
      <c r="L1572">
        <f t="shared" si="48"/>
        <v>1</v>
      </c>
      <c r="M1572">
        <f>MATCH(H:H,[1]价格表!$B$4:$B$35,0)</f>
        <v>1</v>
      </c>
      <c r="N1572" s="4">
        <f>IF(J1572&lt;=0.3,INDEX([1]价格表!$B$4:$I$31,M1572,2),IF(AND(J1572&gt;0.3,J1572&lt;=1),INDEX([1]价格表!$B$4:$I$31,M1572,3),IF(AND(J1572&gt;1,J1572&lt;=2.2),INDEX([1]价格表!$B$4:$I$31,M1572,4),IF(AND(J1572&gt;2.2,J1572&lt;=3.3),INDEX([1]价格表!$B$4:$I$31,M1572,5),IF(AND(J1572&gt;3.3,J1572&lt;=4),INDEX([1]价格表!$B$4:$I$31,M1572,6),IF(AND(J1572&gt;4,J1572&lt;=5.5),INDEX([1]价格表!$B$4:$I$31,M1572,7),IF(J1572&gt;5.5,2.6+INDEX([1]价格表!$B$4:$I$31,M1572,8)*L1572)))))))</f>
        <v>1.8</v>
      </c>
      <c r="O1572" s="3"/>
      <c r="P1572" s="3"/>
      <c r="Q1572" s="3">
        <f t="shared" si="49"/>
        <v>0</v>
      </c>
    </row>
    <row r="1573" spans="1:17">
      <c r="A1573" s="11">
        <v>4606929106877</v>
      </c>
      <c r="B1573" s="1" t="s">
        <v>19</v>
      </c>
      <c r="C1573" s="12">
        <v>20210207</v>
      </c>
      <c r="D1573" s="12">
        <v>610538201209</v>
      </c>
      <c r="E1573" s="12" t="s">
        <v>19</v>
      </c>
      <c r="F1573" s="12">
        <v>20210217</v>
      </c>
      <c r="G1573" s="12" t="s">
        <v>20</v>
      </c>
      <c r="H1573" s="12" t="s">
        <v>47</v>
      </c>
      <c r="I1573" s="12" t="s">
        <v>124</v>
      </c>
      <c r="J1573" s="12">
        <v>3.58</v>
      </c>
      <c r="K1573" s="12" t="s">
        <v>23</v>
      </c>
      <c r="L1573">
        <f t="shared" si="48"/>
        <v>4</v>
      </c>
      <c r="M1573">
        <f>MATCH(H:H,[1]价格表!$B$4:$B$35,0)</f>
        <v>12</v>
      </c>
      <c r="N1573" s="4">
        <f>IF(J1573&lt;=0.3,INDEX([1]价格表!$B$4:$I$31,M1573,2),IF(AND(J1573&gt;0.3,J1573&lt;=1),INDEX([1]价格表!$B$4:$I$31,M1573,3),IF(AND(J1573&gt;1,J1573&lt;=2.2),INDEX([1]价格表!$B$4:$I$31,M1573,4),IF(AND(J1573&gt;2.2,J1573&lt;=3.3),INDEX([1]价格表!$B$4:$I$31,M1573,5),IF(AND(J1573&gt;3.3,J1573&lt;=4),INDEX([1]价格表!$B$4:$I$31,M1573,6),IF(AND(J1573&gt;4,J1573&lt;=5.5),INDEX([1]价格表!$B$4:$I$31,M1573,7),IF(J1573&gt;5.5,2.6+INDEX([1]价格表!$B$4:$I$31,M1573,8)*L1573)))))))</f>
        <v>3.7</v>
      </c>
      <c r="O1573" s="3"/>
      <c r="P1573" s="3"/>
      <c r="Q1573" s="3">
        <f t="shared" si="49"/>
        <v>0</v>
      </c>
    </row>
    <row r="1574" spans="1:17">
      <c r="A1574" s="11">
        <v>4606929108135</v>
      </c>
      <c r="B1574" s="1" t="s">
        <v>19</v>
      </c>
      <c r="C1574" s="12">
        <v>20210207</v>
      </c>
      <c r="D1574" s="12">
        <v>610538201209</v>
      </c>
      <c r="E1574" s="12" t="s">
        <v>19</v>
      </c>
      <c r="F1574" s="12">
        <v>20210217</v>
      </c>
      <c r="G1574" s="12" t="s">
        <v>20</v>
      </c>
      <c r="H1574" s="12" t="s">
        <v>24</v>
      </c>
      <c r="I1574" s="12" t="s">
        <v>25</v>
      </c>
      <c r="J1574" s="12">
        <v>0.98</v>
      </c>
      <c r="K1574" s="12" t="s">
        <v>23</v>
      </c>
      <c r="L1574">
        <f t="shared" si="48"/>
        <v>1</v>
      </c>
      <c r="M1574">
        <f>MATCH(H:H,[1]价格表!$B$4:$B$35,0)</f>
        <v>1</v>
      </c>
      <c r="N1574" s="4">
        <f>IF(J1574&lt;=0.3,INDEX([1]价格表!$B$4:$I$31,M1574,2),IF(AND(J1574&gt;0.3,J1574&lt;=1),INDEX([1]价格表!$B$4:$I$31,M1574,3),IF(AND(J1574&gt;1,J1574&lt;=2.2),INDEX([1]价格表!$B$4:$I$31,M1574,4),IF(AND(J1574&gt;2.2,J1574&lt;=3.3),INDEX([1]价格表!$B$4:$I$31,M1574,5),IF(AND(J1574&gt;3.3,J1574&lt;=4),INDEX([1]价格表!$B$4:$I$31,M1574,6),IF(AND(J1574&gt;4,J1574&lt;=5.5),INDEX([1]价格表!$B$4:$I$31,M1574,7),IF(J1574&gt;5.5,2.6+INDEX([1]价格表!$B$4:$I$31,M1574,8)*L1574)))))))</f>
        <v>1.8</v>
      </c>
      <c r="O1574" s="3"/>
      <c r="P1574" s="3"/>
      <c r="Q1574" s="3">
        <f t="shared" si="49"/>
        <v>0</v>
      </c>
    </row>
    <row r="1575" spans="1:17">
      <c r="A1575" s="11">
        <v>4606929210825</v>
      </c>
      <c r="B1575" s="1" t="s">
        <v>19</v>
      </c>
      <c r="C1575" s="12">
        <v>20210207</v>
      </c>
      <c r="D1575" s="12">
        <v>610538201209</v>
      </c>
      <c r="E1575" s="12" t="s">
        <v>19</v>
      </c>
      <c r="F1575" s="12">
        <v>20210217</v>
      </c>
      <c r="G1575" s="12" t="s">
        <v>20</v>
      </c>
      <c r="H1575" s="12" t="s">
        <v>72</v>
      </c>
      <c r="I1575" s="12" t="s">
        <v>73</v>
      </c>
      <c r="J1575" s="12">
        <v>0.33</v>
      </c>
      <c r="K1575" s="12" t="s">
        <v>23</v>
      </c>
      <c r="L1575">
        <f t="shared" si="48"/>
        <v>1</v>
      </c>
      <c r="M1575">
        <f>MATCH(H:H,[1]价格表!$B$4:$B$35,0)</f>
        <v>2</v>
      </c>
      <c r="N1575" s="4">
        <f>IF(J1575&lt;=0.3,INDEX([1]价格表!$B$4:$I$31,M1575,2),IF(AND(J1575&gt;0.3,J1575&lt;=1),INDEX([1]价格表!$B$4:$I$31,M1575,3),IF(AND(J1575&gt;1,J1575&lt;=2.2),INDEX([1]价格表!$B$4:$I$31,M1575,4),IF(AND(J1575&gt;2.2,J1575&lt;=3.3),INDEX([1]价格表!$B$4:$I$31,M1575,5),IF(AND(J1575&gt;3.3,J1575&lt;=4),INDEX([1]价格表!$B$4:$I$31,M1575,6),IF(AND(J1575&gt;4,J1575&lt;=5.5),INDEX([1]价格表!$B$4:$I$31,M1575,7),IF(J1575&gt;5.5,2.6+INDEX([1]价格表!$B$4:$I$31,M1575,8)*L1575)))))))</f>
        <v>1.8</v>
      </c>
      <c r="O1575" s="5">
        <v>0.27</v>
      </c>
      <c r="P1575" s="5">
        <v>1.65</v>
      </c>
      <c r="Q1575" s="3">
        <f t="shared" si="49"/>
        <v>-0.15</v>
      </c>
    </row>
    <row r="1576" spans="1:17">
      <c r="A1576" s="11">
        <v>4606929484841</v>
      </c>
      <c r="B1576" s="1" t="s">
        <v>19</v>
      </c>
      <c r="C1576" s="12">
        <v>20210207</v>
      </c>
      <c r="D1576" s="12">
        <v>610538201209</v>
      </c>
      <c r="E1576" s="12" t="s">
        <v>19</v>
      </c>
      <c r="F1576" s="12">
        <v>20210217</v>
      </c>
      <c r="G1576" s="12" t="s">
        <v>20</v>
      </c>
      <c r="H1576" s="12" t="s">
        <v>24</v>
      </c>
      <c r="I1576" s="12" t="s">
        <v>25</v>
      </c>
      <c r="J1576" s="12">
        <v>1.34</v>
      </c>
      <c r="K1576" s="12" t="s">
        <v>23</v>
      </c>
      <c r="L1576">
        <f t="shared" si="48"/>
        <v>2</v>
      </c>
      <c r="M1576">
        <f>MATCH(H:H,[1]价格表!$B$4:$B$35,0)</f>
        <v>1</v>
      </c>
      <c r="N1576" s="4">
        <f>IF(J1576&lt;=0.3,INDEX([1]价格表!$B$4:$I$31,M1576,2),IF(AND(J1576&gt;0.3,J1576&lt;=1),INDEX([1]价格表!$B$4:$I$31,M1576,3),IF(AND(J1576&gt;1,J1576&lt;=2.2),INDEX([1]价格表!$B$4:$I$31,M1576,4),IF(AND(J1576&gt;2.2,J1576&lt;=3.3),INDEX([1]价格表!$B$4:$I$31,M1576,5),IF(AND(J1576&gt;3.3,J1576&lt;=4),INDEX([1]价格表!$B$4:$I$31,M1576,6),IF(AND(J1576&gt;4,J1576&lt;=5.5),INDEX([1]价格表!$B$4:$I$31,M1576,7),IF(J1576&gt;5.5,2.6+INDEX([1]价格表!$B$4:$I$31,M1576,8)*L1576)))))))</f>
        <v>2.15</v>
      </c>
      <c r="O1576" s="3"/>
      <c r="P1576" s="3"/>
      <c r="Q1576" s="3">
        <f t="shared" si="49"/>
        <v>0</v>
      </c>
    </row>
    <row r="1577" spans="1:17">
      <c r="A1577" s="11">
        <v>4606929484843</v>
      </c>
      <c r="B1577" s="1" t="s">
        <v>19</v>
      </c>
      <c r="C1577" s="12">
        <v>20210207</v>
      </c>
      <c r="D1577" s="12">
        <v>610538201209</v>
      </c>
      <c r="E1577" s="12" t="s">
        <v>19</v>
      </c>
      <c r="F1577" s="12">
        <v>20210217</v>
      </c>
      <c r="G1577" s="12" t="s">
        <v>20</v>
      </c>
      <c r="H1577" s="12" t="s">
        <v>52</v>
      </c>
      <c r="I1577" s="12" t="s">
        <v>155</v>
      </c>
      <c r="J1577" s="12">
        <v>1.44</v>
      </c>
      <c r="K1577" s="12" t="s">
        <v>23</v>
      </c>
      <c r="L1577">
        <f t="shared" si="48"/>
        <v>2</v>
      </c>
      <c r="M1577">
        <f>MATCH(H:H,[1]价格表!$B$4:$B$35,0)</f>
        <v>21</v>
      </c>
      <c r="N1577" s="4">
        <f>IF(J1577&lt;=0.3,INDEX([1]价格表!$B$4:$I$31,M1577,2),IF(AND(J1577&gt;0.3,J1577&lt;=1),INDEX([1]价格表!$B$4:$I$31,M1577,3),IF(AND(J1577&gt;1,J1577&lt;=2.2),INDEX([1]价格表!$B$4:$I$31,M1577,4),IF(AND(J1577&gt;2.2,J1577&lt;=3.3),INDEX([1]价格表!$B$4:$I$31,M1577,5),IF(AND(J1577&gt;3.3,J1577&lt;=4),INDEX([1]价格表!$B$4:$I$31,M1577,6),IF(AND(J1577&gt;4,J1577&lt;=5.5),INDEX([1]价格表!$B$4:$I$31,M1577,7),IF(J1577&gt;5.5,2.6+INDEX([1]价格表!$B$4:$I$31,M1577,8)*L1577)))))))</f>
        <v>2.15</v>
      </c>
      <c r="O1577" s="3"/>
      <c r="P1577" s="3"/>
      <c r="Q1577" s="3">
        <f t="shared" si="49"/>
        <v>0</v>
      </c>
    </row>
    <row r="1578" spans="1:17">
      <c r="A1578" s="11">
        <v>4606929486325</v>
      </c>
      <c r="B1578" s="1" t="s">
        <v>19</v>
      </c>
      <c r="C1578" s="12">
        <v>20210207</v>
      </c>
      <c r="D1578" s="12">
        <v>610538201209</v>
      </c>
      <c r="E1578" s="12" t="s">
        <v>19</v>
      </c>
      <c r="F1578" s="12">
        <v>20210217</v>
      </c>
      <c r="G1578" s="12" t="s">
        <v>20</v>
      </c>
      <c r="H1578" s="12" t="s">
        <v>161</v>
      </c>
      <c r="I1578" s="12" t="s">
        <v>162</v>
      </c>
      <c r="J1578" s="12">
        <v>2.4</v>
      </c>
      <c r="K1578" s="12" t="s">
        <v>23</v>
      </c>
      <c r="L1578">
        <f t="shared" si="48"/>
        <v>3</v>
      </c>
      <c r="M1578">
        <f>MATCH(H:H,[1]价格表!$B$4:$B$35,0)</f>
        <v>13</v>
      </c>
      <c r="N1578" s="4">
        <f>IF(J1578&lt;=0.3,INDEX([1]价格表!$B$4:$I$31,M1578,2),IF(AND(J1578&gt;0.3,J1578&lt;=1),INDEX([1]价格表!$B$4:$I$31,M1578,3),IF(AND(J1578&gt;1,J1578&lt;=2.2),INDEX([1]价格表!$B$4:$I$31,M1578,4),IF(AND(J1578&gt;2.2,J1578&lt;=3.3),INDEX([1]价格表!$B$4:$I$31,M1578,5),IF(AND(J1578&gt;3.3,J1578&lt;=4),INDEX([1]价格表!$B$4:$I$31,M1578,6),IF(AND(J1578&gt;4,J1578&lt;=5.5),INDEX([1]价格表!$B$4:$I$31,M1578,7),IF(J1578&gt;5.5,2.6+INDEX([1]价格表!$B$4:$I$31,M1578,8)*L1578)))))))</f>
        <v>2.5</v>
      </c>
      <c r="O1578" s="5">
        <v>2.1</v>
      </c>
      <c r="P1578" s="5">
        <v>2.15</v>
      </c>
      <c r="Q1578" s="3">
        <f t="shared" si="49"/>
        <v>-0.35</v>
      </c>
    </row>
    <row r="1579" spans="1:17">
      <c r="A1579" s="11">
        <v>4606929486336</v>
      </c>
      <c r="B1579" s="1" t="s">
        <v>19</v>
      </c>
      <c r="C1579" s="12">
        <v>20210207</v>
      </c>
      <c r="D1579" s="12">
        <v>610538201209</v>
      </c>
      <c r="E1579" s="12" t="s">
        <v>19</v>
      </c>
      <c r="F1579" s="12">
        <v>20210217</v>
      </c>
      <c r="G1579" s="12" t="s">
        <v>20</v>
      </c>
      <c r="H1579" s="12" t="s">
        <v>35</v>
      </c>
      <c r="I1579" s="12" t="s">
        <v>197</v>
      </c>
      <c r="J1579" s="12">
        <v>2.4</v>
      </c>
      <c r="K1579" s="12" t="s">
        <v>23</v>
      </c>
      <c r="L1579">
        <f t="shared" si="48"/>
        <v>3</v>
      </c>
      <c r="M1579">
        <f>MATCH(H:H,[1]价格表!$B$4:$B$35,0)</f>
        <v>11</v>
      </c>
      <c r="N1579" s="4">
        <f>IF(J1579&lt;=0.3,INDEX([1]价格表!$B$4:$I$31,M1579,2),IF(AND(J1579&gt;0.3,J1579&lt;=1),INDEX([1]价格表!$B$4:$I$31,M1579,3),IF(AND(J1579&gt;1,J1579&lt;=2.2),INDEX([1]价格表!$B$4:$I$31,M1579,4),IF(AND(J1579&gt;2.2,J1579&lt;=3.3),INDEX([1]价格表!$B$4:$I$31,M1579,5),IF(AND(J1579&gt;3.3,J1579&lt;=4),INDEX([1]价格表!$B$4:$I$31,M1579,6),IF(AND(J1579&gt;4,J1579&lt;=5.5),INDEX([1]价格表!$B$4:$I$31,M1579,7),IF(J1579&gt;5.5,2.6+INDEX([1]价格表!$B$4:$I$31,M1579,8)*L1579)))))))</f>
        <v>2.5</v>
      </c>
      <c r="O1579" s="5">
        <v>2.1</v>
      </c>
      <c r="P1579" s="5">
        <v>2.15</v>
      </c>
      <c r="Q1579" s="3">
        <f t="shared" si="49"/>
        <v>-0.35</v>
      </c>
    </row>
    <row r="1580" spans="1:17">
      <c r="A1580" s="11">
        <v>4606929486355</v>
      </c>
      <c r="B1580" s="1" t="s">
        <v>19</v>
      </c>
      <c r="C1580" s="12">
        <v>20210207</v>
      </c>
      <c r="D1580" s="12">
        <v>610538201209</v>
      </c>
      <c r="E1580" s="12" t="s">
        <v>19</v>
      </c>
      <c r="F1580" s="12">
        <v>20210217</v>
      </c>
      <c r="G1580" s="12" t="s">
        <v>20</v>
      </c>
      <c r="H1580" s="12" t="s">
        <v>33</v>
      </c>
      <c r="I1580" s="12" t="s">
        <v>34</v>
      </c>
      <c r="J1580" s="12">
        <v>2.36</v>
      </c>
      <c r="K1580" s="12" t="s">
        <v>23</v>
      </c>
      <c r="L1580">
        <f t="shared" si="48"/>
        <v>3</v>
      </c>
      <c r="M1580">
        <f>MATCH(H:H,[1]价格表!$B$4:$B$35,0)</f>
        <v>7</v>
      </c>
      <c r="N1580" s="4">
        <f>IF(J1580&lt;=0.3,INDEX([1]价格表!$B$4:$I$31,M1580,2),IF(AND(J1580&gt;0.3,J1580&lt;=1),INDEX([1]价格表!$B$4:$I$31,M1580,3),IF(AND(J1580&gt;1,J1580&lt;=2.2),INDEX([1]价格表!$B$4:$I$31,M1580,4),IF(AND(J1580&gt;2.2,J1580&lt;=3.3),INDEX([1]价格表!$B$4:$I$31,M1580,5),IF(AND(J1580&gt;3.3,J1580&lt;=4),INDEX([1]价格表!$B$4:$I$31,M1580,6),IF(AND(J1580&gt;4,J1580&lt;=5.5),INDEX([1]价格表!$B$4:$I$31,M1580,7),IF(J1580&gt;5.5,2.6+INDEX([1]价格表!$B$4:$I$31,M1580,8)*L1580)))))))</f>
        <v>2.5</v>
      </c>
      <c r="O1580" s="5">
        <v>2.1</v>
      </c>
      <c r="P1580" s="5">
        <v>2.15</v>
      </c>
      <c r="Q1580" s="3">
        <f t="shared" si="49"/>
        <v>-0.35</v>
      </c>
    </row>
    <row r="1581" spans="1:17">
      <c r="A1581" s="11">
        <v>4606929488084</v>
      </c>
      <c r="B1581" s="1" t="s">
        <v>19</v>
      </c>
      <c r="C1581" s="12">
        <v>20210207</v>
      </c>
      <c r="D1581" s="12">
        <v>610538201209</v>
      </c>
      <c r="E1581" s="12" t="s">
        <v>19</v>
      </c>
      <c r="F1581" s="12">
        <v>20210217</v>
      </c>
      <c r="G1581" s="12" t="s">
        <v>20</v>
      </c>
      <c r="H1581" s="12" t="s">
        <v>125</v>
      </c>
      <c r="I1581" s="12" t="s">
        <v>273</v>
      </c>
      <c r="J1581" s="12">
        <v>3.46</v>
      </c>
      <c r="K1581" s="12" t="s">
        <v>23</v>
      </c>
      <c r="L1581">
        <f t="shared" si="48"/>
        <v>4</v>
      </c>
      <c r="M1581">
        <f>MATCH(H:H,[1]价格表!$B$4:$B$35,0)</f>
        <v>22</v>
      </c>
      <c r="N1581" s="4">
        <f>IF(J1581&lt;=0.3,INDEX([1]价格表!$B$4:$I$31,M1581,2),IF(AND(J1581&gt;0.3,J1581&lt;=1),INDEX([1]价格表!$B$4:$I$31,M1581,3),IF(AND(J1581&gt;1,J1581&lt;=2.2),INDEX([1]价格表!$B$4:$I$31,M1581,4),IF(AND(J1581&gt;2.2,J1581&lt;=3.3),INDEX([1]价格表!$B$4:$I$31,M1581,5),IF(AND(J1581&gt;3.3,J1581&lt;=4),INDEX([1]价格表!$B$4:$I$31,M1581,6),IF(AND(J1581&gt;4,J1581&lt;=5.5),INDEX([1]价格表!$B$4:$I$31,M1581,7),IF(J1581&gt;5.5,2.6+INDEX([1]价格表!$B$4:$I$31,M1581,8)*L1581)))))))</f>
        <v>3.7</v>
      </c>
      <c r="O1581" s="5">
        <v>2.64</v>
      </c>
      <c r="P1581" s="5">
        <v>2.5</v>
      </c>
      <c r="Q1581" s="3">
        <f t="shared" si="49"/>
        <v>-1.2</v>
      </c>
    </row>
    <row r="1582" spans="1:17">
      <c r="A1582" s="11">
        <v>4606929490020</v>
      </c>
      <c r="B1582" s="1" t="s">
        <v>19</v>
      </c>
      <c r="C1582" s="12">
        <v>20210207</v>
      </c>
      <c r="D1582" s="12">
        <v>610538201209</v>
      </c>
      <c r="E1582" s="12" t="s">
        <v>19</v>
      </c>
      <c r="F1582" s="12">
        <v>20210217</v>
      </c>
      <c r="G1582" s="12" t="s">
        <v>20</v>
      </c>
      <c r="H1582" s="12" t="s">
        <v>24</v>
      </c>
      <c r="I1582" s="12" t="s">
        <v>56</v>
      </c>
      <c r="J1582" s="12">
        <v>1.31</v>
      </c>
      <c r="K1582" s="12" t="s">
        <v>23</v>
      </c>
      <c r="L1582">
        <f t="shared" si="48"/>
        <v>2</v>
      </c>
      <c r="M1582">
        <f>MATCH(H:H,[1]价格表!$B$4:$B$35,0)</f>
        <v>1</v>
      </c>
      <c r="N1582" s="4">
        <f>IF(J1582&lt;=0.3,INDEX([1]价格表!$B$4:$I$31,M1582,2),IF(AND(J1582&gt;0.3,J1582&lt;=1),INDEX([1]价格表!$B$4:$I$31,M1582,3),IF(AND(J1582&gt;1,J1582&lt;=2.2),INDEX([1]价格表!$B$4:$I$31,M1582,4),IF(AND(J1582&gt;2.2,J1582&lt;=3.3),INDEX([1]价格表!$B$4:$I$31,M1582,5),IF(AND(J1582&gt;3.3,J1582&lt;=4),INDEX([1]价格表!$B$4:$I$31,M1582,6),IF(AND(J1582&gt;4,J1582&lt;=5.5),INDEX([1]价格表!$B$4:$I$31,M1582,7),IF(J1582&gt;5.5,2.6+INDEX([1]价格表!$B$4:$I$31,M1582,8)*L1582)))))))</f>
        <v>2.15</v>
      </c>
      <c r="O1582" s="3"/>
      <c r="P1582" s="3"/>
      <c r="Q1582" s="3">
        <f t="shared" si="49"/>
        <v>0</v>
      </c>
    </row>
    <row r="1583" spans="1:17">
      <c r="A1583" s="11">
        <v>4606929490113</v>
      </c>
      <c r="B1583" s="1" t="s">
        <v>19</v>
      </c>
      <c r="C1583" s="12">
        <v>20210207</v>
      </c>
      <c r="D1583" s="12">
        <v>610538201209</v>
      </c>
      <c r="E1583" s="12" t="s">
        <v>19</v>
      </c>
      <c r="F1583" s="12">
        <v>20210217</v>
      </c>
      <c r="G1583" s="12" t="s">
        <v>20</v>
      </c>
      <c r="H1583" s="12" t="s">
        <v>24</v>
      </c>
      <c r="I1583" s="12" t="s">
        <v>25</v>
      </c>
      <c r="J1583" s="12">
        <v>1.5</v>
      </c>
      <c r="K1583" s="12" t="s">
        <v>23</v>
      </c>
      <c r="L1583">
        <f t="shared" si="48"/>
        <v>2</v>
      </c>
      <c r="M1583">
        <f>MATCH(H:H,[1]价格表!$B$4:$B$35,0)</f>
        <v>1</v>
      </c>
      <c r="N1583" s="4">
        <f>IF(J1583&lt;=0.3,INDEX([1]价格表!$B$4:$I$31,M1583,2),IF(AND(J1583&gt;0.3,J1583&lt;=1),INDEX([1]价格表!$B$4:$I$31,M1583,3),IF(AND(J1583&gt;1,J1583&lt;=2.2),INDEX([1]价格表!$B$4:$I$31,M1583,4),IF(AND(J1583&gt;2.2,J1583&lt;=3.3),INDEX([1]价格表!$B$4:$I$31,M1583,5),IF(AND(J1583&gt;3.3,J1583&lt;=4),INDEX([1]价格表!$B$4:$I$31,M1583,6),IF(AND(J1583&gt;4,J1583&lt;=5.5),INDEX([1]价格表!$B$4:$I$31,M1583,7),IF(J1583&gt;5.5,2.6+INDEX([1]价格表!$B$4:$I$31,M1583,8)*L1583)))))))</f>
        <v>2.15</v>
      </c>
      <c r="O1583" s="3"/>
      <c r="P1583" s="3"/>
      <c r="Q1583" s="3">
        <f t="shared" si="49"/>
        <v>0</v>
      </c>
    </row>
    <row r="1584" spans="1:17">
      <c r="A1584" s="11">
        <v>4606929490125</v>
      </c>
      <c r="B1584" s="1" t="s">
        <v>19</v>
      </c>
      <c r="C1584" s="12">
        <v>20210207</v>
      </c>
      <c r="D1584" s="12">
        <v>610538201209</v>
      </c>
      <c r="E1584" s="12" t="s">
        <v>19</v>
      </c>
      <c r="F1584" s="12">
        <v>20210217</v>
      </c>
      <c r="G1584" s="12" t="s">
        <v>20</v>
      </c>
      <c r="H1584" s="12" t="s">
        <v>24</v>
      </c>
      <c r="I1584" s="12" t="s">
        <v>25</v>
      </c>
      <c r="J1584" s="12">
        <v>2.15</v>
      </c>
      <c r="K1584" s="12" t="s">
        <v>23</v>
      </c>
      <c r="L1584">
        <f t="shared" si="48"/>
        <v>3</v>
      </c>
      <c r="M1584">
        <f>MATCH(H:H,[1]价格表!$B$4:$B$35,0)</f>
        <v>1</v>
      </c>
      <c r="N1584" s="4">
        <f>IF(J1584&lt;=0.3,INDEX([1]价格表!$B$4:$I$31,M1584,2),IF(AND(J1584&gt;0.3,J1584&lt;=1),INDEX([1]价格表!$B$4:$I$31,M1584,3),IF(AND(J1584&gt;1,J1584&lt;=2.2),INDEX([1]价格表!$B$4:$I$31,M1584,4),IF(AND(J1584&gt;2.2,J1584&lt;=3.3),INDEX([1]价格表!$B$4:$I$31,M1584,5),IF(AND(J1584&gt;3.3,J1584&lt;=4),INDEX([1]价格表!$B$4:$I$31,M1584,6),IF(AND(J1584&gt;4,J1584&lt;=5.5),INDEX([1]价格表!$B$4:$I$31,M1584,7),IF(J1584&gt;5.5,2.6+INDEX([1]价格表!$B$4:$I$31,M1584,8)*L1584)))))))</f>
        <v>2.15</v>
      </c>
      <c r="O1584" s="3"/>
      <c r="P1584" s="3"/>
      <c r="Q1584" s="3">
        <f t="shared" si="49"/>
        <v>0</v>
      </c>
    </row>
    <row r="1585" spans="1:17">
      <c r="A1585" s="11">
        <v>4606932077471</v>
      </c>
      <c r="B1585" s="1" t="s">
        <v>19</v>
      </c>
      <c r="C1585" s="12">
        <v>20210207</v>
      </c>
      <c r="D1585" s="12">
        <v>610538201209</v>
      </c>
      <c r="E1585" s="12" t="s">
        <v>19</v>
      </c>
      <c r="F1585" s="12">
        <v>20210217</v>
      </c>
      <c r="G1585" s="12" t="s">
        <v>20</v>
      </c>
      <c r="H1585" s="12" t="s">
        <v>52</v>
      </c>
      <c r="I1585" s="12" t="s">
        <v>62</v>
      </c>
      <c r="J1585" s="12">
        <v>0.6</v>
      </c>
      <c r="K1585" s="12" t="s">
        <v>23</v>
      </c>
      <c r="L1585">
        <f t="shared" si="48"/>
        <v>1</v>
      </c>
      <c r="M1585">
        <f>MATCH(H:H,[1]价格表!$B$4:$B$35,0)</f>
        <v>21</v>
      </c>
      <c r="N1585" s="4">
        <f>IF(J1585&lt;=0.3,INDEX([1]价格表!$B$4:$I$31,M1585,2),IF(AND(J1585&gt;0.3,J1585&lt;=1),INDEX([1]价格表!$B$4:$I$31,M1585,3),IF(AND(J1585&gt;1,J1585&lt;=2.2),INDEX([1]价格表!$B$4:$I$31,M1585,4),IF(AND(J1585&gt;2.2,J1585&lt;=3.3),INDEX([1]价格表!$B$4:$I$31,M1585,5),IF(AND(J1585&gt;3.3,J1585&lt;=4),INDEX([1]价格表!$B$4:$I$31,M1585,6),IF(AND(J1585&gt;4,J1585&lt;=5.5),INDEX([1]价格表!$B$4:$I$31,M1585,7),IF(J1585&gt;5.5,2.6+INDEX([1]价格表!$B$4:$I$31,M1585,8)*L1585)))))))</f>
        <v>1.8</v>
      </c>
      <c r="O1585" s="3"/>
      <c r="P1585" s="3"/>
      <c r="Q1585" s="3">
        <f t="shared" si="49"/>
        <v>0</v>
      </c>
    </row>
    <row r="1586" spans="1:17">
      <c r="A1586" s="11">
        <v>4606929106873</v>
      </c>
      <c r="B1586" s="1" t="s">
        <v>19</v>
      </c>
      <c r="C1586" s="12">
        <v>20210207</v>
      </c>
      <c r="D1586" s="12">
        <v>610538201209</v>
      </c>
      <c r="E1586" s="12" t="s">
        <v>19</v>
      </c>
      <c r="F1586" s="12">
        <v>20210217</v>
      </c>
      <c r="G1586" s="12" t="s">
        <v>20</v>
      </c>
      <c r="H1586" s="12" t="s">
        <v>119</v>
      </c>
      <c r="I1586" s="12" t="s">
        <v>120</v>
      </c>
      <c r="J1586" s="12">
        <v>1.4</v>
      </c>
      <c r="K1586" s="12" t="s">
        <v>23</v>
      </c>
      <c r="L1586">
        <f t="shared" si="48"/>
        <v>2</v>
      </c>
      <c r="M1586">
        <f>MATCH(H:H,[1]价格表!$B$4:$B$35,0)</f>
        <v>6</v>
      </c>
      <c r="N1586" s="4">
        <f>IF(J1586&lt;=0.3,INDEX([1]价格表!$B$4:$I$31,M1586,2),IF(AND(J1586&gt;0.3,J1586&lt;=1),INDEX([1]价格表!$B$4:$I$31,M1586,3),IF(AND(J1586&gt;1,J1586&lt;=2.2),INDEX([1]价格表!$B$4:$I$31,M1586,4),IF(AND(J1586&gt;2.2,J1586&lt;=3.3),INDEX([1]价格表!$B$4:$I$31,M1586,5),IF(AND(J1586&gt;3.3,J1586&lt;=4),INDEX([1]价格表!$B$4:$I$31,M1586,6),IF(AND(J1586&gt;4,J1586&lt;=5.5),INDEX([1]价格表!$B$4:$I$31,M1586,7),IF(J1586&gt;5.5,2.6+INDEX([1]价格表!$B$4:$I$31,M1586,8)*L1586)))))))</f>
        <v>2.95</v>
      </c>
      <c r="O1586" s="3"/>
      <c r="P1586" s="3"/>
      <c r="Q1586" s="3">
        <f t="shared" si="49"/>
        <v>0</v>
      </c>
    </row>
    <row r="1587" spans="1:17">
      <c r="A1587" s="11">
        <v>4606929484680</v>
      </c>
      <c r="B1587" s="1" t="s">
        <v>19</v>
      </c>
      <c r="C1587" s="12">
        <v>20210207</v>
      </c>
      <c r="D1587" s="12">
        <v>610538201209</v>
      </c>
      <c r="E1587" s="12" t="s">
        <v>19</v>
      </c>
      <c r="F1587" s="12">
        <v>20210217</v>
      </c>
      <c r="G1587" s="12" t="s">
        <v>20</v>
      </c>
      <c r="H1587" s="12" t="s">
        <v>119</v>
      </c>
      <c r="I1587" s="12" t="s">
        <v>120</v>
      </c>
      <c r="J1587" s="12">
        <v>1.26</v>
      </c>
      <c r="K1587" s="12" t="s">
        <v>23</v>
      </c>
      <c r="L1587">
        <f t="shared" si="48"/>
        <v>2</v>
      </c>
      <c r="M1587">
        <f>MATCH(H:H,[1]价格表!$B$4:$B$35,0)</f>
        <v>6</v>
      </c>
      <c r="N1587" s="4">
        <f>IF(J1587&lt;=0.3,INDEX([1]价格表!$B$4:$I$31,M1587,2),IF(AND(J1587&gt;0.3,J1587&lt;=1),INDEX([1]价格表!$B$4:$I$31,M1587,3),IF(AND(J1587&gt;1,J1587&lt;=2.2),INDEX([1]价格表!$B$4:$I$31,M1587,4),IF(AND(J1587&gt;2.2,J1587&lt;=3.3),INDEX([1]价格表!$B$4:$I$31,M1587,5),IF(AND(J1587&gt;3.3,J1587&lt;=4),INDEX([1]价格表!$B$4:$I$31,M1587,6),IF(AND(J1587&gt;4,J1587&lt;=5.5),INDEX([1]价格表!$B$4:$I$31,M1587,7),IF(J1587&gt;5.5,2.6+INDEX([1]价格表!$B$4:$I$31,M1587,8)*L1587)))))))</f>
        <v>2.95</v>
      </c>
      <c r="O1587" s="3"/>
      <c r="P1587" s="3"/>
      <c r="Q1587" s="3">
        <f t="shared" si="49"/>
        <v>0</v>
      </c>
    </row>
    <row r="1588" spans="1:17">
      <c r="A1588" s="11">
        <v>4312287117136</v>
      </c>
      <c r="B1588" s="1" t="s">
        <v>19</v>
      </c>
      <c r="C1588" s="12">
        <v>20210207</v>
      </c>
      <c r="D1588" s="12">
        <v>610538201209</v>
      </c>
      <c r="E1588" s="12" t="s">
        <v>19</v>
      </c>
      <c r="F1588" s="12">
        <v>20210217</v>
      </c>
      <c r="G1588" s="12" t="s">
        <v>20</v>
      </c>
      <c r="H1588" s="12" t="s">
        <v>119</v>
      </c>
      <c r="I1588" s="12" t="s">
        <v>120</v>
      </c>
      <c r="J1588" s="12">
        <v>13.83</v>
      </c>
      <c r="K1588" s="12" t="s">
        <v>23</v>
      </c>
      <c r="L1588">
        <f t="shared" si="48"/>
        <v>14</v>
      </c>
      <c r="M1588">
        <f>MATCH(H:H,[1]价格表!$B$4:$B$35,0)</f>
        <v>6</v>
      </c>
      <c r="N1588" s="4">
        <f>IF(J1588&lt;=0.3,INDEX([1]价格表!$B$4:$I$31,M1588,2),IF(AND(J1588&gt;0.3,J1588&lt;=1),INDEX([1]价格表!$B$4:$I$31,M1588,3),IF(AND(J1588&gt;1,J1588&lt;=2.2),INDEX([1]价格表!$B$4:$I$31,M1588,4),IF(AND(J1588&gt;2.2,J1588&lt;=3.3),INDEX([1]价格表!$B$4:$I$31,M1588,5),IF(AND(J1588&gt;3.3,J1588&lt;=4),INDEX([1]价格表!$B$4:$I$31,M1588,6),IF(AND(J1588&gt;4,J1588&lt;=5.5),INDEX([1]价格表!$B$4:$I$31,M1588,7),IF(J1588&gt;5.5,2.6+INDEX([1]价格表!$B$4:$I$31,M1588,8)*L1588)))))))</f>
        <v>15.9</v>
      </c>
      <c r="O1588" s="3"/>
      <c r="P1588" s="3"/>
      <c r="Q1588" s="3">
        <f t="shared" si="49"/>
        <v>0</v>
      </c>
    </row>
    <row r="1589" spans="1:17">
      <c r="A1589" s="11">
        <v>4312287117135</v>
      </c>
      <c r="B1589" s="1" t="s">
        <v>19</v>
      </c>
      <c r="C1589" s="12">
        <v>20210207</v>
      </c>
      <c r="D1589" s="12">
        <v>610538201209</v>
      </c>
      <c r="E1589" s="12" t="s">
        <v>19</v>
      </c>
      <c r="F1589" s="12">
        <v>20210217</v>
      </c>
      <c r="G1589" s="12" t="s">
        <v>20</v>
      </c>
      <c r="H1589" s="12" t="s">
        <v>119</v>
      </c>
      <c r="I1589" s="12" t="s">
        <v>120</v>
      </c>
      <c r="J1589" s="12">
        <v>13.85</v>
      </c>
      <c r="K1589" s="12" t="s">
        <v>23</v>
      </c>
      <c r="L1589">
        <f t="shared" si="48"/>
        <v>14</v>
      </c>
      <c r="M1589">
        <f>MATCH(H:H,[1]价格表!$B$4:$B$35,0)</f>
        <v>6</v>
      </c>
      <c r="N1589" s="4">
        <f>IF(J1589&lt;=0.3,INDEX([1]价格表!$B$4:$I$31,M1589,2),IF(AND(J1589&gt;0.3,J1589&lt;=1),INDEX([1]价格表!$B$4:$I$31,M1589,3),IF(AND(J1589&gt;1,J1589&lt;=2.2),INDEX([1]价格表!$B$4:$I$31,M1589,4),IF(AND(J1589&gt;2.2,J1589&lt;=3.3),INDEX([1]价格表!$B$4:$I$31,M1589,5),IF(AND(J1589&gt;3.3,J1589&lt;=4),INDEX([1]价格表!$B$4:$I$31,M1589,6),IF(AND(J1589&gt;4,J1589&lt;=5.5),INDEX([1]价格表!$B$4:$I$31,M1589,7),IF(J1589&gt;5.5,2.6+INDEX([1]价格表!$B$4:$I$31,M1589,8)*L1589)))))))</f>
        <v>15.9</v>
      </c>
      <c r="O1589" s="3"/>
      <c r="P1589" s="3"/>
      <c r="Q1589" s="3">
        <f t="shared" si="49"/>
        <v>0</v>
      </c>
    </row>
    <row r="1590" spans="1:17">
      <c r="A1590" s="11">
        <v>4606929488333</v>
      </c>
      <c r="B1590" s="1" t="s">
        <v>19</v>
      </c>
      <c r="C1590" s="12">
        <v>20210207</v>
      </c>
      <c r="D1590" s="12">
        <v>610538201209</v>
      </c>
      <c r="E1590" s="12" t="s">
        <v>19</v>
      </c>
      <c r="F1590" s="12">
        <v>20210217</v>
      </c>
      <c r="G1590" s="12" t="s">
        <v>20</v>
      </c>
      <c r="H1590" s="12" t="s">
        <v>33</v>
      </c>
      <c r="I1590" s="12" t="s">
        <v>159</v>
      </c>
      <c r="J1590" s="12">
        <v>13.94</v>
      </c>
      <c r="K1590" s="12" t="s">
        <v>23</v>
      </c>
      <c r="L1590">
        <f t="shared" si="48"/>
        <v>14</v>
      </c>
      <c r="M1590">
        <f>MATCH(H:H,[1]价格表!$B$4:$B$35,0)</f>
        <v>7</v>
      </c>
      <c r="N1590" s="4">
        <f>IF(J1590&lt;=0.3,INDEX([1]价格表!$B$4:$I$31,M1590,2),IF(AND(J1590&gt;0.3,J1590&lt;=1),INDEX([1]价格表!$B$4:$I$31,M1590,3),IF(AND(J1590&gt;1,J1590&lt;=2.2),INDEX([1]价格表!$B$4:$I$31,M1590,4),IF(AND(J1590&gt;2.2,J1590&lt;=3.3),INDEX([1]价格表!$B$4:$I$31,M1590,5),IF(AND(J1590&gt;3.3,J1590&lt;=4),INDEX([1]价格表!$B$4:$I$31,M1590,6),IF(AND(J1590&gt;4,J1590&lt;=5.5),INDEX([1]价格表!$B$4:$I$31,M1590,7),IF(J1590&gt;5.5,2.6+INDEX([1]价格表!$B$4:$I$31,M1590,8)*L1590)))))))</f>
        <v>15.9</v>
      </c>
      <c r="O1590" s="3"/>
      <c r="P1590" s="3"/>
      <c r="Q1590" s="3">
        <f t="shared" si="49"/>
        <v>0</v>
      </c>
    </row>
    <row r="1591" spans="1:17">
      <c r="A1591" s="11">
        <v>4606929488092</v>
      </c>
      <c r="B1591" s="1" t="s">
        <v>19</v>
      </c>
      <c r="C1591" s="12">
        <v>20210207</v>
      </c>
      <c r="D1591" s="12">
        <v>610538201209</v>
      </c>
      <c r="E1591" s="12" t="s">
        <v>19</v>
      </c>
      <c r="F1591" s="12">
        <v>20210217</v>
      </c>
      <c r="G1591" s="12" t="s">
        <v>20</v>
      </c>
      <c r="H1591" s="12" t="s">
        <v>29</v>
      </c>
      <c r="I1591" s="12" t="s">
        <v>42</v>
      </c>
      <c r="J1591" s="12">
        <v>18.48</v>
      </c>
      <c r="K1591" s="12" t="s">
        <v>23</v>
      </c>
      <c r="L1591">
        <f t="shared" si="48"/>
        <v>19</v>
      </c>
      <c r="M1591">
        <f>MATCH(H:H,[1]价格表!$B$4:$B$35,0)</f>
        <v>3</v>
      </c>
      <c r="N1591" s="4">
        <f>IF(J1591&lt;=0.3,INDEX([1]价格表!$B$4:$I$31,M1591,2),IF(AND(J1591&gt;0.3,J1591&lt;=1),INDEX([1]价格表!$B$4:$I$31,M1591,3),IF(AND(J1591&gt;1,J1591&lt;=2.2),INDEX([1]价格表!$B$4:$I$31,M1591,4),IF(AND(J1591&gt;2.2,J1591&lt;=3.3),INDEX([1]价格表!$B$4:$I$31,M1591,5),IF(AND(J1591&gt;3.3,J1591&lt;=4),INDEX([1]价格表!$B$4:$I$31,M1591,6),IF(AND(J1591&gt;4,J1591&lt;=5.5),INDEX([1]价格表!$B$4:$I$31,M1591,7),IF(J1591&gt;5.5,2.6+INDEX([1]价格表!$B$4:$I$31,M1591,8)*L1591)))))))</f>
        <v>20.65</v>
      </c>
      <c r="O1591" s="3"/>
      <c r="P1591" s="3"/>
      <c r="Q1591" s="3">
        <f t="shared" si="49"/>
        <v>0</v>
      </c>
    </row>
    <row r="1592" spans="1:17">
      <c r="A1592" s="11">
        <v>4606929488316</v>
      </c>
      <c r="B1592" s="1" t="s">
        <v>19</v>
      </c>
      <c r="C1592" s="12">
        <v>20210207</v>
      </c>
      <c r="D1592" s="12">
        <v>610538201209</v>
      </c>
      <c r="E1592" s="12" t="s">
        <v>19</v>
      </c>
      <c r="F1592" s="12">
        <v>20210217</v>
      </c>
      <c r="G1592" s="12" t="s">
        <v>20</v>
      </c>
      <c r="H1592" s="12" t="s">
        <v>38</v>
      </c>
      <c r="I1592" s="12" t="s">
        <v>116</v>
      </c>
      <c r="J1592" s="12">
        <v>5.53</v>
      </c>
      <c r="K1592" s="12" t="s">
        <v>23</v>
      </c>
      <c r="L1592">
        <f t="shared" si="48"/>
        <v>6</v>
      </c>
      <c r="M1592">
        <f>MATCH(H:H,[1]价格表!$B$4:$B$35,0)</f>
        <v>5</v>
      </c>
      <c r="N1592" s="4">
        <f>IF(J1592&lt;=0.3,INDEX([1]价格表!$B$4:$I$31,M1592,2),IF(AND(J1592&gt;0.3,J1592&lt;=1),INDEX([1]价格表!$B$4:$I$31,M1592,3),IF(AND(J1592&gt;1,J1592&lt;=2.2),INDEX([1]价格表!$B$4:$I$31,M1592,4),IF(AND(J1592&gt;2.2,J1592&lt;=3.3),INDEX([1]价格表!$B$4:$I$31,M1592,5),IF(AND(J1592&gt;3.3,J1592&lt;=4),INDEX([1]价格表!$B$4:$I$31,M1592,6),IF(AND(J1592&gt;4,J1592&lt;=5.5),INDEX([1]价格表!$B$4:$I$31,M1592,7),IF(J1592&gt;5.5,2.6+INDEX([1]价格表!$B$4:$I$31,M1592,8)*L1592)))))))</f>
        <v>8.3</v>
      </c>
      <c r="O1592" s="3"/>
      <c r="P1592" s="3"/>
      <c r="Q1592" s="3">
        <f t="shared" si="49"/>
        <v>0</v>
      </c>
    </row>
    <row r="1593" spans="1:17">
      <c r="A1593" s="11">
        <v>4606929488082</v>
      </c>
      <c r="B1593" s="1" t="s">
        <v>19</v>
      </c>
      <c r="C1593" s="12">
        <v>20210207</v>
      </c>
      <c r="D1593" s="12">
        <v>610538201209</v>
      </c>
      <c r="E1593" s="12" t="s">
        <v>19</v>
      </c>
      <c r="F1593" s="12">
        <v>20210217</v>
      </c>
      <c r="G1593" s="12" t="s">
        <v>20</v>
      </c>
      <c r="H1593" s="12" t="s">
        <v>27</v>
      </c>
      <c r="I1593" s="12" t="s">
        <v>28</v>
      </c>
      <c r="J1593" s="12">
        <v>5.68</v>
      </c>
      <c r="K1593" s="12" t="s">
        <v>23</v>
      </c>
      <c r="L1593">
        <f t="shared" si="48"/>
        <v>6</v>
      </c>
      <c r="M1593">
        <f>MATCH(H:H,[1]价格表!$B$4:$B$35,0)</f>
        <v>14</v>
      </c>
      <c r="N1593" s="4">
        <f>IF(J1593&lt;=0.3,INDEX([1]价格表!$B$4:$I$31,M1593,2),IF(AND(J1593&gt;0.3,J1593&lt;=1),INDEX([1]价格表!$B$4:$I$31,M1593,3),IF(AND(J1593&gt;1,J1593&lt;=2.2),INDEX([1]价格表!$B$4:$I$31,M1593,4),IF(AND(J1593&gt;2.2,J1593&lt;=3.3),INDEX([1]价格表!$B$4:$I$31,M1593,5),IF(AND(J1593&gt;3.3,J1593&lt;=4),INDEX([1]价格表!$B$4:$I$31,M1593,6),IF(AND(J1593&gt;4,J1593&lt;=5.5),INDEX([1]价格表!$B$4:$I$31,M1593,7),IF(J1593&gt;5.5,2.6+INDEX([1]价格表!$B$4:$I$31,M1593,8)*L1593)))))))</f>
        <v>8.3</v>
      </c>
      <c r="O1593" s="3"/>
      <c r="P1593" s="3"/>
      <c r="Q1593" s="3">
        <f t="shared" si="49"/>
        <v>0</v>
      </c>
    </row>
    <row r="1594" spans="1:17">
      <c r="A1594" s="11">
        <v>4606929486269</v>
      </c>
      <c r="B1594" s="1" t="s">
        <v>19</v>
      </c>
      <c r="C1594" s="12">
        <v>20210207</v>
      </c>
      <c r="D1594" s="12">
        <v>610538201209</v>
      </c>
      <c r="E1594" s="12" t="s">
        <v>19</v>
      </c>
      <c r="F1594" s="12">
        <v>20210217</v>
      </c>
      <c r="G1594" s="12" t="s">
        <v>20</v>
      </c>
      <c r="H1594" s="12" t="s">
        <v>132</v>
      </c>
      <c r="I1594" s="12" t="s">
        <v>133</v>
      </c>
      <c r="J1594" s="12">
        <v>6.26</v>
      </c>
      <c r="K1594" s="12" t="s">
        <v>23</v>
      </c>
      <c r="L1594">
        <f t="shared" si="48"/>
        <v>7</v>
      </c>
      <c r="M1594">
        <f>MATCH(H:H,[1]价格表!$B$4:$B$35,0)</f>
        <v>19</v>
      </c>
      <c r="N1594" s="4">
        <f>IF(J1594&lt;=0.3,INDEX([1]价格表!$B$4:$I$31,M1594,2),IF(AND(J1594&gt;0.3,J1594&lt;=1),INDEX([1]价格表!$B$4:$I$31,M1594,3),IF(AND(J1594&gt;1,J1594&lt;=2.2),INDEX([1]价格表!$B$4:$I$31,M1594,4),IF(AND(J1594&gt;2.2,J1594&lt;=3.3),INDEX([1]价格表!$B$4:$I$31,M1594,5),IF(AND(J1594&gt;3.3,J1594&lt;=4),INDEX([1]价格表!$B$4:$I$31,M1594,6),IF(AND(J1594&gt;4,J1594&lt;=5.5),INDEX([1]价格表!$B$4:$I$31,M1594,7),IF(J1594&gt;5.5,2.6+INDEX([1]价格表!$B$4:$I$31,M1594,8)*L1594)))))))</f>
        <v>9.25</v>
      </c>
      <c r="O1594" s="3"/>
      <c r="P1594" s="3"/>
      <c r="Q1594" s="3">
        <f t="shared" si="49"/>
        <v>0</v>
      </c>
    </row>
    <row r="1595" spans="1:17">
      <c r="A1595" s="11">
        <v>4606929485405</v>
      </c>
      <c r="B1595" s="1" t="s">
        <v>19</v>
      </c>
      <c r="C1595" s="12">
        <v>20210207</v>
      </c>
      <c r="D1595" s="12">
        <v>610538201209</v>
      </c>
      <c r="E1595" s="12" t="s">
        <v>19</v>
      </c>
      <c r="F1595" s="12">
        <v>20210217</v>
      </c>
      <c r="G1595" s="12" t="s">
        <v>20</v>
      </c>
      <c r="H1595" s="12" t="s">
        <v>81</v>
      </c>
      <c r="I1595" s="12" t="s">
        <v>200</v>
      </c>
      <c r="J1595" s="12">
        <v>6.27</v>
      </c>
      <c r="K1595" s="12" t="s">
        <v>23</v>
      </c>
      <c r="L1595">
        <f t="shared" si="48"/>
        <v>7</v>
      </c>
      <c r="M1595">
        <f>MATCH(H:H,[1]价格表!$B$4:$B$35,0)</f>
        <v>16</v>
      </c>
      <c r="N1595" s="4">
        <f>IF(J1595&lt;=0.3,INDEX([1]价格表!$B$4:$I$31,M1595,2),IF(AND(J1595&gt;0.3,J1595&lt;=1),INDEX([1]价格表!$B$4:$I$31,M1595,3),IF(AND(J1595&gt;1,J1595&lt;=2.2),INDEX([1]价格表!$B$4:$I$31,M1595,4),IF(AND(J1595&gt;2.2,J1595&lt;=3.3),INDEX([1]价格表!$B$4:$I$31,M1595,5),IF(AND(J1595&gt;3.3,J1595&lt;=4),INDEX([1]价格表!$B$4:$I$31,M1595,6),IF(AND(J1595&gt;4,J1595&lt;=5.5),INDEX([1]价格表!$B$4:$I$31,M1595,7),IF(J1595&gt;5.5,2.6+INDEX([1]价格表!$B$4:$I$31,M1595,8)*L1595)))))))</f>
        <v>9.25</v>
      </c>
      <c r="O1595" s="3"/>
      <c r="P1595" s="3"/>
      <c r="Q1595" s="3">
        <f t="shared" si="49"/>
        <v>0</v>
      </c>
    </row>
    <row r="1596" spans="1:17">
      <c r="A1596" s="11">
        <v>4606929486271</v>
      </c>
      <c r="B1596" s="1" t="s">
        <v>19</v>
      </c>
      <c r="C1596" s="12">
        <v>20210207</v>
      </c>
      <c r="D1596" s="12">
        <v>610538201209</v>
      </c>
      <c r="E1596" s="12" t="s">
        <v>19</v>
      </c>
      <c r="F1596" s="12">
        <v>20210217</v>
      </c>
      <c r="G1596" s="12" t="s">
        <v>20</v>
      </c>
      <c r="H1596" s="12" t="s">
        <v>132</v>
      </c>
      <c r="I1596" s="12" t="s">
        <v>133</v>
      </c>
      <c r="J1596" s="12">
        <v>6.28</v>
      </c>
      <c r="K1596" s="12" t="s">
        <v>23</v>
      </c>
      <c r="L1596">
        <f t="shared" si="48"/>
        <v>7</v>
      </c>
      <c r="M1596">
        <f>MATCH(H:H,[1]价格表!$B$4:$B$35,0)</f>
        <v>19</v>
      </c>
      <c r="N1596" s="4">
        <f>IF(J1596&lt;=0.3,INDEX([1]价格表!$B$4:$I$31,M1596,2),IF(AND(J1596&gt;0.3,J1596&lt;=1),INDEX([1]价格表!$B$4:$I$31,M1596,3),IF(AND(J1596&gt;1,J1596&lt;=2.2),INDEX([1]价格表!$B$4:$I$31,M1596,4),IF(AND(J1596&gt;2.2,J1596&lt;=3.3),INDEX([1]价格表!$B$4:$I$31,M1596,5),IF(AND(J1596&gt;3.3,J1596&lt;=4),INDEX([1]价格表!$B$4:$I$31,M1596,6),IF(AND(J1596&gt;4,J1596&lt;=5.5),INDEX([1]价格表!$B$4:$I$31,M1596,7),IF(J1596&gt;5.5,2.6+INDEX([1]价格表!$B$4:$I$31,M1596,8)*L1596)))))))</f>
        <v>9.25</v>
      </c>
      <c r="O1596" s="3"/>
      <c r="P1596" s="3"/>
      <c r="Q1596" s="3">
        <f t="shared" si="49"/>
        <v>0</v>
      </c>
    </row>
    <row r="1597" spans="1:17">
      <c r="A1597" s="11">
        <v>4606929486341</v>
      </c>
      <c r="B1597" s="1" t="s">
        <v>19</v>
      </c>
      <c r="C1597" s="12">
        <v>20210207</v>
      </c>
      <c r="D1597" s="12">
        <v>610538201209</v>
      </c>
      <c r="E1597" s="12" t="s">
        <v>19</v>
      </c>
      <c r="F1597" s="12">
        <v>20210217</v>
      </c>
      <c r="G1597" s="12" t="s">
        <v>20</v>
      </c>
      <c r="H1597" s="12" t="s">
        <v>21</v>
      </c>
      <c r="I1597" s="12" t="s">
        <v>143</v>
      </c>
      <c r="J1597" s="12">
        <v>6.33</v>
      </c>
      <c r="K1597" s="12" t="s">
        <v>23</v>
      </c>
      <c r="L1597">
        <f t="shared" si="48"/>
        <v>7</v>
      </c>
      <c r="M1597">
        <f>MATCH(H:H,[1]价格表!$B$4:$B$35,0)</f>
        <v>15</v>
      </c>
      <c r="N1597" s="4">
        <f>IF(J1597&lt;=0.3,INDEX([1]价格表!$B$4:$I$31,M1597,2),IF(AND(J1597&gt;0.3,J1597&lt;=1),INDEX([1]价格表!$B$4:$I$31,M1597,3),IF(AND(J1597&gt;1,J1597&lt;=2.2),INDEX([1]价格表!$B$4:$I$31,M1597,4),IF(AND(J1597&gt;2.2,J1597&lt;=3.3),INDEX([1]价格表!$B$4:$I$31,M1597,5),IF(AND(J1597&gt;3.3,J1597&lt;=4),INDEX([1]价格表!$B$4:$I$31,M1597,6),IF(AND(J1597&gt;4,J1597&lt;=5.5),INDEX([1]价格表!$B$4:$I$31,M1597,7),IF(J1597&gt;5.5,2.6+INDEX([1]价格表!$B$4:$I$31,M1597,8)*L1597)))))))</f>
        <v>9.25</v>
      </c>
      <c r="O1597" s="3"/>
      <c r="P1597" s="3"/>
      <c r="Q1597" s="3">
        <f t="shared" si="49"/>
        <v>0</v>
      </c>
    </row>
    <row r="1598" spans="1:17">
      <c r="A1598" s="11">
        <v>4606929485501</v>
      </c>
      <c r="B1598" s="1" t="s">
        <v>19</v>
      </c>
      <c r="C1598" s="12">
        <v>20210207</v>
      </c>
      <c r="D1598" s="12">
        <v>610538201209</v>
      </c>
      <c r="E1598" s="12" t="s">
        <v>19</v>
      </c>
      <c r="F1598" s="12">
        <v>20210217</v>
      </c>
      <c r="G1598" s="12" t="s">
        <v>20</v>
      </c>
      <c r="H1598" s="12" t="s">
        <v>132</v>
      </c>
      <c r="I1598" s="12" t="s">
        <v>133</v>
      </c>
      <c r="J1598" s="12">
        <v>6.44</v>
      </c>
      <c r="K1598" s="12" t="s">
        <v>23</v>
      </c>
      <c r="L1598">
        <f t="shared" si="48"/>
        <v>7</v>
      </c>
      <c r="M1598">
        <f>MATCH(H:H,[1]价格表!$B$4:$B$35,0)</f>
        <v>19</v>
      </c>
      <c r="N1598" s="4">
        <f>IF(J1598&lt;=0.3,INDEX([1]价格表!$B$4:$I$31,M1598,2),IF(AND(J1598&gt;0.3,J1598&lt;=1),INDEX([1]价格表!$B$4:$I$31,M1598,3),IF(AND(J1598&gt;1,J1598&lt;=2.2),INDEX([1]价格表!$B$4:$I$31,M1598,4),IF(AND(J1598&gt;2.2,J1598&lt;=3.3),INDEX([1]价格表!$B$4:$I$31,M1598,5),IF(AND(J1598&gt;3.3,J1598&lt;=4),INDEX([1]价格表!$B$4:$I$31,M1598,6),IF(AND(J1598&gt;4,J1598&lt;=5.5),INDEX([1]价格表!$B$4:$I$31,M1598,7),IF(J1598&gt;5.5,2.6+INDEX([1]价格表!$B$4:$I$31,M1598,8)*L1598)))))))</f>
        <v>9.25</v>
      </c>
      <c r="O1598" s="3"/>
      <c r="P1598" s="3"/>
      <c r="Q1598" s="3">
        <f t="shared" si="49"/>
        <v>0</v>
      </c>
    </row>
    <row r="1599" spans="1:17">
      <c r="A1599" s="11">
        <v>4606929210831</v>
      </c>
      <c r="B1599" s="1" t="s">
        <v>19</v>
      </c>
      <c r="C1599" s="12">
        <v>20210207</v>
      </c>
      <c r="D1599" s="12">
        <v>610538201209</v>
      </c>
      <c r="E1599" s="12" t="s">
        <v>19</v>
      </c>
      <c r="F1599" s="12">
        <v>20210217</v>
      </c>
      <c r="G1599" s="12" t="s">
        <v>20</v>
      </c>
      <c r="H1599" s="12" t="s">
        <v>125</v>
      </c>
      <c r="I1599" s="12" t="s">
        <v>274</v>
      </c>
      <c r="J1599" s="12">
        <v>9.13</v>
      </c>
      <c r="K1599" s="12" t="s">
        <v>23</v>
      </c>
      <c r="L1599">
        <f t="shared" si="48"/>
        <v>10</v>
      </c>
      <c r="M1599">
        <f>MATCH(H:H,[1]价格表!$B$4:$B$35,0)</f>
        <v>22</v>
      </c>
      <c r="N1599" s="4">
        <f>IF(J1599&lt;=0.3,INDEX([1]价格表!$B$4:$I$31,M1599,2),IF(AND(J1599&gt;0.3,J1599&lt;=1),INDEX([1]价格表!$B$4:$I$31,M1599,3),IF(AND(J1599&gt;1,J1599&lt;=2.2),INDEX([1]价格表!$B$4:$I$31,M1599,4),IF(AND(J1599&gt;2.2,J1599&lt;=3.3),INDEX([1]价格表!$B$4:$I$31,M1599,5),IF(AND(J1599&gt;3.3,J1599&lt;=4),INDEX([1]价格表!$B$4:$I$31,M1599,6),IF(AND(J1599&gt;4,J1599&lt;=5.5),INDEX([1]价格表!$B$4:$I$31,M1599,7),IF(J1599&gt;5.5,2.6+INDEX([1]价格表!$B$4:$I$31,M1599,8)*L1599)))))))</f>
        <v>12.1</v>
      </c>
      <c r="O1599" s="3"/>
      <c r="P1599" s="3"/>
      <c r="Q1599" s="3">
        <f t="shared" si="49"/>
        <v>0</v>
      </c>
    </row>
    <row r="1600" spans="1:17">
      <c r="A1600" s="11">
        <v>4606930364343</v>
      </c>
      <c r="B1600" s="1" t="s">
        <v>19</v>
      </c>
      <c r="C1600" s="12">
        <v>20210208</v>
      </c>
      <c r="D1600" s="12">
        <v>610538201209</v>
      </c>
      <c r="E1600" s="12" t="s">
        <v>19</v>
      </c>
      <c r="F1600" s="12">
        <v>20210218</v>
      </c>
      <c r="G1600" s="12" t="s">
        <v>20</v>
      </c>
      <c r="H1600" s="12" t="s">
        <v>54</v>
      </c>
      <c r="I1600" s="12" t="s">
        <v>66</v>
      </c>
      <c r="J1600" s="12">
        <v>2.62</v>
      </c>
      <c r="K1600" s="12" t="s">
        <v>23</v>
      </c>
      <c r="L1600">
        <f t="shared" si="48"/>
        <v>3</v>
      </c>
      <c r="M1600">
        <f>MATCH(H:H,[1]价格表!$B$4:$B$35,0)</f>
        <v>10</v>
      </c>
      <c r="N1600" s="4">
        <f>IF(J1600&lt;=0.3,INDEX([1]价格表!$B$4:$I$31,M1600,2),IF(AND(J1600&gt;0.3,J1600&lt;=1),INDEX([1]价格表!$B$4:$I$31,M1600,3),IF(AND(J1600&gt;1,J1600&lt;=2.2),INDEX([1]价格表!$B$4:$I$31,M1600,4),IF(AND(J1600&gt;2.2,J1600&lt;=3.3),INDEX([1]价格表!$B$4:$I$31,M1600,5),IF(AND(J1600&gt;3.3,J1600&lt;=4),INDEX([1]价格表!$B$4:$I$31,M1600,6),IF(AND(J1600&gt;4,J1600&lt;=5.5),INDEX([1]价格表!$B$4:$I$31,M1600,7),IF(J1600&gt;5.5,2.6+INDEX([1]价格表!$B$4:$I$31,M1600,8)*L1600)))))))</f>
        <v>2.5</v>
      </c>
      <c r="O1600" s="3"/>
      <c r="P1600" s="3"/>
      <c r="Q1600" s="3">
        <f t="shared" si="49"/>
        <v>0</v>
      </c>
    </row>
    <row r="1601" spans="1:17">
      <c r="A1601" s="11">
        <v>4606930364429</v>
      </c>
      <c r="B1601" s="1" t="s">
        <v>19</v>
      </c>
      <c r="C1601" s="12">
        <v>20210208</v>
      </c>
      <c r="D1601" s="12">
        <v>610538201209</v>
      </c>
      <c r="E1601" s="12" t="s">
        <v>19</v>
      </c>
      <c r="F1601" s="12">
        <v>20210218</v>
      </c>
      <c r="G1601" s="12" t="s">
        <v>20</v>
      </c>
      <c r="H1601" s="12" t="s">
        <v>45</v>
      </c>
      <c r="I1601" s="12" t="s">
        <v>46</v>
      </c>
      <c r="J1601" s="12">
        <v>2.3</v>
      </c>
      <c r="K1601" s="12" t="s">
        <v>23</v>
      </c>
      <c r="L1601">
        <f t="shared" si="48"/>
        <v>3</v>
      </c>
      <c r="M1601">
        <f>MATCH(H:H,[1]价格表!$B$4:$B$35,0)</f>
        <v>20</v>
      </c>
      <c r="N1601" s="4">
        <f>IF(J1601&lt;=0.3,INDEX([1]价格表!$B$4:$I$31,M1601,2),IF(AND(J1601&gt;0.3,J1601&lt;=1),INDEX([1]价格表!$B$4:$I$31,M1601,3),IF(AND(J1601&gt;1,J1601&lt;=2.2),INDEX([1]价格表!$B$4:$I$31,M1601,4),IF(AND(J1601&gt;2.2,J1601&lt;=3.3),INDEX([1]价格表!$B$4:$I$31,M1601,5),IF(AND(J1601&gt;3.3,J1601&lt;=4),INDEX([1]价格表!$B$4:$I$31,M1601,6),IF(AND(J1601&gt;4,J1601&lt;=5.5),INDEX([1]价格表!$B$4:$I$31,M1601,7),IF(J1601&gt;5.5,2.6+INDEX([1]价格表!$B$4:$I$31,M1601,8)*L1601)))))))</f>
        <v>2.5</v>
      </c>
      <c r="O1601" s="3"/>
      <c r="P1601" s="3"/>
      <c r="Q1601" s="3">
        <f t="shared" si="49"/>
        <v>0</v>
      </c>
    </row>
    <row r="1602" spans="1:17">
      <c r="A1602" s="11">
        <v>4606930598052</v>
      </c>
      <c r="B1602" s="1" t="s">
        <v>19</v>
      </c>
      <c r="C1602" s="12">
        <v>20210208</v>
      </c>
      <c r="D1602" s="12">
        <v>610538201209</v>
      </c>
      <c r="E1602" s="12" t="s">
        <v>19</v>
      </c>
      <c r="F1602" s="12">
        <v>20210218</v>
      </c>
      <c r="G1602" s="12" t="s">
        <v>20</v>
      </c>
      <c r="H1602" s="12" t="s">
        <v>33</v>
      </c>
      <c r="I1602" s="12" t="s">
        <v>275</v>
      </c>
      <c r="J1602" s="12">
        <v>5.92</v>
      </c>
      <c r="K1602" s="12" t="s">
        <v>23</v>
      </c>
      <c r="L1602">
        <f t="shared" si="48"/>
        <v>6</v>
      </c>
      <c r="M1602">
        <f>MATCH(H:H,[1]价格表!$B$4:$B$35,0)</f>
        <v>7</v>
      </c>
      <c r="N1602" s="4">
        <f>IF(J1602&lt;=0.3,INDEX([1]价格表!$B$4:$I$31,M1602,2),IF(AND(J1602&gt;0.3,J1602&lt;=1),INDEX([1]价格表!$B$4:$I$31,M1602,3),IF(AND(J1602&gt;1,J1602&lt;=2.2),INDEX([1]价格表!$B$4:$I$31,M1602,4),IF(AND(J1602&gt;2.2,J1602&lt;=3.3),INDEX([1]价格表!$B$4:$I$31,M1602,5),IF(AND(J1602&gt;3.3,J1602&lt;=4),INDEX([1]价格表!$B$4:$I$31,M1602,6),IF(AND(J1602&gt;4,J1602&lt;=5.5),INDEX([1]价格表!$B$4:$I$31,M1602,7),IF(J1602&gt;5.5,2.6+INDEX([1]价格表!$B$4:$I$31,M1602,8)*L1602)))))))</f>
        <v>8.3</v>
      </c>
      <c r="O1602" s="3"/>
      <c r="P1602" s="3"/>
      <c r="Q1602" s="3">
        <f t="shared" si="49"/>
        <v>0</v>
      </c>
    </row>
    <row r="1603" spans="1:17">
      <c r="A1603" s="11">
        <v>4606930599820</v>
      </c>
      <c r="B1603" s="1" t="s">
        <v>19</v>
      </c>
      <c r="C1603" s="12">
        <v>20210208</v>
      </c>
      <c r="D1603" s="12">
        <v>610538201209</v>
      </c>
      <c r="E1603" s="12" t="s">
        <v>19</v>
      </c>
      <c r="F1603" s="12">
        <v>20210218</v>
      </c>
      <c r="G1603" s="12" t="s">
        <v>20</v>
      </c>
      <c r="H1603" s="12" t="s">
        <v>29</v>
      </c>
      <c r="I1603" s="12" t="s">
        <v>123</v>
      </c>
      <c r="J1603" s="12">
        <v>6.24</v>
      </c>
      <c r="K1603" s="12" t="s">
        <v>23</v>
      </c>
      <c r="L1603">
        <f t="shared" si="48"/>
        <v>7</v>
      </c>
      <c r="M1603">
        <f>MATCH(H:H,[1]价格表!$B$4:$B$35,0)</f>
        <v>3</v>
      </c>
      <c r="N1603" s="4">
        <f>IF(J1603&lt;=0.3,INDEX([1]价格表!$B$4:$I$31,M1603,2),IF(AND(J1603&gt;0.3,J1603&lt;=1),INDEX([1]价格表!$B$4:$I$31,M1603,3),IF(AND(J1603&gt;1,J1603&lt;=2.2),INDEX([1]价格表!$B$4:$I$31,M1603,4),IF(AND(J1603&gt;2.2,J1603&lt;=3.3),INDEX([1]价格表!$B$4:$I$31,M1603,5),IF(AND(J1603&gt;3.3,J1603&lt;=4),INDEX([1]价格表!$B$4:$I$31,M1603,6),IF(AND(J1603&gt;4,J1603&lt;=5.5),INDEX([1]价格表!$B$4:$I$31,M1603,7),IF(J1603&gt;5.5,2.6+INDEX([1]价格表!$B$4:$I$31,M1603,8)*L1603)))))))</f>
        <v>9.25</v>
      </c>
      <c r="O1603" s="3"/>
      <c r="P1603" s="3"/>
      <c r="Q1603" s="3">
        <f t="shared" si="49"/>
        <v>0</v>
      </c>
    </row>
    <row r="1604" spans="1:17">
      <c r="A1604" s="11">
        <v>4606935659822</v>
      </c>
      <c r="B1604" s="1" t="s">
        <v>19</v>
      </c>
      <c r="C1604" s="12">
        <v>20210208</v>
      </c>
      <c r="D1604" s="12">
        <v>610538201209</v>
      </c>
      <c r="E1604" s="12" t="s">
        <v>19</v>
      </c>
      <c r="F1604" s="12">
        <v>20210218</v>
      </c>
      <c r="G1604" s="12" t="s">
        <v>20</v>
      </c>
      <c r="H1604" s="12" t="s">
        <v>27</v>
      </c>
      <c r="I1604" s="12" t="s">
        <v>28</v>
      </c>
      <c r="J1604" s="12">
        <v>6.24</v>
      </c>
      <c r="K1604" s="12" t="s">
        <v>23</v>
      </c>
      <c r="L1604">
        <f t="shared" ref="L1604:L1667" si="50">ROUNDUP(J1604,0)</f>
        <v>7</v>
      </c>
      <c r="M1604">
        <f>MATCH(H:H,[1]价格表!$B$4:$B$35,0)</f>
        <v>14</v>
      </c>
      <c r="N1604" s="4">
        <f>IF(J1604&lt;=0.3,INDEX([1]价格表!$B$4:$I$31,M1604,2),IF(AND(J1604&gt;0.3,J1604&lt;=1),INDEX([1]价格表!$B$4:$I$31,M1604,3),IF(AND(J1604&gt;1,J1604&lt;=2.2),INDEX([1]价格表!$B$4:$I$31,M1604,4),IF(AND(J1604&gt;2.2,J1604&lt;=3.3),INDEX([1]价格表!$B$4:$I$31,M1604,5),IF(AND(J1604&gt;3.3,J1604&lt;=4),INDEX([1]价格表!$B$4:$I$31,M1604,6),IF(AND(J1604&gt;4,J1604&lt;=5.5),INDEX([1]价格表!$B$4:$I$31,M1604,7),IF(J1604&gt;5.5,2.6+INDEX([1]价格表!$B$4:$I$31,M1604,8)*L1604)))))))</f>
        <v>9.25</v>
      </c>
      <c r="O1604" s="3"/>
      <c r="P1604" s="3"/>
      <c r="Q1604" s="3">
        <f t="shared" ref="Q1604:Q1667" si="51">IF(P1604&gt;0,P1604-N1604,0)</f>
        <v>0</v>
      </c>
    </row>
    <row r="1605" spans="1:17">
      <c r="A1605" s="11">
        <v>4606930599812</v>
      </c>
      <c r="B1605" s="1" t="s">
        <v>19</v>
      </c>
      <c r="C1605" s="12">
        <v>20210208</v>
      </c>
      <c r="D1605" s="12">
        <v>610538201209</v>
      </c>
      <c r="E1605" s="12" t="s">
        <v>19</v>
      </c>
      <c r="F1605" s="12">
        <v>20210218</v>
      </c>
      <c r="G1605" s="12" t="s">
        <v>20</v>
      </c>
      <c r="H1605" s="12" t="s">
        <v>38</v>
      </c>
      <c r="I1605" s="12" t="s">
        <v>276</v>
      </c>
      <c r="J1605" s="12">
        <v>6.26</v>
      </c>
      <c r="K1605" s="12" t="s">
        <v>23</v>
      </c>
      <c r="L1605">
        <f t="shared" si="50"/>
        <v>7</v>
      </c>
      <c r="M1605">
        <f>MATCH(H:H,[1]价格表!$B$4:$B$35,0)</f>
        <v>5</v>
      </c>
      <c r="N1605" s="4">
        <f>IF(J1605&lt;=0.3,INDEX([1]价格表!$B$4:$I$31,M1605,2),IF(AND(J1605&gt;0.3,J1605&lt;=1),INDEX([1]价格表!$B$4:$I$31,M1605,3),IF(AND(J1605&gt;1,J1605&lt;=2.2),INDEX([1]价格表!$B$4:$I$31,M1605,4),IF(AND(J1605&gt;2.2,J1605&lt;=3.3),INDEX([1]价格表!$B$4:$I$31,M1605,5),IF(AND(J1605&gt;3.3,J1605&lt;=4),INDEX([1]价格表!$B$4:$I$31,M1605,6),IF(AND(J1605&gt;4,J1605&lt;=5.5),INDEX([1]价格表!$B$4:$I$31,M1605,7),IF(J1605&gt;5.5,2.6+INDEX([1]价格表!$B$4:$I$31,M1605,8)*L1605)))))))</f>
        <v>9.25</v>
      </c>
      <c r="O1605" s="3"/>
      <c r="P1605" s="3"/>
      <c r="Q1605" s="3">
        <f t="shared" si="51"/>
        <v>0</v>
      </c>
    </row>
    <row r="1606" spans="1:17">
      <c r="A1606" s="11">
        <v>4606935659611</v>
      </c>
      <c r="B1606" s="1" t="s">
        <v>19</v>
      </c>
      <c r="C1606" s="12">
        <v>20210208</v>
      </c>
      <c r="D1606" s="12">
        <v>610538201209</v>
      </c>
      <c r="E1606" s="12" t="s">
        <v>19</v>
      </c>
      <c r="F1606" s="12">
        <v>20210218</v>
      </c>
      <c r="G1606" s="12" t="s">
        <v>20</v>
      </c>
      <c r="H1606" s="12" t="s">
        <v>27</v>
      </c>
      <c r="I1606" s="12" t="s">
        <v>28</v>
      </c>
      <c r="J1606" s="12">
        <v>6.4</v>
      </c>
      <c r="K1606" s="12" t="s">
        <v>23</v>
      </c>
      <c r="L1606">
        <f t="shared" si="50"/>
        <v>7</v>
      </c>
      <c r="M1606">
        <f>MATCH(H:H,[1]价格表!$B$4:$B$35,0)</f>
        <v>14</v>
      </c>
      <c r="N1606" s="4">
        <f>IF(J1606&lt;=0.3,INDEX([1]价格表!$B$4:$I$31,M1606,2),IF(AND(J1606&gt;0.3,J1606&lt;=1),INDEX([1]价格表!$B$4:$I$31,M1606,3),IF(AND(J1606&gt;1,J1606&lt;=2.2),INDEX([1]价格表!$B$4:$I$31,M1606,4),IF(AND(J1606&gt;2.2,J1606&lt;=3.3),INDEX([1]价格表!$B$4:$I$31,M1606,5),IF(AND(J1606&gt;3.3,J1606&lt;=4),INDEX([1]价格表!$B$4:$I$31,M1606,6),IF(AND(J1606&gt;4,J1606&lt;=5.5),INDEX([1]价格表!$B$4:$I$31,M1606,7),IF(J1606&gt;5.5,2.6+INDEX([1]价格表!$B$4:$I$31,M1606,8)*L1606)))))))</f>
        <v>9.25</v>
      </c>
      <c r="O1606" s="3"/>
      <c r="P1606" s="3"/>
      <c r="Q1606" s="3">
        <f t="shared" si="51"/>
        <v>0</v>
      </c>
    </row>
    <row r="1607" spans="1:17">
      <c r="A1607" s="11">
        <v>4606935659661</v>
      </c>
      <c r="B1607" s="1" t="s">
        <v>19</v>
      </c>
      <c r="C1607" s="12">
        <v>20210208</v>
      </c>
      <c r="D1607" s="12">
        <v>610538201209</v>
      </c>
      <c r="E1607" s="12" t="s">
        <v>19</v>
      </c>
      <c r="F1607" s="12">
        <v>20210218</v>
      </c>
      <c r="G1607" s="12" t="s">
        <v>20</v>
      </c>
      <c r="H1607" s="12" t="s">
        <v>27</v>
      </c>
      <c r="I1607" s="12" t="s">
        <v>28</v>
      </c>
      <c r="J1607" s="12">
        <v>6.42</v>
      </c>
      <c r="K1607" s="12" t="s">
        <v>23</v>
      </c>
      <c r="L1607">
        <f t="shared" si="50"/>
        <v>7</v>
      </c>
      <c r="M1607">
        <f>MATCH(H:H,[1]价格表!$B$4:$B$35,0)</f>
        <v>14</v>
      </c>
      <c r="N1607" s="4">
        <f>IF(J1607&lt;=0.3,INDEX([1]价格表!$B$4:$I$31,M1607,2),IF(AND(J1607&gt;0.3,J1607&lt;=1),INDEX([1]价格表!$B$4:$I$31,M1607,3),IF(AND(J1607&gt;1,J1607&lt;=2.2),INDEX([1]价格表!$B$4:$I$31,M1607,4),IF(AND(J1607&gt;2.2,J1607&lt;=3.3),INDEX([1]价格表!$B$4:$I$31,M1607,5),IF(AND(J1607&gt;3.3,J1607&lt;=4),INDEX([1]价格表!$B$4:$I$31,M1607,6),IF(AND(J1607&gt;4,J1607&lt;=5.5),INDEX([1]价格表!$B$4:$I$31,M1607,7),IF(J1607&gt;5.5,2.6+INDEX([1]价格表!$B$4:$I$31,M1607,8)*L1607)))))))</f>
        <v>9.25</v>
      </c>
      <c r="O1607" s="3"/>
      <c r="P1607" s="3"/>
      <c r="Q1607" s="3">
        <f t="shared" si="51"/>
        <v>0</v>
      </c>
    </row>
    <row r="1608" spans="1:17">
      <c r="A1608" s="11">
        <v>4606930599738</v>
      </c>
      <c r="B1608" s="1" t="s">
        <v>19</v>
      </c>
      <c r="C1608" s="12">
        <v>20210208</v>
      </c>
      <c r="D1608" s="12">
        <v>610538201209</v>
      </c>
      <c r="E1608" s="12" t="s">
        <v>19</v>
      </c>
      <c r="F1608" s="12">
        <v>20210218</v>
      </c>
      <c r="G1608" s="12" t="s">
        <v>20</v>
      </c>
      <c r="H1608" s="12" t="s">
        <v>38</v>
      </c>
      <c r="I1608" s="12" t="s">
        <v>276</v>
      </c>
      <c r="J1608" s="12">
        <v>6.52</v>
      </c>
      <c r="K1608" s="12" t="s">
        <v>23</v>
      </c>
      <c r="L1608">
        <f t="shared" si="50"/>
        <v>7</v>
      </c>
      <c r="M1608">
        <f>MATCH(H:H,[1]价格表!$B$4:$B$35,0)</f>
        <v>5</v>
      </c>
      <c r="N1608" s="4">
        <f>IF(J1608&lt;=0.3,INDEX([1]价格表!$B$4:$I$31,M1608,2),IF(AND(J1608&gt;0.3,J1608&lt;=1),INDEX([1]价格表!$B$4:$I$31,M1608,3),IF(AND(J1608&gt;1,J1608&lt;=2.2),INDEX([1]价格表!$B$4:$I$31,M1608,4),IF(AND(J1608&gt;2.2,J1608&lt;=3.3),INDEX([1]价格表!$B$4:$I$31,M1608,5),IF(AND(J1608&gt;3.3,J1608&lt;=4),INDEX([1]价格表!$B$4:$I$31,M1608,6),IF(AND(J1608&gt;4,J1608&lt;=5.5),INDEX([1]价格表!$B$4:$I$31,M1608,7),IF(J1608&gt;5.5,2.6+INDEX([1]价格表!$B$4:$I$31,M1608,8)*L1608)))))))</f>
        <v>9.25</v>
      </c>
      <c r="O1608" s="3"/>
      <c r="P1608" s="3"/>
      <c r="Q1608" s="3">
        <f t="shared" si="51"/>
        <v>0</v>
      </c>
    </row>
    <row r="1609" spans="1:17">
      <c r="A1609" s="11">
        <v>4606935659816</v>
      </c>
      <c r="B1609" s="1" t="s">
        <v>19</v>
      </c>
      <c r="C1609" s="12">
        <v>20210208</v>
      </c>
      <c r="D1609" s="12">
        <v>610538201209</v>
      </c>
      <c r="E1609" s="12" t="s">
        <v>19</v>
      </c>
      <c r="F1609" s="12">
        <v>20210218</v>
      </c>
      <c r="G1609" s="12" t="s">
        <v>20</v>
      </c>
      <c r="H1609" s="12" t="s">
        <v>27</v>
      </c>
      <c r="I1609" s="12" t="s">
        <v>28</v>
      </c>
      <c r="J1609" s="12">
        <v>6.66</v>
      </c>
      <c r="K1609" s="12" t="s">
        <v>23</v>
      </c>
      <c r="L1609">
        <f t="shared" si="50"/>
        <v>7</v>
      </c>
      <c r="M1609">
        <f>MATCH(H:H,[1]价格表!$B$4:$B$35,0)</f>
        <v>14</v>
      </c>
      <c r="N1609" s="4">
        <f>IF(J1609&lt;=0.3,INDEX([1]价格表!$B$4:$I$31,M1609,2),IF(AND(J1609&gt;0.3,J1609&lt;=1),INDEX([1]价格表!$B$4:$I$31,M1609,3),IF(AND(J1609&gt;1,J1609&lt;=2.2),INDEX([1]价格表!$B$4:$I$31,M1609,4),IF(AND(J1609&gt;2.2,J1609&lt;=3.3),INDEX([1]价格表!$B$4:$I$31,M1609,5),IF(AND(J1609&gt;3.3,J1609&lt;=4),INDEX([1]价格表!$B$4:$I$31,M1609,6),IF(AND(J1609&gt;4,J1609&lt;=5.5),INDEX([1]价格表!$B$4:$I$31,M1609,7),IF(J1609&gt;5.5,2.6+INDEX([1]价格表!$B$4:$I$31,M1609,8)*L1609)))))))</f>
        <v>9.25</v>
      </c>
      <c r="O1609" s="3"/>
      <c r="P1609" s="3"/>
      <c r="Q1609" s="3">
        <f t="shared" si="51"/>
        <v>0</v>
      </c>
    </row>
    <row r="1610" spans="1:17">
      <c r="A1610" s="11">
        <v>4606935659818</v>
      </c>
      <c r="B1610" s="1" t="s">
        <v>19</v>
      </c>
      <c r="C1610" s="12">
        <v>20210208</v>
      </c>
      <c r="D1610" s="12">
        <v>610538201209</v>
      </c>
      <c r="E1610" s="12" t="s">
        <v>19</v>
      </c>
      <c r="F1610" s="12">
        <v>20210218</v>
      </c>
      <c r="G1610" s="12" t="s">
        <v>20</v>
      </c>
      <c r="H1610" s="12" t="s">
        <v>27</v>
      </c>
      <c r="I1610" s="12" t="s">
        <v>28</v>
      </c>
      <c r="J1610" s="12">
        <v>7.38</v>
      </c>
      <c r="K1610" s="12" t="s">
        <v>23</v>
      </c>
      <c r="L1610">
        <f t="shared" si="50"/>
        <v>8</v>
      </c>
      <c r="M1610">
        <f>MATCH(H:H,[1]价格表!$B$4:$B$35,0)</f>
        <v>14</v>
      </c>
      <c r="N1610" s="4">
        <f>IF(J1610&lt;=0.3,INDEX([1]价格表!$B$4:$I$31,M1610,2),IF(AND(J1610&gt;0.3,J1610&lt;=1),INDEX([1]价格表!$B$4:$I$31,M1610,3),IF(AND(J1610&gt;1,J1610&lt;=2.2),INDEX([1]价格表!$B$4:$I$31,M1610,4),IF(AND(J1610&gt;2.2,J1610&lt;=3.3),INDEX([1]价格表!$B$4:$I$31,M1610,5),IF(AND(J1610&gt;3.3,J1610&lt;=4),INDEX([1]价格表!$B$4:$I$31,M1610,6),IF(AND(J1610&gt;4,J1610&lt;=5.5),INDEX([1]价格表!$B$4:$I$31,M1610,7),IF(J1610&gt;5.5,2.6+INDEX([1]价格表!$B$4:$I$31,M1610,8)*L1610)))))))</f>
        <v>10.2</v>
      </c>
      <c r="O1610" s="5">
        <v>6.3</v>
      </c>
      <c r="P1610" s="5">
        <v>9.25</v>
      </c>
      <c r="Q1610" s="3">
        <f t="shared" si="51"/>
        <v>-0.949999999999999</v>
      </c>
    </row>
    <row r="1611" spans="1:17">
      <c r="A1611" s="11">
        <v>4312329493988</v>
      </c>
      <c r="B1611" s="1" t="s">
        <v>19</v>
      </c>
      <c r="C1611" s="12">
        <v>20210218</v>
      </c>
      <c r="D1611" s="12">
        <v>610538201209</v>
      </c>
      <c r="E1611" s="12" t="s">
        <v>19</v>
      </c>
      <c r="F1611" s="12">
        <v>20210228</v>
      </c>
      <c r="G1611" s="12" t="s">
        <v>20</v>
      </c>
      <c r="H1611" s="12" t="s">
        <v>40</v>
      </c>
      <c r="I1611" s="12" t="s">
        <v>236</v>
      </c>
      <c r="J1611" s="12">
        <v>0.32</v>
      </c>
      <c r="K1611" s="12" t="s">
        <v>23</v>
      </c>
      <c r="L1611">
        <f t="shared" si="50"/>
        <v>1</v>
      </c>
      <c r="M1611">
        <f>MATCH(H:H,[1]价格表!$B$4:$B$35,0)</f>
        <v>9</v>
      </c>
      <c r="N1611" s="4">
        <f>IF(J1611&lt;=0.3,INDEX([1]价格表!$B$4:$I$31,M1611,2),IF(AND(J1611&gt;0.3,J1611&lt;=1),INDEX([1]价格表!$B$4:$I$31,M1611,3),IF(AND(J1611&gt;1,J1611&lt;=2.2),INDEX([1]价格表!$B$4:$I$31,M1611,4),IF(AND(J1611&gt;2.2,J1611&lt;=3.3),INDEX([1]价格表!$B$4:$I$31,M1611,5),IF(AND(J1611&gt;3.3,J1611&lt;=4),INDEX([1]价格表!$B$4:$I$31,M1611,6),IF(AND(J1611&gt;4,J1611&lt;=5.5),INDEX([1]价格表!$B$4:$I$31,M1611,7),IF(J1611&gt;5.5,2.6+INDEX([1]价格表!$B$4:$I$31,M1611,8)*L1611)))))))</f>
        <v>1.8</v>
      </c>
      <c r="O1611" s="5">
        <v>0.29</v>
      </c>
      <c r="P1611" s="5">
        <v>1.65</v>
      </c>
      <c r="Q1611" s="3">
        <f t="shared" si="51"/>
        <v>-0.15</v>
      </c>
    </row>
    <row r="1612" spans="1:17">
      <c r="A1612" s="11">
        <v>4312329493989</v>
      </c>
      <c r="B1612" s="1" t="s">
        <v>19</v>
      </c>
      <c r="C1612" s="12">
        <v>20210218</v>
      </c>
      <c r="D1612" s="12">
        <v>610538201209</v>
      </c>
      <c r="E1612" s="12" t="s">
        <v>19</v>
      </c>
      <c r="F1612" s="12">
        <v>20210228</v>
      </c>
      <c r="G1612" s="12" t="s">
        <v>20</v>
      </c>
      <c r="H1612" s="12" t="s">
        <v>38</v>
      </c>
      <c r="I1612" s="12" t="s">
        <v>184</v>
      </c>
      <c r="J1612" s="12">
        <v>3.06</v>
      </c>
      <c r="K1612" s="12" t="s">
        <v>23</v>
      </c>
      <c r="L1612">
        <f t="shared" si="50"/>
        <v>4</v>
      </c>
      <c r="M1612">
        <f>MATCH(H:H,[1]价格表!$B$4:$B$35,0)</f>
        <v>5</v>
      </c>
      <c r="N1612" s="4">
        <f>IF(J1612&lt;=0.3,INDEX([1]价格表!$B$4:$I$31,M1612,2),IF(AND(J1612&gt;0.3,J1612&lt;=1),INDEX([1]价格表!$B$4:$I$31,M1612,3),IF(AND(J1612&gt;1,J1612&lt;=2.2),INDEX([1]价格表!$B$4:$I$31,M1612,4),IF(AND(J1612&gt;2.2,J1612&lt;=3.3),INDEX([1]价格表!$B$4:$I$31,M1612,5),IF(AND(J1612&gt;3.3,J1612&lt;=4),INDEX([1]价格表!$B$4:$I$31,M1612,6),IF(AND(J1612&gt;4,J1612&lt;=5.5),INDEX([1]价格表!$B$4:$I$31,M1612,7),IF(J1612&gt;5.5,2.6+INDEX([1]价格表!$B$4:$I$31,M1612,8)*L1612)))))))</f>
        <v>2.5</v>
      </c>
      <c r="O1612" s="3"/>
      <c r="P1612" s="3"/>
      <c r="Q1612" s="3">
        <f t="shared" si="51"/>
        <v>0</v>
      </c>
    </row>
    <row r="1613" spans="1:17">
      <c r="A1613" s="11">
        <v>4312329493990</v>
      </c>
      <c r="B1613" s="1" t="s">
        <v>19</v>
      </c>
      <c r="C1613" s="12">
        <v>20210218</v>
      </c>
      <c r="D1613" s="12">
        <v>610538201209</v>
      </c>
      <c r="E1613" s="12" t="s">
        <v>19</v>
      </c>
      <c r="F1613" s="12">
        <v>20210228</v>
      </c>
      <c r="G1613" s="12" t="s">
        <v>20</v>
      </c>
      <c r="H1613" s="12" t="s">
        <v>24</v>
      </c>
      <c r="I1613" s="12" t="s">
        <v>25</v>
      </c>
      <c r="J1613" s="12">
        <v>2.48</v>
      </c>
      <c r="K1613" s="12" t="s">
        <v>23</v>
      </c>
      <c r="L1613">
        <f t="shared" si="50"/>
        <v>3</v>
      </c>
      <c r="M1613">
        <f>MATCH(H:H,[1]价格表!$B$4:$B$35,0)</f>
        <v>1</v>
      </c>
      <c r="N1613" s="4">
        <f>IF(J1613&lt;=0.3,INDEX([1]价格表!$B$4:$I$31,M1613,2),IF(AND(J1613&gt;0.3,J1613&lt;=1),INDEX([1]价格表!$B$4:$I$31,M1613,3),IF(AND(J1613&gt;1,J1613&lt;=2.2),INDEX([1]价格表!$B$4:$I$31,M1613,4),IF(AND(J1613&gt;2.2,J1613&lt;=3.3),INDEX([1]价格表!$B$4:$I$31,M1613,5),IF(AND(J1613&gt;3.3,J1613&lt;=4),INDEX([1]价格表!$B$4:$I$31,M1613,6),IF(AND(J1613&gt;4,J1613&lt;=5.5),INDEX([1]价格表!$B$4:$I$31,M1613,7),IF(J1613&gt;5.5,2.6+INDEX([1]价格表!$B$4:$I$31,M1613,8)*L1613)))))))</f>
        <v>2.5</v>
      </c>
      <c r="O1613" s="5">
        <v>2.13</v>
      </c>
      <c r="P1613" s="5">
        <v>2.15</v>
      </c>
      <c r="Q1613" s="3">
        <f t="shared" si="51"/>
        <v>-0.35</v>
      </c>
    </row>
    <row r="1614" spans="1:17">
      <c r="A1614" s="11">
        <v>4312329493991</v>
      </c>
      <c r="B1614" s="1" t="s">
        <v>19</v>
      </c>
      <c r="C1614" s="12">
        <v>20210218</v>
      </c>
      <c r="D1614" s="12">
        <v>610538201209</v>
      </c>
      <c r="E1614" s="12" t="s">
        <v>19</v>
      </c>
      <c r="F1614" s="12">
        <v>20210228</v>
      </c>
      <c r="G1614" s="12" t="s">
        <v>20</v>
      </c>
      <c r="H1614" s="12" t="s">
        <v>33</v>
      </c>
      <c r="I1614" s="12" t="s">
        <v>256</v>
      </c>
      <c r="J1614" s="12">
        <v>1.96</v>
      </c>
      <c r="K1614" s="12" t="s">
        <v>23</v>
      </c>
      <c r="L1614">
        <f t="shared" si="50"/>
        <v>2</v>
      </c>
      <c r="M1614">
        <f>MATCH(H:H,[1]价格表!$B$4:$B$35,0)</f>
        <v>7</v>
      </c>
      <c r="N1614" s="4">
        <f>IF(J1614&lt;=0.3,INDEX([1]价格表!$B$4:$I$31,M1614,2),IF(AND(J1614&gt;0.3,J1614&lt;=1),INDEX([1]价格表!$B$4:$I$31,M1614,3),IF(AND(J1614&gt;1,J1614&lt;=2.2),INDEX([1]价格表!$B$4:$I$31,M1614,4),IF(AND(J1614&gt;2.2,J1614&lt;=3.3),INDEX([1]价格表!$B$4:$I$31,M1614,5),IF(AND(J1614&gt;3.3,J1614&lt;=4),INDEX([1]价格表!$B$4:$I$31,M1614,6),IF(AND(J1614&gt;4,J1614&lt;=5.5),INDEX([1]价格表!$B$4:$I$31,M1614,7),IF(J1614&gt;5.5,2.6+INDEX([1]价格表!$B$4:$I$31,M1614,8)*L1614)))))))</f>
        <v>2.15</v>
      </c>
      <c r="O1614" s="3"/>
      <c r="P1614" s="3"/>
      <c r="Q1614" s="3">
        <f t="shared" si="51"/>
        <v>0</v>
      </c>
    </row>
    <row r="1615" spans="1:17">
      <c r="A1615" s="11">
        <v>4312329493993</v>
      </c>
      <c r="B1615" s="1" t="s">
        <v>19</v>
      </c>
      <c r="C1615" s="12">
        <v>20210218</v>
      </c>
      <c r="D1615" s="12">
        <v>610538201209</v>
      </c>
      <c r="E1615" s="12" t="s">
        <v>19</v>
      </c>
      <c r="F1615" s="12">
        <v>20210228</v>
      </c>
      <c r="G1615" s="12" t="s">
        <v>20</v>
      </c>
      <c r="H1615" s="12" t="s">
        <v>24</v>
      </c>
      <c r="I1615" s="12" t="s">
        <v>25</v>
      </c>
      <c r="J1615" s="12">
        <v>1.96</v>
      </c>
      <c r="K1615" s="12" t="s">
        <v>23</v>
      </c>
      <c r="L1615">
        <f t="shared" si="50"/>
        <v>2</v>
      </c>
      <c r="M1615">
        <f>MATCH(H:H,[1]价格表!$B$4:$B$35,0)</f>
        <v>1</v>
      </c>
      <c r="N1615" s="4">
        <f>IF(J1615&lt;=0.3,INDEX([1]价格表!$B$4:$I$31,M1615,2),IF(AND(J1615&gt;0.3,J1615&lt;=1),INDEX([1]价格表!$B$4:$I$31,M1615,3),IF(AND(J1615&gt;1,J1615&lt;=2.2),INDEX([1]价格表!$B$4:$I$31,M1615,4),IF(AND(J1615&gt;2.2,J1615&lt;=3.3),INDEX([1]价格表!$B$4:$I$31,M1615,5),IF(AND(J1615&gt;3.3,J1615&lt;=4),INDEX([1]价格表!$B$4:$I$31,M1615,6),IF(AND(J1615&gt;4,J1615&lt;=5.5),INDEX([1]价格表!$B$4:$I$31,M1615,7),IF(J1615&gt;5.5,2.6+INDEX([1]价格表!$B$4:$I$31,M1615,8)*L1615)))))))</f>
        <v>2.15</v>
      </c>
      <c r="O1615" s="3"/>
      <c r="P1615" s="3"/>
      <c r="Q1615" s="3">
        <f t="shared" si="51"/>
        <v>0</v>
      </c>
    </row>
    <row r="1616" spans="1:17">
      <c r="A1616" s="11">
        <v>4312329493994</v>
      </c>
      <c r="B1616" s="1" t="s">
        <v>19</v>
      </c>
      <c r="C1616" s="12">
        <v>20210218</v>
      </c>
      <c r="D1616" s="12">
        <v>610538201209</v>
      </c>
      <c r="E1616" s="12" t="s">
        <v>19</v>
      </c>
      <c r="F1616" s="12">
        <v>20210228</v>
      </c>
      <c r="G1616" s="12" t="s">
        <v>20</v>
      </c>
      <c r="H1616" s="12" t="s">
        <v>24</v>
      </c>
      <c r="I1616" s="12" t="s">
        <v>74</v>
      </c>
      <c r="J1616" s="12">
        <v>1.16</v>
      </c>
      <c r="K1616" s="12" t="s">
        <v>23</v>
      </c>
      <c r="L1616">
        <f t="shared" si="50"/>
        <v>2</v>
      </c>
      <c r="M1616">
        <f>MATCH(H:H,[1]价格表!$B$4:$B$35,0)</f>
        <v>1</v>
      </c>
      <c r="N1616" s="4">
        <f>IF(J1616&lt;=0.3,INDEX([1]价格表!$B$4:$I$31,M1616,2),IF(AND(J1616&gt;0.3,J1616&lt;=1),INDEX([1]价格表!$B$4:$I$31,M1616,3),IF(AND(J1616&gt;1,J1616&lt;=2.2),INDEX([1]价格表!$B$4:$I$31,M1616,4),IF(AND(J1616&gt;2.2,J1616&lt;=3.3),INDEX([1]价格表!$B$4:$I$31,M1616,5),IF(AND(J1616&gt;3.3,J1616&lt;=4),INDEX([1]价格表!$B$4:$I$31,M1616,6),IF(AND(J1616&gt;4,J1616&lt;=5.5),INDEX([1]价格表!$B$4:$I$31,M1616,7),IF(J1616&gt;5.5,2.6+INDEX([1]价格表!$B$4:$I$31,M1616,8)*L1616)))))))</f>
        <v>2.15</v>
      </c>
      <c r="O1616" s="3"/>
      <c r="P1616" s="3"/>
      <c r="Q1616" s="3">
        <f t="shared" si="51"/>
        <v>0</v>
      </c>
    </row>
    <row r="1617" spans="1:17">
      <c r="A1617" s="11">
        <v>4312329494009</v>
      </c>
      <c r="B1617" s="1" t="s">
        <v>19</v>
      </c>
      <c r="C1617" s="12">
        <v>20210218</v>
      </c>
      <c r="D1617" s="12">
        <v>610538201209</v>
      </c>
      <c r="E1617" s="12" t="s">
        <v>19</v>
      </c>
      <c r="F1617" s="12">
        <v>20210228</v>
      </c>
      <c r="G1617" s="12" t="s">
        <v>20</v>
      </c>
      <c r="H1617" s="12" t="s">
        <v>24</v>
      </c>
      <c r="I1617" s="12" t="s">
        <v>25</v>
      </c>
      <c r="J1617" s="12">
        <v>3.14</v>
      </c>
      <c r="K1617" s="12" t="s">
        <v>23</v>
      </c>
      <c r="L1617">
        <f t="shared" si="50"/>
        <v>4</v>
      </c>
      <c r="M1617">
        <f>MATCH(H:H,[1]价格表!$B$4:$B$35,0)</f>
        <v>1</v>
      </c>
      <c r="N1617" s="4">
        <f>IF(J1617&lt;=0.3,INDEX([1]价格表!$B$4:$I$31,M1617,2),IF(AND(J1617&gt;0.3,J1617&lt;=1),INDEX([1]价格表!$B$4:$I$31,M1617,3),IF(AND(J1617&gt;1,J1617&lt;=2.2),INDEX([1]价格表!$B$4:$I$31,M1617,4),IF(AND(J1617&gt;2.2,J1617&lt;=3.3),INDEX([1]价格表!$B$4:$I$31,M1617,5),IF(AND(J1617&gt;3.3,J1617&lt;=4),INDEX([1]价格表!$B$4:$I$31,M1617,6),IF(AND(J1617&gt;4,J1617&lt;=5.5),INDEX([1]价格表!$B$4:$I$31,M1617,7),IF(J1617&gt;5.5,2.6+INDEX([1]价格表!$B$4:$I$31,M1617,8)*L1617)))))))</f>
        <v>2.5</v>
      </c>
      <c r="O1617" s="5">
        <v>1.35</v>
      </c>
      <c r="P1617" s="5">
        <v>2.15</v>
      </c>
      <c r="Q1617" s="3">
        <f t="shared" si="51"/>
        <v>-0.35</v>
      </c>
    </row>
    <row r="1618" spans="1:17">
      <c r="A1618" s="11">
        <v>4312329494010</v>
      </c>
      <c r="B1618" s="1" t="s">
        <v>19</v>
      </c>
      <c r="C1618" s="12">
        <v>20210218</v>
      </c>
      <c r="D1618" s="12">
        <v>610538201209</v>
      </c>
      <c r="E1618" s="12" t="s">
        <v>19</v>
      </c>
      <c r="F1618" s="12">
        <v>20210228</v>
      </c>
      <c r="G1618" s="12" t="s">
        <v>20</v>
      </c>
      <c r="H1618" s="12" t="s">
        <v>24</v>
      </c>
      <c r="I1618" s="12" t="s">
        <v>25</v>
      </c>
      <c r="J1618" s="12">
        <v>1.16</v>
      </c>
      <c r="K1618" s="12" t="s">
        <v>23</v>
      </c>
      <c r="L1618">
        <f t="shared" si="50"/>
        <v>2</v>
      </c>
      <c r="M1618">
        <f>MATCH(H:H,[1]价格表!$B$4:$B$35,0)</f>
        <v>1</v>
      </c>
      <c r="N1618" s="4">
        <f>IF(J1618&lt;=0.3,INDEX([1]价格表!$B$4:$I$31,M1618,2),IF(AND(J1618&gt;0.3,J1618&lt;=1),INDEX([1]价格表!$B$4:$I$31,M1618,3),IF(AND(J1618&gt;1,J1618&lt;=2.2),INDEX([1]价格表!$B$4:$I$31,M1618,4),IF(AND(J1618&gt;2.2,J1618&lt;=3.3),INDEX([1]价格表!$B$4:$I$31,M1618,5),IF(AND(J1618&gt;3.3,J1618&lt;=4),INDEX([1]价格表!$B$4:$I$31,M1618,6),IF(AND(J1618&gt;4,J1618&lt;=5.5),INDEX([1]价格表!$B$4:$I$31,M1618,7),IF(J1618&gt;5.5,2.6+INDEX([1]价格表!$B$4:$I$31,M1618,8)*L1618)))))))</f>
        <v>2.15</v>
      </c>
      <c r="O1618" s="3"/>
      <c r="P1618" s="3"/>
      <c r="Q1618" s="3">
        <f t="shared" si="51"/>
        <v>0</v>
      </c>
    </row>
    <row r="1619" spans="1:17">
      <c r="A1619" s="11">
        <v>4312333820785</v>
      </c>
      <c r="B1619" s="1" t="s">
        <v>19</v>
      </c>
      <c r="C1619" s="12">
        <v>20210218</v>
      </c>
      <c r="D1619" s="12">
        <v>610538201209</v>
      </c>
      <c r="E1619" s="12" t="s">
        <v>19</v>
      </c>
      <c r="F1619" s="12">
        <v>20210228</v>
      </c>
      <c r="G1619" s="12" t="s">
        <v>20</v>
      </c>
      <c r="H1619" s="12" t="s">
        <v>24</v>
      </c>
      <c r="I1619" s="12" t="s">
        <v>80</v>
      </c>
      <c r="J1619" s="12">
        <v>1.26</v>
      </c>
      <c r="K1619" s="12" t="s">
        <v>23</v>
      </c>
      <c r="L1619">
        <f t="shared" si="50"/>
        <v>2</v>
      </c>
      <c r="M1619">
        <f>MATCH(H:H,[1]价格表!$B$4:$B$35,0)</f>
        <v>1</v>
      </c>
      <c r="N1619" s="4">
        <f>IF(J1619&lt;=0.3,INDEX([1]价格表!$B$4:$I$31,M1619,2),IF(AND(J1619&gt;0.3,J1619&lt;=1),INDEX([1]价格表!$B$4:$I$31,M1619,3),IF(AND(J1619&gt;1,J1619&lt;=2.2),INDEX([1]价格表!$B$4:$I$31,M1619,4),IF(AND(J1619&gt;2.2,J1619&lt;=3.3),INDEX([1]价格表!$B$4:$I$31,M1619,5),IF(AND(J1619&gt;3.3,J1619&lt;=4),INDEX([1]价格表!$B$4:$I$31,M1619,6),IF(AND(J1619&gt;4,J1619&lt;=5.5),INDEX([1]价格表!$B$4:$I$31,M1619,7),IF(J1619&gt;5.5,2.6+INDEX([1]价格表!$B$4:$I$31,M1619,8)*L1619)))))))</f>
        <v>2.15</v>
      </c>
      <c r="O1619" s="5">
        <v>0.85</v>
      </c>
      <c r="P1619" s="5">
        <v>1.8</v>
      </c>
      <c r="Q1619" s="3">
        <f t="shared" si="51"/>
        <v>-0.35</v>
      </c>
    </row>
    <row r="1620" spans="1:17">
      <c r="A1620" s="11">
        <v>4312333820786</v>
      </c>
      <c r="B1620" s="1" t="s">
        <v>19</v>
      </c>
      <c r="C1620" s="12">
        <v>20210218</v>
      </c>
      <c r="D1620" s="12">
        <v>610538201209</v>
      </c>
      <c r="E1620" s="12" t="s">
        <v>19</v>
      </c>
      <c r="F1620" s="12">
        <v>20210228</v>
      </c>
      <c r="G1620" s="12" t="s">
        <v>20</v>
      </c>
      <c r="H1620" s="12" t="s">
        <v>24</v>
      </c>
      <c r="I1620" s="12" t="s">
        <v>25</v>
      </c>
      <c r="J1620" s="12">
        <v>0.7</v>
      </c>
      <c r="K1620" s="12" t="s">
        <v>23</v>
      </c>
      <c r="L1620">
        <f t="shared" si="50"/>
        <v>1</v>
      </c>
      <c r="M1620">
        <f>MATCH(H:H,[1]价格表!$B$4:$B$35,0)</f>
        <v>1</v>
      </c>
      <c r="N1620" s="4">
        <f>IF(J1620&lt;=0.3,INDEX([1]价格表!$B$4:$I$31,M1620,2),IF(AND(J1620&gt;0.3,J1620&lt;=1),INDEX([1]价格表!$B$4:$I$31,M1620,3),IF(AND(J1620&gt;1,J1620&lt;=2.2),INDEX([1]价格表!$B$4:$I$31,M1620,4),IF(AND(J1620&gt;2.2,J1620&lt;=3.3),INDEX([1]价格表!$B$4:$I$31,M1620,5),IF(AND(J1620&gt;3.3,J1620&lt;=4),INDEX([1]价格表!$B$4:$I$31,M1620,6),IF(AND(J1620&gt;4,J1620&lt;=5.5),INDEX([1]价格表!$B$4:$I$31,M1620,7),IF(J1620&gt;5.5,2.6+INDEX([1]价格表!$B$4:$I$31,M1620,8)*L1620)))))))</f>
        <v>1.8</v>
      </c>
      <c r="O1620" s="3"/>
      <c r="P1620" s="3"/>
      <c r="Q1620" s="3">
        <f t="shared" si="51"/>
        <v>0</v>
      </c>
    </row>
    <row r="1621" spans="1:17">
      <c r="A1621" s="11">
        <v>4312333820787</v>
      </c>
      <c r="B1621" s="1" t="s">
        <v>19</v>
      </c>
      <c r="C1621" s="12">
        <v>20210218</v>
      </c>
      <c r="D1621" s="12">
        <v>610538201209</v>
      </c>
      <c r="E1621" s="12" t="s">
        <v>19</v>
      </c>
      <c r="F1621" s="12">
        <v>20210228</v>
      </c>
      <c r="G1621" s="12" t="s">
        <v>20</v>
      </c>
      <c r="H1621" s="12" t="s">
        <v>24</v>
      </c>
      <c r="I1621" s="12" t="s">
        <v>25</v>
      </c>
      <c r="J1621" s="12">
        <v>2.66</v>
      </c>
      <c r="K1621" s="12" t="s">
        <v>23</v>
      </c>
      <c r="L1621">
        <f t="shared" si="50"/>
        <v>3</v>
      </c>
      <c r="M1621">
        <f>MATCH(H:H,[1]价格表!$B$4:$B$35,0)</f>
        <v>1</v>
      </c>
      <c r="N1621" s="4">
        <f>IF(J1621&lt;=0.3,INDEX([1]价格表!$B$4:$I$31,M1621,2),IF(AND(J1621&gt;0.3,J1621&lt;=1),INDEX([1]价格表!$B$4:$I$31,M1621,3),IF(AND(J1621&gt;1,J1621&lt;=2.2),INDEX([1]价格表!$B$4:$I$31,M1621,4),IF(AND(J1621&gt;2.2,J1621&lt;=3.3),INDEX([1]价格表!$B$4:$I$31,M1621,5),IF(AND(J1621&gt;3.3,J1621&lt;=4),INDEX([1]价格表!$B$4:$I$31,M1621,6),IF(AND(J1621&gt;4,J1621&lt;=5.5),INDEX([1]价格表!$B$4:$I$31,M1621,7),IF(J1621&gt;5.5,2.6+INDEX([1]价格表!$B$4:$I$31,M1621,8)*L1621)))))))</f>
        <v>2.5</v>
      </c>
      <c r="O1621" s="5">
        <v>1.62</v>
      </c>
      <c r="P1621" s="5">
        <v>2.15</v>
      </c>
      <c r="Q1621" s="3">
        <f t="shared" si="51"/>
        <v>-0.35</v>
      </c>
    </row>
    <row r="1622" spans="1:17">
      <c r="A1622" s="11">
        <v>4312333820788</v>
      </c>
      <c r="B1622" s="1" t="s">
        <v>19</v>
      </c>
      <c r="C1622" s="12">
        <v>20210218</v>
      </c>
      <c r="D1622" s="12">
        <v>610538201209</v>
      </c>
      <c r="E1622" s="12" t="s">
        <v>19</v>
      </c>
      <c r="F1622" s="12">
        <v>20210228</v>
      </c>
      <c r="G1622" s="12" t="s">
        <v>20</v>
      </c>
      <c r="H1622" s="12" t="s">
        <v>24</v>
      </c>
      <c r="I1622" s="12" t="s">
        <v>79</v>
      </c>
      <c r="J1622" s="12">
        <v>0.92</v>
      </c>
      <c r="K1622" s="12" t="s">
        <v>23</v>
      </c>
      <c r="L1622">
        <f t="shared" si="50"/>
        <v>1</v>
      </c>
      <c r="M1622">
        <f>MATCH(H:H,[1]价格表!$B$4:$B$35,0)</f>
        <v>1</v>
      </c>
      <c r="N1622" s="4">
        <f>IF(J1622&lt;=0.3,INDEX([1]价格表!$B$4:$I$31,M1622,2),IF(AND(J1622&gt;0.3,J1622&lt;=1),INDEX([1]价格表!$B$4:$I$31,M1622,3),IF(AND(J1622&gt;1,J1622&lt;=2.2),INDEX([1]价格表!$B$4:$I$31,M1622,4),IF(AND(J1622&gt;2.2,J1622&lt;=3.3),INDEX([1]价格表!$B$4:$I$31,M1622,5),IF(AND(J1622&gt;3.3,J1622&lt;=4),INDEX([1]价格表!$B$4:$I$31,M1622,6),IF(AND(J1622&gt;4,J1622&lt;=5.5),INDEX([1]价格表!$B$4:$I$31,M1622,7),IF(J1622&gt;5.5,2.6+INDEX([1]价格表!$B$4:$I$31,M1622,8)*L1622)))))))</f>
        <v>1.8</v>
      </c>
      <c r="O1622" s="3"/>
      <c r="P1622" s="3"/>
      <c r="Q1622" s="3">
        <f t="shared" si="51"/>
        <v>0</v>
      </c>
    </row>
    <row r="1623" spans="1:17">
      <c r="A1623" s="11">
        <v>4312335293889</v>
      </c>
      <c r="B1623" s="1" t="s">
        <v>19</v>
      </c>
      <c r="C1623" s="12">
        <v>20210218</v>
      </c>
      <c r="D1623" s="12">
        <v>610538201209</v>
      </c>
      <c r="E1623" s="12" t="s">
        <v>19</v>
      </c>
      <c r="F1623" s="12">
        <v>20210228</v>
      </c>
      <c r="G1623" s="12" t="s">
        <v>20</v>
      </c>
      <c r="H1623" s="12" t="s">
        <v>24</v>
      </c>
      <c r="I1623" s="12" t="s">
        <v>88</v>
      </c>
      <c r="J1623" s="12">
        <v>2.42</v>
      </c>
      <c r="K1623" s="12" t="s">
        <v>23</v>
      </c>
      <c r="L1623">
        <f t="shared" si="50"/>
        <v>3</v>
      </c>
      <c r="M1623">
        <f>MATCH(H:H,[1]价格表!$B$4:$B$35,0)</f>
        <v>1</v>
      </c>
      <c r="N1623" s="4">
        <f>IF(J1623&lt;=0.3,INDEX([1]价格表!$B$4:$I$31,M1623,2),IF(AND(J1623&gt;0.3,J1623&lt;=1),INDEX([1]价格表!$B$4:$I$31,M1623,3),IF(AND(J1623&gt;1,J1623&lt;=2.2),INDEX([1]价格表!$B$4:$I$31,M1623,4),IF(AND(J1623&gt;2.2,J1623&lt;=3.3),INDEX([1]价格表!$B$4:$I$31,M1623,5),IF(AND(J1623&gt;3.3,J1623&lt;=4),INDEX([1]价格表!$B$4:$I$31,M1623,6),IF(AND(J1623&gt;4,J1623&lt;=5.5),INDEX([1]价格表!$B$4:$I$31,M1623,7),IF(J1623&gt;5.5,2.6+INDEX([1]价格表!$B$4:$I$31,M1623,8)*L1623)))))))</f>
        <v>2.5</v>
      </c>
      <c r="O1623" s="5">
        <v>1.67</v>
      </c>
      <c r="P1623" s="5">
        <v>2.15</v>
      </c>
      <c r="Q1623" s="3">
        <f t="shared" si="51"/>
        <v>-0.35</v>
      </c>
    </row>
    <row r="1624" spans="1:17">
      <c r="A1624" s="11">
        <v>4312338238087</v>
      </c>
      <c r="B1624" s="1" t="s">
        <v>19</v>
      </c>
      <c r="C1624" s="12">
        <v>20210218</v>
      </c>
      <c r="D1624" s="12">
        <v>610538201209</v>
      </c>
      <c r="E1624" s="12" t="s">
        <v>19</v>
      </c>
      <c r="F1624" s="12">
        <v>20210228</v>
      </c>
      <c r="G1624" s="12" t="s">
        <v>20</v>
      </c>
      <c r="H1624" s="12" t="s">
        <v>24</v>
      </c>
      <c r="I1624" s="12" t="s">
        <v>25</v>
      </c>
      <c r="J1624" s="12">
        <v>0.82</v>
      </c>
      <c r="K1624" s="12" t="s">
        <v>23</v>
      </c>
      <c r="L1624">
        <f t="shared" si="50"/>
        <v>1</v>
      </c>
      <c r="M1624">
        <f>MATCH(H:H,[1]价格表!$B$4:$B$35,0)</f>
        <v>1</v>
      </c>
      <c r="N1624" s="4">
        <f>IF(J1624&lt;=0.3,INDEX([1]价格表!$B$4:$I$31,M1624,2),IF(AND(J1624&gt;0.3,J1624&lt;=1),INDEX([1]价格表!$B$4:$I$31,M1624,3),IF(AND(J1624&gt;1,J1624&lt;=2.2),INDEX([1]价格表!$B$4:$I$31,M1624,4),IF(AND(J1624&gt;2.2,J1624&lt;=3.3),INDEX([1]价格表!$B$4:$I$31,M1624,5),IF(AND(J1624&gt;3.3,J1624&lt;=4),INDEX([1]价格表!$B$4:$I$31,M1624,6),IF(AND(J1624&gt;4,J1624&lt;=5.5),INDEX([1]价格表!$B$4:$I$31,M1624,7),IF(J1624&gt;5.5,2.6+INDEX([1]价格表!$B$4:$I$31,M1624,8)*L1624)))))))</f>
        <v>1.8</v>
      </c>
      <c r="O1624" s="3"/>
      <c r="P1624" s="3"/>
      <c r="Q1624" s="3">
        <f t="shared" si="51"/>
        <v>0</v>
      </c>
    </row>
    <row r="1625" spans="1:17">
      <c r="A1625" s="11">
        <v>4312338238088</v>
      </c>
      <c r="B1625" s="1" t="s">
        <v>19</v>
      </c>
      <c r="C1625" s="12">
        <v>20210218</v>
      </c>
      <c r="D1625" s="12">
        <v>610538201209</v>
      </c>
      <c r="E1625" s="12" t="s">
        <v>19</v>
      </c>
      <c r="F1625" s="12">
        <v>20210228</v>
      </c>
      <c r="G1625" s="12" t="s">
        <v>20</v>
      </c>
      <c r="H1625" s="12" t="s">
        <v>24</v>
      </c>
      <c r="I1625" s="12" t="s">
        <v>25</v>
      </c>
      <c r="J1625" s="12">
        <v>0.42</v>
      </c>
      <c r="K1625" s="12" t="s">
        <v>23</v>
      </c>
      <c r="L1625">
        <f t="shared" si="50"/>
        <v>1</v>
      </c>
      <c r="M1625">
        <f>MATCH(H:H,[1]价格表!$B$4:$B$35,0)</f>
        <v>1</v>
      </c>
      <c r="N1625" s="4">
        <f>IF(J1625&lt;=0.3,INDEX([1]价格表!$B$4:$I$31,M1625,2),IF(AND(J1625&gt;0.3,J1625&lt;=1),INDEX([1]价格表!$B$4:$I$31,M1625,3),IF(AND(J1625&gt;1,J1625&lt;=2.2),INDEX([1]价格表!$B$4:$I$31,M1625,4),IF(AND(J1625&gt;2.2,J1625&lt;=3.3),INDEX([1]价格表!$B$4:$I$31,M1625,5),IF(AND(J1625&gt;3.3,J1625&lt;=4),INDEX([1]价格表!$B$4:$I$31,M1625,6),IF(AND(J1625&gt;4,J1625&lt;=5.5),INDEX([1]价格表!$B$4:$I$31,M1625,7),IF(J1625&gt;5.5,2.6+INDEX([1]价格表!$B$4:$I$31,M1625,8)*L1625)))))))</f>
        <v>1.8</v>
      </c>
      <c r="O1625" s="3"/>
      <c r="P1625" s="3"/>
      <c r="Q1625" s="3">
        <f t="shared" si="51"/>
        <v>0</v>
      </c>
    </row>
    <row r="1626" spans="1:17">
      <c r="A1626" s="11">
        <v>4312338238089</v>
      </c>
      <c r="B1626" s="1" t="s">
        <v>19</v>
      </c>
      <c r="C1626" s="12">
        <v>20210218</v>
      </c>
      <c r="D1626" s="12">
        <v>610538201209</v>
      </c>
      <c r="E1626" s="12" t="s">
        <v>19</v>
      </c>
      <c r="F1626" s="12">
        <v>20210228</v>
      </c>
      <c r="G1626" s="12" t="s">
        <v>20</v>
      </c>
      <c r="H1626" s="12" t="s">
        <v>24</v>
      </c>
      <c r="I1626" s="12" t="s">
        <v>137</v>
      </c>
      <c r="J1626" s="12">
        <v>0.3</v>
      </c>
      <c r="K1626" s="12" t="s">
        <v>23</v>
      </c>
      <c r="L1626">
        <f t="shared" si="50"/>
        <v>1</v>
      </c>
      <c r="M1626">
        <f>MATCH(H:H,[1]价格表!$B$4:$B$35,0)</f>
        <v>1</v>
      </c>
      <c r="N1626" s="4">
        <f>IF(J1626&lt;=0.3,INDEX([1]价格表!$B$4:$I$31,M1626,2),IF(AND(J1626&gt;0.3,J1626&lt;=1),INDEX([1]价格表!$B$4:$I$31,M1626,3),IF(AND(J1626&gt;1,J1626&lt;=2.2),INDEX([1]价格表!$B$4:$I$31,M1626,4),IF(AND(J1626&gt;2.2,J1626&lt;=3.3),INDEX([1]价格表!$B$4:$I$31,M1626,5),IF(AND(J1626&gt;3.3,J1626&lt;=4),INDEX([1]价格表!$B$4:$I$31,M1626,6),IF(AND(J1626&gt;4,J1626&lt;=5.5),INDEX([1]价格表!$B$4:$I$31,M1626,7),IF(J1626&gt;5.5,2.6+INDEX([1]价格表!$B$4:$I$31,M1626,8)*L1626)))))))</f>
        <v>1.65</v>
      </c>
      <c r="O1626" s="3"/>
      <c r="P1626" s="3"/>
      <c r="Q1626" s="3">
        <f t="shared" si="51"/>
        <v>0</v>
      </c>
    </row>
    <row r="1627" spans="1:17">
      <c r="A1627" s="11">
        <v>4606960194395</v>
      </c>
      <c r="B1627" s="1" t="s">
        <v>19</v>
      </c>
      <c r="C1627" s="12">
        <v>20210218</v>
      </c>
      <c r="D1627" s="12">
        <v>610538201209</v>
      </c>
      <c r="E1627" s="12" t="s">
        <v>19</v>
      </c>
      <c r="F1627" s="12">
        <v>20210228</v>
      </c>
      <c r="G1627" s="12" t="s">
        <v>20</v>
      </c>
      <c r="H1627" s="12" t="s">
        <v>29</v>
      </c>
      <c r="I1627" s="12" t="s">
        <v>122</v>
      </c>
      <c r="J1627" s="12">
        <v>2.46</v>
      </c>
      <c r="K1627" s="12" t="s">
        <v>23</v>
      </c>
      <c r="L1627">
        <f t="shared" si="50"/>
        <v>3</v>
      </c>
      <c r="M1627">
        <f>MATCH(H:H,[1]价格表!$B$4:$B$35,0)</f>
        <v>3</v>
      </c>
      <c r="N1627" s="4">
        <f>IF(J1627&lt;=0.3,INDEX([1]价格表!$B$4:$I$31,M1627,2),IF(AND(J1627&gt;0.3,J1627&lt;=1),INDEX([1]价格表!$B$4:$I$31,M1627,3),IF(AND(J1627&gt;1,J1627&lt;=2.2),INDEX([1]价格表!$B$4:$I$31,M1627,4),IF(AND(J1627&gt;2.2,J1627&lt;=3.3),INDEX([1]价格表!$B$4:$I$31,M1627,5),IF(AND(J1627&gt;3.3,J1627&lt;=4),INDEX([1]价格表!$B$4:$I$31,M1627,6),IF(AND(J1627&gt;4,J1627&lt;=5.5),INDEX([1]价格表!$B$4:$I$31,M1627,7),IF(J1627&gt;5.5,2.6+INDEX([1]价格表!$B$4:$I$31,M1627,8)*L1627)))))))</f>
        <v>2.5</v>
      </c>
      <c r="O1627" s="5">
        <v>2.16</v>
      </c>
      <c r="P1627" s="5">
        <v>2.15</v>
      </c>
      <c r="Q1627" s="3">
        <f t="shared" si="51"/>
        <v>-0.35</v>
      </c>
    </row>
    <row r="1628" spans="1:17">
      <c r="A1628" s="11">
        <v>4606960194958</v>
      </c>
      <c r="B1628" s="1" t="s">
        <v>19</v>
      </c>
      <c r="C1628" s="12">
        <v>20210218</v>
      </c>
      <c r="D1628" s="12">
        <v>610538201209</v>
      </c>
      <c r="E1628" s="12" t="s">
        <v>19</v>
      </c>
      <c r="F1628" s="12">
        <v>20210228</v>
      </c>
      <c r="G1628" s="12" t="s">
        <v>20</v>
      </c>
      <c r="H1628" s="12" t="s">
        <v>24</v>
      </c>
      <c r="I1628" s="12" t="s">
        <v>137</v>
      </c>
      <c r="J1628" s="12">
        <v>2.91</v>
      </c>
      <c r="K1628" s="12" t="s">
        <v>23</v>
      </c>
      <c r="L1628">
        <f t="shared" si="50"/>
        <v>3</v>
      </c>
      <c r="M1628">
        <f>MATCH(H:H,[1]价格表!$B$4:$B$35,0)</f>
        <v>1</v>
      </c>
      <c r="N1628" s="4">
        <f>IF(J1628&lt;=0.3,INDEX([1]价格表!$B$4:$I$31,M1628,2),IF(AND(J1628&gt;0.3,J1628&lt;=1),INDEX([1]价格表!$B$4:$I$31,M1628,3),IF(AND(J1628&gt;1,J1628&lt;=2.2),INDEX([1]价格表!$B$4:$I$31,M1628,4),IF(AND(J1628&gt;2.2,J1628&lt;=3.3),INDEX([1]价格表!$B$4:$I$31,M1628,5),IF(AND(J1628&gt;3.3,J1628&lt;=4),INDEX([1]价格表!$B$4:$I$31,M1628,6),IF(AND(J1628&gt;4,J1628&lt;=5.5),INDEX([1]价格表!$B$4:$I$31,M1628,7),IF(J1628&gt;5.5,2.6+INDEX([1]价格表!$B$4:$I$31,M1628,8)*L1628)))))))</f>
        <v>2.5</v>
      </c>
      <c r="O1628" s="3"/>
      <c r="P1628" s="3"/>
      <c r="Q1628" s="3">
        <f t="shared" si="51"/>
        <v>0</v>
      </c>
    </row>
    <row r="1629" spans="1:17">
      <c r="A1629" s="11">
        <v>4606966198036</v>
      </c>
      <c r="B1629" s="1" t="s">
        <v>19</v>
      </c>
      <c r="C1629" s="12">
        <v>20210218</v>
      </c>
      <c r="D1629" s="12">
        <v>610538201209</v>
      </c>
      <c r="E1629" s="12" t="s">
        <v>19</v>
      </c>
      <c r="F1629" s="12">
        <v>20210228</v>
      </c>
      <c r="G1629" s="12" t="s">
        <v>20</v>
      </c>
      <c r="H1629" s="12" t="s">
        <v>81</v>
      </c>
      <c r="I1629" s="12" t="s">
        <v>277</v>
      </c>
      <c r="J1629" s="12">
        <v>0.93</v>
      </c>
      <c r="K1629" s="12" t="s">
        <v>23</v>
      </c>
      <c r="L1629">
        <f t="shared" si="50"/>
        <v>1</v>
      </c>
      <c r="M1629">
        <f>MATCH(H:H,[1]价格表!$B$4:$B$35,0)</f>
        <v>16</v>
      </c>
      <c r="N1629" s="4">
        <f>IF(J1629&lt;=0.3,INDEX([1]价格表!$B$4:$I$31,M1629,2),IF(AND(J1629&gt;0.3,J1629&lt;=1),INDEX([1]价格表!$B$4:$I$31,M1629,3),IF(AND(J1629&gt;1,J1629&lt;=2.2),INDEX([1]价格表!$B$4:$I$31,M1629,4),IF(AND(J1629&gt;2.2,J1629&lt;=3.3),INDEX([1]价格表!$B$4:$I$31,M1629,5),IF(AND(J1629&gt;3.3,J1629&lt;=4),INDEX([1]价格表!$B$4:$I$31,M1629,6),IF(AND(J1629&gt;4,J1629&lt;=5.5),INDEX([1]价格表!$B$4:$I$31,M1629,7),IF(J1629&gt;5.5,2.6+INDEX([1]价格表!$B$4:$I$31,M1629,8)*L1629)))))))</f>
        <v>1.8</v>
      </c>
      <c r="O1629" s="3"/>
      <c r="P1629" s="3"/>
      <c r="Q1629" s="3">
        <f t="shared" si="51"/>
        <v>0</v>
      </c>
    </row>
    <row r="1630" spans="1:17">
      <c r="A1630" s="11">
        <v>4606966199424</v>
      </c>
      <c r="B1630" s="1" t="s">
        <v>19</v>
      </c>
      <c r="C1630" s="12">
        <v>20210218</v>
      </c>
      <c r="D1630" s="12">
        <v>610538201209</v>
      </c>
      <c r="E1630" s="12" t="s">
        <v>19</v>
      </c>
      <c r="F1630" s="12">
        <v>20210228</v>
      </c>
      <c r="G1630" s="12" t="s">
        <v>20</v>
      </c>
      <c r="H1630" s="12" t="s">
        <v>24</v>
      </c>
      <c r="I1630" s="12" t="s">
        <v>25</v>
      </c>
      <c r="J1630" s="12">
        <v>0.35</v>
      </c>
      <c r="K1630" s="12" t="s">
        <v>23</v>
      </c>
      <c r="L1630">
        <f t="shared" si="50"/>
        <v>1</v>
      </c>
      <c r="M1630">
        <f>MATCH(H:H,[1]价格表!$B$4:$B$35,0)</f>
        <v>1</v>
      </c>
      <c r="N1630" s="4">
        <f>IF(J1630&lt;=0.3,INDEX([1]价格表!$B$4:$I$31,M1630,2),IF(AND(J1630&gt;0.3,J1630&lt;=1),INDEX([1]价格表!$B$4:$I$31,M1630,3),IF(AND(J1630&gt;1,J1630&lt;=2.2),INDEX([1]价格表!$B$4:$I$31,M1630,4),IF(AND(J1630&gt;2.2,J1630&lt;=3.3),INDEX([1]价格表!$B$4:$I$31,M1630,5),IF(AND(J1630&gt;3.3,J1630&lt;=4),INDEX([1]价格表!$B$4:$I$31,M1630,6),IF(AND(J1630&gt;4,J1630&lt;=5.5),INDEX([1]价格表!$B$4:$I$31,M1630,7),IF(J1630&gt;5.5,2.6+INDEX([1]价格表!$B$4:$I$31,M1630,8)*L1630)))))))</f>
        <v>1.8</v>
      </c>
      <c r="O1630" s="3"/>
      <c r="P1630" s="3"/>
      <c r="Q1630" s="3">
        <f t="shared" si="51"/>
        <v>0</v>
      </c>
    </row>
    <row r="1631" spans="1:17">
      <c r="A1631" s="11">
        <v>4606966199466</v>
      </c>
      <c r="B1631" s="1" t="s">
        <v>19</v>
      </c>
      <c r="C1631" s="12">
        <v>20210218</v>
      </c>
      <c r="D1631" s="12">
        <v>610538201209</v>
      </c>
      <c r="E1631" s="12" t="s">
        <v>19</v>
      </c>
      <c r="F1631" s="12">
        <v>20210228</v>
      </c>
      <c r="G1631" s="12" t="s">
        <v>20</v>
      </c>
      <c r="H1631" s="12" t="s">
        <v>161</v>
      </c>
      <c r="I1631" s="12" t="s">
        <v>162</v>
      </c>
      <c r="J1631" s="12">
        <v>0.9</v>
      </c>
      <c r="K1631" s="12" t="s">
        <v>23</v>
      </c>
      <c r="L1631">
        <f t="shared" si="50"/>
        <v>1</v>
      </c>
      <c r="M1631">
        <f>MATCH(H:H,[1]价格表!$B$4:$B$35,0)</f>
        <v>13</v>
      </c>
      <c r="N1631" s="4">
        <f>IF(J1631&lt;=0.3,INDEX([1]价格表!$B$4:$I$31,M1631,2),IF(AND(J1631&gt;0.3,J1631&lt;=1),INDEX([1]价格表!$B$4:$I$31,M1631,3),IF(AND(J1631&gt;1,J1631&lt;=2.2),INDEX([1]价格表!$B$4:$I$31,M1631,4),IF(AND(J1631&gt;2.2,J1631&lt;=3.3),INDEX([1]价格表!$B$4:$I$31,M1631,5),IF(AND(J1631&gt;3.3,J1631&lt;=4),INDEX([1]价格表!$B$4:$I$31,M1631,6),IF(AND(J1631&gt;4,J1631&lt;=5.5),INDEX([1]价格表!$B$4:$I$31,M1631,7),IF(J1631&gt;5.5,2.6+INDEX([1]价格表!$B$4:$I$31,M1631,8)*L1631)))))))</f>
        <v>1.8</v>
      </c>
      <c r="O1631" s="3"/>
      <c r="P1631" s="3"/>
      <c r="Q1631" s="3">
        <f t="shared" si="51"/>
        <v>0</v>
      </c>
    </row>
    <row r="1632" spans="1:17">
      <c r="A1632" s="11">
        <v>4606966199474</v>
      </c>
      <c r="B1632" s="1" t="s">
        <v>19</v>
      </c>
      <c r="C1632" s="12">
        <v>20210218</v>
      </c>
      <c r="D1632" s="12">
        <v>610538201209</v>
      </c>
      <c r="E1632" s="12" t="s">
        <v>19</v>
      </c>
      <c r="F1632" s="12">
        <v>20210228</v>
      </c>
      <c r="G1632" s="12" t="s">
        <v>20</v>
      </c>
      <c r="H1632" s="12" t="s">
        <v>153</v>
      </c>
      <c r="I1632" s="12" t="s">
        <v>154</v>
      </c>
      <c r="J1632" s="12">
        <v>0.34</v>
      </c>
      <c r="K1632" s="12" t="s">
        <v>23</v>
      </c>
      <c r="L1632">
        <f t="shared" si="50"/>
        <v>1</v>
      </c>
      <c r="M1632">
        <f>MATCH(H:H,[1]价格表!$B$4:$B$35,0)</f>
        <v>29</v>
      </c>
      <c r="N1632" s="4">
        <f>L1632*5+3</f>
        <v>8</v>
      </c>
      <c r="O1632" s="3"/>
      <c r="P1632" s="3"/>
      <c r="Q1632" s="3">
        <f t="shared" si="51"/>
        <v>0</v>
      </c>
    </row>
    <row r="1633" spans="1:17">
      <c r="A1633" s="11">
        <v>4606966199510</v>
      </c>
      <c r="B1633" s="1" t="s">
        <v>19</v>
      </c>
      <c r="C1633" s="12">
        <v>20210218</v>
      </c>
      <c r="D1633" s="12">
        <v>610538201209</v>
      </c>
      <c r="E1633" s="12" t="s">
        <v>19</v>
      </c>
      <c r="F1633" s="12">
        <v>20210228</v>
      </c>
      <c r="G1633" s="12" t="s">
        <v>20</v>
      </c>
      <c r="H1633" s="12" t="s">
        <v>33</v>
      </c>
      <c r="I1633" s="12" t="s">
        <v>102</v>
      </c>
      <c r="J1633" s="12">
        <v>0.34</v>
      </c>
      <c r="K1633" s="12" t="s">
        <v>23</v>
      </c>
      <c r="L1633">
        <f t="shared" si="50"/>
        <v>1</v>
      </c>
      <c r="M1633">
        <f>MATCH(H:H,[1]价格表!$B$4:$B$35,0)</f>
        <v>7</v>
      </c>
      <c r="N1633" s="4">
        <f>IF(J1633&lt;=0.3,INDEX([1]价格表!$B$4:$I$31,M1633,2),IF(AND(J1633&gt;0.3,J1633&lt;=1),INDEX([1]价格表!$B$4:$I$31,M1633,3),IF(AND(J1633&gt;1,J1633&lt;=2.2),INDEX([1]价格表!$B$4:$I$31,M1633,4),IF(AND(J1633&gt;2.2,J1633&lt;=3.3),INDEX([1]价格表!$B$4:$I$31,M1633,5),IF(AND(J1633&gt;3.3,J1633&lt;=4),INDEX([1]价格表!$B$4:$I$31,M1633,6),IF(AND(J1633&gt;4,J1633&lt;=5.5),INDEX([1]价格表!$B$4:$I$31,M1633,7),IF(J1633&gt;5.5,2.6+INDEX([1]价格表!$B$4:$I$31,M1633,8)*L1633)))))))</f>
        <v>1.8</v>
      </c>
      <c r="O1633" s="3"/>
      <c r="P1633" s="3"/>
      <c r="Q1633" s="3">
        <f t="shared" si="51"/>
        <v>0</v>
      </c>
    </row>
    <row r="1634" spans="1:17">
      <c r="A1634" s="11">
        <v>4312329493987</v>
      </c>
      <c r="B1634" s="1" t="s">
        <v>19</v>
      </c>
      <c r="C1634" s="12">
        <v>20210218</v>
      </c>
      <c r="D1634" s="12">
        <v>610538201209</v>
      </c>
      <c r="E1634" s="12" t="s">
        <v>19</v>
      </c>
      <c r="F1634" s="12">
        <v>20210228</v>
      </c>
      <c r="G1634" s="12" t="s">
        <v>20</v>
      </c>
      <c r="H1634" s="12" t="s">
        <v>40</v>
      </c>
      <c r="I1634" s="12" t="s">
        <v>236</v>
      </c>
      <c r="J1634" s="12">
        <v>4.91</v>
      </c>
      <c r="K1634" s="12" t="s">
        <v>23</v>
      </c>
      <c r="L1634">
        <f t="shared" si="50"/>
        <v>5</v>
      </c>
      <c r="M1634">
        <f>MATCH(H:H,[1]价格表!$B$4:$B$35,0)</f>
        <v>9</v>
      </c>
      <c r="N1634" s="4">
        <f>IF(J1634&lt;=0.3,INDEX([1]价格表!$B$4:$I$31,M1634,2),IF(AND(J1634&gt;0.3,J1634&lt;=1),INDEX([1]价格表!$B$4:$I$31,M1634,3),IF(AND(J1634&gt;1,J1634&lt;=2.2),INDEX([1]价格表!$B$4:$I$31,M1634,4),IF(AND(J1634&gt;2.2,J1634&lt;=3.3),INDEX([1]价格表!$B$4:$I$31,M1634,5),IF(AND(J1634&gt;3.3,J1634&lt;=4),INDEX([1]价格表!$B$4:$I$31,M1634,6),IF(AND(J1634&gt;4,J1634&lt;=5.5),INDEX([1]价格表!$B$4:$I$31,M1634,7),IF(J1634&gt;5.5,2.6+INDEX([1]价格表!$B$4:$I$31,M1634,8)*L1634)))))))</f>
        <v>3.8</v>
      </c>
      <c r="O1634" s="3"/>
      <c r="P1634" s="3"/>
      <c r="Q1634" s="3">
        <f t="shared" si="51"/>
        <v>0</v>
      </c>
    </row>
    <row r="1635" spans="1:17">
      <c r="A1635" s="11">
        <v>4312329493992</v>
      </c>
      <c r="B1635" s="1" t="s">
        <v>19</v>
      </c>
      <c r="C1635" s="12">
        <v>20210218</v>
      </c>
      <c r="D1635" s="12">
        <v>610538201209</v>
      </c>
      <c r="E1635" s="12" t="s">
        <v>19</v>
      </c>
      <c r="F1635" s="12">
        <v>20210228</v>
      </c>
      <c r="G1635" s="12" t="s">
        <v>20</v>
      </c>
      <c r="H1635" s="12" t="s">
        <v>24</v>
      </c>
      <c r="I1635" s="12" t="s">
        <v>25</v>
      </c>
      <c r="J1635" s="12">
        <v>4.53</v>
      </c>
      <c r="K1635" s="12" t="s">
        <v>23</v>
      </c>
      <c r="L1635">
        <f t="shared" si="50"/>
        <v>5</v>
      </c>
      <c r="M1635">
        <f>MATCH(H:H,[1]价格表!$B$4:$B$35,0)</f>
        <v>1</v>
      </c>
      <c r="N1635" s="4">
        <f>IF(J1635&lt;=0.3,INDEX([1]价格表!$B$4:$I$31,M1635,2),IF(AND(J1635&gt;0.3,J1635&lt;=1),INDEX([1]价格表!$B$4:$I$31,M1635,3),IF(AND(J1635&gt;1,J1635&lt;=2.2),INDEX([1]价格表!$B$4:$I$31,M1635,4),IF(AND(J1635&gt;2.2,J1635&lt;=3.3),INDEX([1]价格表!$B$4:$I$31,M1635,5),IF(AND(J1635&gt;3.3,J1635&lt;=4),INDEX([1]价格表!$B$4:$I$31,M1635,6),IF(AND(J1635&gt;4,J1635&lt;=5.5),INDEX([1]价格表!$B$4:$I$31,M1635,7),IF(J1635&gt;5.5,2.6+INDEX([1]价格表!$B$4:$I$31,M1635,8)*L1635)))))))</f>
        <v>3.8</v>
      </c>
      <c r="O1635" s="3"/>
      <c r="P1635" s="3"/>
      <c r="Q1635" s="3">
        <f t="shared" si="51"/>
        <v>0</v>
      </c>
    </row>
    <row r="1636" spans="1:17">
      <c r="A1636" s="11">
        <v>4312329493995</v>
      </c>
      <c r="B1636" s="1" t="s">
        <v>19</v>
      </c>
      <c r="C1636" s="12">
        <v>20210218</v>
      </c>
      <c r="D1636" s="12">
        <v>610538201209</v>
      </c>
      <c r="E1636" s="12" t="s">
        <v>19</v>
      </c>
      <c r="F1636" s="12">
        <v>20210228</v>
      </c>
      <c r="G1636" s="12" t="s">
        <v>20</v>
      </c>
      <c r="H1636" s="12" t="s">
        <v>33</v>
      </c>
      <c r="I1636" s="12" t="s">
        <v>34</v>
      </c>
      <c r="J1636" s="12">
        <v>5.3</v>
      </c>
      <c r="K1636" s="12" t="s">
        <v>23</v>
      </c>
      <c r="L1636">
        <f t="shared" si="50"/>
        <v>6</v>
      </c>
      <c r="M1636">
        <f>MATCH(H:H,[1]价格表!$B$4:$B$35,0)</f>
        <v>7</v>
      </c>
      <c r="N1636" s="4">
        <f>IF(J1636&lt;=0.3,INDEX([1]价格表!$B$4:$I$31,M1636,2),IF(AND(J1636&gt;0.3,J1636&lt;=1),INDEX([1]价格表!$B$4:$I$31,M1636,3),IF(AND(J1636&gt;1,J1636&lt;=2.2),INDEX([1]价格表!$B$4:$I$31,M1636,4),IF(AND(J1636&gt;2.2,J1636&lt;=3.3),INDEX([1]价格表!$B$4:$I$31,M1636,5),IF(AND(J1636&gt;3.3,J1636&lt;=4),INDEX([1]价格表!$B$4:$I$31,M1636,6),IF(AND(J1636&gt;4,J1636&lt;=5.5),INDEX([1]价格表!$B$4:$I$31,M1636,7),IF(J1636&gt;5.5,2.6+INDEX([1]价格表!$B$4:$I$31,M1636,8)*L1636)))))))</f>
        <v>3.8</v>
      </c>
      <c r="O1636" s="3"/>
      <c r="P1636" s="3"/>
      <c r="Q1636" s="3">
        <f t="shared" si="51"/>
        <v>0</v>
      </c>
    </row>
    <row r="1637" spans="1:17">
      <c r="A1637" s="11">
        <v>4312329493996</v>
      </c>
      <c r="B1637" s="1" t="s">
        <v>19</v>
      </c>
      <c r="C1637" s="12">
        <v>20210218</v>
      </c>
      <c r="D1637" s="12">
        <v>610538201209</v>
      </c>
      <c r="E1637" s="12" t="s">
        <v>19</v>
      </c>
      <c r="F1637" s="12">
        <v>20210228</v>
      </c>
      <c r="G1637" s="12" t="s">
        <v>20</v>
      </c>
      <c r="H1637" s="12" t="s">
        <v>129</v>
      </c>
      <c r="I1637" s="12" t="s">
        <v>130</v>
      </c>
      <c r="J1637" s="12">
        <v>4.78</v>
      </c>
      <c r="K1637" s="12" t="s">
        <v>23</v>
      </c>
      <c r="L1637">
        <f t="shared" si="50"/>
        <v>5</v>
      </c>
      <c r="M1637">
        <f>MATCH(H:H,[1]价格表!$B$4:$B$35,0)</f>
        <v>18</v>
      </c>
      <c r="N1637" s="4">
        <f>IF(J1637&lt;=0.3,INDEX([1]价格表!$B$4:$I$31,M1637,2),IF(AND(J1637&gt;0.3,J1637&lt;=1),INDEX([1]价格表!$B$4:$I$31,M1637,3),IF(AND(J1637&gt;1,J1637&lt;=2.2),INDEX([1]价格表!$B$4:$I$31,M1637,4),IF(AND(J1637&gt;2.2,J1637&lt;=3.3),INDEX([1]价格表!$B$4:$I$31,M1637,5),IF(AND(J1637&gt;3.3,J1637&lt;=4),INDEX([1]价格表!$B$4:$I$31,M1637,6),IF(AND(J1637&gt;4,J1637&lt;=5.5),INDEX([1]价格表!$B$4:$I$31,M1637,7),IF(J1637&gt;5.5,2.6+INDEX([1]价格表!$B$4:$I$31,M1637,8)*L1637)))))))</f>
        <v>5.6</v>
      </c>
      <c r="O1637" s="3"/>
      <c r="P1637" s="3"/>
      <c r="Q1637" s="3">
        <f t="shared" si="51"/>
        <v>0</v>
      </c>
    </row>
    <row r="1638" spans="1:17">
      <c r="A1638" s="11">
        <v>4606960191732</v>
      </c>
      <c r="B1638" s="1" t="s">
        <v>19</v>
      </c>
      <c r="C1638" s="12">
        <v>20210218</v>
      </c>
      <c r="D1638" s="12">
        <v>610538201209</v>
      </c>
      <c r="E1638" s="12" t="s">
        <v>19</v>
      </c>
      <c r="F1638" s="12">
        <v>20210228</v>
      </c>
      <c r="G1638" s="12" t="s">
        <v>20</v>
      </c>
      <c r="H1638" s="12" t="s">
        <v>40</v>
      </c>
      <c r="I1638" s="12" t="s">
        <v>118</v>
      </c>
      <c r="J1638" s="12">
        <v>4.11</v>
      </c>
      <c r="K1638" s="12" t="s">
        <v>23</v>
      </c>
      <c r="L1638">
        <f t="shared" si="50"/>
        <v>5</v>
      </c>
      <c r="M1638">
        <f>MATCH(H:H,[1]价格表!$B$4:$B$35,0)</f>
        <v>9</v>
      </c>
      <c r="N1638" s="4">
        <f>IF(J1638&lt;=0.3,INDEX([1]价格表!$B$4:$I$31,M1638,2),IF(AND(J1638&gt;0.3,J1638&lt;=1),INDEX([1]价格表!$B$4:$I$31,M1638,3),IF(AND(J1638&gt;1,J1638&lt;=2.2),INDEX([1]价格表!$B$4:$I$31,M1638,4),IF(AND(J1638&gt;2.2,J1638&lt;=3.3),INDEX([1]价格表!$B$4:$I$31,M1638,5),IF(AND(J1638&gt;3.3,J1638&lt;=4),INDEX([1]价格表!$B$4:$I$31,M1638,6),IF(AND(J1638&gt;4,J1638&lt;=5.5),INDEX([1]价格表!$B$4:$I$31,M1638,7),IF(J1638&gt;5.5,2.6+INDEX([1]价格表!$B$4:$I$31,M1638,8)*L1638)))))))</f>
        <v>3.8</v>
      </c>
      <c r="O1638" s="3"/>
      <c r="P1638" s="3"/>
      <c r="Q1638" s="3">
        <f t="shared" si="51"/>
        <v>0</v>
      </c>
    </row>
    <row r="1639" spans="1:17">
      <c r="A1639" s="11">
        <v>4606960194402</v>
      </c>
      <c r="B1639" s="1" t="s">
        <v>19</v>
      </c>
      <c r="C1639" s="12">
        <v>20210218</v>
      </c>
      <c r="D1639" s="12">
        <v>610538201209</v>
      </c>
      <c r="E1639" s="12" t="s">
        <v>19</v>
      </c>
      <c r="F1639" s="12">
        <v>20210228</v>
      </c>
      <c r="G1639" s="12" t="s">
        <v>20</v>
      </c>
      <c r="H1639" s="12" t="s">
        <v>24</v>
      </c>
      <c r="I1639" s="12" t="s">
        <v>25</v>
      </c>
      <c r="J1639" s="12">
        <v>3.96</v>
      </c>
      <c r="K1639" s="12" t="s">
        <v>23</v>
      </c>
      <c r="L1639">
        <f t="shared" si="50"/>
        <v>4</v>
      </c>
      <c r="M1639">
        <f>MATCH(H:H,[1]价格表!$B$4:$B$35,0)</f>
        <v>1</v>
      </c>
      <c r="N1639" s="4">
        <f>IF(J1639&lt;=0.3,INDEX([1]价格表!$B$4:$I$31,M1639,2),IF(AND(J1639&gt;0.3,J1639&lt;=1),INDEX([1]价格表!$B$4:$I$31,M1639,3),IF(AND(J1639&gt;1,J1639&lt;=2.2),INDEX([1]价格表!$B$4:$I$31,M1639,4),IF(AND(J1639&gt;2.2,J1639&lt;=3.3),INDEX([1]价格表!$B$4:$I$31,M1639,5),IF(AND(J1639&gt;3.3,J1639&lt;=4),INDEX([1]价格表!$B$4:$I$31,M1639,6),IF(AND(J1639&gt;4,J1639&lt;=5.5),INDEX([1]价格表!$B$4:$I$31,M1639,7),IF(J1639&gt;5.5,2.6+INDEX([1]价格表!$B$4:$I$31,M1639,8)*L1639)))))))</f>
        <v>3.7</v>
      </c>
      <c r="O1639" s="3"/>
      <c r="P1639" s="3"/>
      <c r="Q1639" s="3">
        <f t="shared" si="51"/>
        <v>0</v>
      </c>
    </row>
    <row r="1640" spans="1:17">
      <c r="A1640" s="11">
        <v>4606960194613</v>
      </c>
      <c r="B1640" s="1" t="s">
        <v>19</v>
      </c>
      <c r="C1640" s="12">
        <v>20210218</v>
      </c>
      <c r="D1640" s="12">
        <v>610538201209</v>
      </c>
      <c r="E1640" s="12" t="s">
        <v>19</v>
      </c>
      <c r="F1640" s="12">
        <v>20210228</v>
      </c>
      <c r="G1640" s="12" t="s">
        <v>20</v>
      </c>
      <c r="H1640" s="12" t="s">
        <v>38</v>
      </c>
      <c r="I1640" s="12" t="s">
        <v>148</v>
      </c>
      <c r="J1640" s="12">
        <v>4.19</v>
      </c>
      <c r="K1640" s="12" t="s">
        <v>23</v>
      </c>
      <c r="L1640">
        <f t="shared" si="50"/>
        <v>5</v>
      </c>
      <c r="M1640">
        <f>MATCH(H:H,[1]价格表!$B$4:$B$35,0)</f>
        <v>5</v>
      </c>
      <c r="N1640" s="4">
        <f>IF(J1640&lt;=0.3,INDEX([1]价格表!$B$4:$I$31,M1640,2),IF(AND(J1640&gt;0.3,J1640&lt;=1),INDEX([1]价格表!$B$4:$I$31,M1640,3),IF(AND(J1640&gt;1,J1640&lt;=2.2),INDEX([1]价格表!$B$4:$I$31,M1640,4),IF(AND(J1640&gt;2.2,J1640&lt;=3.3),INDEX([1]价格表!$B$4:$I$31,M1640,5),IF(AND(J1640&gt;3.3,J1640&lt;=4),INDEX([1]价格表!$B$4:$I$31,M1640,6),IF(AND(J1640&gt;4,J1640&lt;=5.5),INDEX([1]价格表!$B$4:$I$31,M1640,7),IF(J1640&gt;5.5,2.6+INDEX([1]价格表!$B$4:$I$31,M1640,8)*L1640)))))))</f>
        <v>3.8</v>
      </c>
      <c r="O1640" s="3"/>
      <c r="P1640" s="3"/>
      <c r="Q1640" s="3">
        <f t="shared" si="51"/>
        <v>0</v>
      </c>
    </row>
    <row r="1641" spans="1:17">
      <c r="A1641" s="11">
        <v>4606960195000</v>
      </c>
      <c r="B1641" s="1" t="s">
        <v>19</v>
      </c>
      <c r="C1641" s="12">
        <v>20210218</v>
      </c>
      <c r="D1641" s="12">
        <v>610538201209</v>
      </c>
      <c r="E1641" s="12" t="s">
        <v>19</v>
      </c>
      <c r="F1641" s="12">
        <v>20210228</v>
      </c>
      <c r="G1641" s="12" t="s">
        <v>20</v>
      </c>
      <c r="H1641" s="12" t="s">
        <v>24</v>
      </c>
      <c r="I1641" s="12" t="s">
        <v>25</v>
      </c>
      <c r="J1641" s="12">
        <v>3.93</v>
      </c>
      <c r="K1641" s="12" t="s">
        <v>23</v>
      </c>
      <c r="L1641">
        <f t="shared" si="50"/>
        <v>4</v>
      </c>
      <c r="M1641">
        <f>MATCH(H:H,[1]价格表!$B$4:$B$35,0)</f>
        <v>1</v>
      </c>
      <c r="N1641" s="4">
        <f>IF(J1641&lt;=0.3,INDEX([1]价格表!$B$4:$I$31,M1641,2),IF(AND(J1641&gt;0.3,J1641&lt;=1),INDEX([1]价格表!$B$4:$I$31,M1641,3),IF(AND(J1641&gt;1,J1641&lt;=2.2),INDEX([1]价格表!$B$4:$I$31,M1641,4),IF(AND(J1641&gt;2.2,J1641&lt;=3.3),INDEX([1]价格表!$B$4:$I$31,M1641,5),IF(AND(J1641&gt;3.3,J1641&lt;=4),INDEX([1]价格表!$B$4:$I$31,M1641,6),IF(AND(J1641&gt;4,J1641&lt;=5.5),INDEX([1]价格表!$B$4:$I$31,M1641,7),IF(J1641&gt;5.5,2.6+INDEX([1]价格表!$B$4:$I$31,M1641,8)*L1641)))))))</f>
        <v>3.7</v>
      </c>
      <c r="O1641" s="3"/>
      <c r="P1641" s="3"/>
      <c r="Q1641" s="3">
        <f t="shared" si="51"/>
        <v>0</v>
      </c>
    </row>
    <row r="1642" spans="1:17">
      <c r="A1642" s="11">
        <v>4606966198273</v>
      </c>
      <c r="B1642" s="1" t="s">
        <v>19</v>
      </c>
      <c r="C1642" s="12">
        <v>20210218</v>
      </c>
      <c r="D1642" s="12">
        <v>610538201209</v>
      </c>
      <c r="E1642" s="12" t="s">
        <v>19</v>
      </c>
      <c r="F1642" s="12">
        <v>20210228</v>
      </c>
      <c r="G1642" s="12" t="s">
        <v>20</v>
      </c>
      <c r="H1642" s="12" t="s">
        <v>219</v>
      </c>
      <c r="I1642" s="12" t="s">
        <v>220</v>
      </c>
      <c r="J1642" s="12">
        <v>0.33</v>
      </c>
      <c r="K1642" s="12" t="s">
        <v>23</v>
      </c>
      <c r="L1642">
        <f t="shared" si="50"/>
        <v>1</v>
      </c>
      <c r="M1642">
        <f>MATCH(H:H,[1]价格表!$B$4:$B$35,0)</f>
        <v>28</v>
      </c>
      <c r="N1642" s="4">
        <f>IF(J1642&lt;=0.3,INDEX([1]价格表!$B$4:$I$31,M1642,2),IF(AND(J1642&gt;0.3,J1642&lt;=1),INDEX([1]价格表!$B$4:$I$31,M1642,3),IF(AND(J1642&gt;1,J1642&lt;=2.2),INDEX([1]价格表!$B$4:$I$31,M1642,4),IF(AND(J1642&gt;2.2,J1642&lt;=3.3),INDEX([1]价格表!$B$4:$I$31,M1642,5),IF(AND(J1642&gt;3.3,J1642&lt;=4),INDEX([1]价格表!$B$4:$I$31,M1642,6),IF(AND(J1642&gt;4,J1642&lt;=5.5),INDEX([1]价格表!$B$4:$I$31,M1642,7),IF(J1642&gt;5.5,2.6+INDEX([1]价格表!$B$4:$I$31,M1642,8)*L1642)))))))</f>
        <v>2.45</v>
      </c>
      <c r="O1642" s="3"/>
      <c r="P1642" s="3"/>
      <c r="Q1642" s="3">
        <f t="shared" si="51"/>
        <v>0</v>
      </c>
    </row>
    <row r="1643" spans="1:17">
      <c r="A1643" s="11">
        <v>4606960194563</v>
      </c>
      <c r="B1643" s="1" t="s">
        <v>19</v>
      </c>
      <c r="C1643" s="12">
        <v>20210218</v>
      </c>
      <c r="D1643" s="12">
        <v>610538201209</v>
      </c>
      <c r="E1643" s="12" t="s">
        <v>19</v>
      </c>
      <c r="F1643" s="12">
        <v>20210228</v>
      </c>
      <c r="G1643" s="12" t="s">
        <v>20</v>
      </c>
      <c r="H1643" s="12" t="s">
        <v>31</v>
      </c>
      <c r="I1643" s="12" t="s">
        <v>110</v>
      </c>
      <c r="J1643" s="12">
        <v>5.82</v>
      </c>
      <c r="K1643" s="12" t="s">
        <v>23</v>
      </c>
      <c r="L1643">
        <f t="shared" si="50"/>
        <v>6</v>
      </c>
      <c r="M1643">
        <f>MATCH(H:H,[1]价格表!$B$4:$B$35,0)</f>
        <v>17</v>
      </c>
      <c r="N1643" s="4">
        <f>IF(J1643&lt;=0.3,INDEX([1]价格表!$B$4:$I$31,M1643,2),IF(AND(J1643&gt;0.3,J1643&lt;=1),INDEX([1]价格表!$B$4:$I$31,M1643,3),IF(AND(J1643&gt;1,J1643&lt;=2.2),INDEX([1]价格表!$B$4:$I$31,M1643,4),IF(AND(J1643&gt;2.2,J1643&lt;=3.3),INDEX([1]价格表!$B$4:$I$31,M1643,5),IF(AND(J1643&gt;3.3,J1643&lt;=4),INDEX([1]价格表!$B$4:$I$31,M1643,6),IF(AND(J1643&gt;4,J1643&lt;=5.5),INDEX([1]价格表!$B$4:$I$31,M1643,7),IF(J1643&gt;5.5,2.6+INDEX([1]价格表!$B$4:$I$31,M1643,8)*L1643)))))))</f>
        <v>8.3</v>
      </c>
      <c r="O1643" s="3"/>
      <c r="P1643" s="3"/>
      <c r="Q1643" s="3">
        <f t="shared" si="51"/>
        <v>0</v>
      </c>
    </row>
    <row r="1644" spans="1:17">
      <c r="A1644" s="11">
        <v>4606958104765</v>
      </c>
      <c r="B1644" s="1" t="s">
        <v>19</v>
      </c>
      <c r="C1644" s="12">
        <v>20210218</v>
      </c>
      <c r="D1644" s="12">
        <v>610538201209</v>
      </c>
      <c r="E1644" s="12" t="s">
        <v>19</v>
      </c>
      <c r="F1644" s="12">
        <v>20210228</v>
      </c>
      <c r="G1644" s="12" t="s">
        <v>20</v>
      </c>
      <c r="H1644" s="12" t="s">
        <v>38</v>
      </c>
      <c r="I1644" s="12" t="s">
        <v>116</v>
      </c>
      <c r="J1644" s="12">
        <v>11.48</v>
      </c>
      <c r="K1644" s="12" t="s">
        <v>23</v>
      </c>
      <c r="L1644">
        <f t="shared" si="50"/>
        <v>12</v>
      </c>
      <c r="M1644">
        <f>MATCH(H:H,[1]价格表!$B$4:$B$35,0)</f>
        <v>5</v>
      </c>
      <c r="N1644" s="4">
        <f>IF(J1644&lt;=0.3,INDEX([1]价格表!$B$4:$I$31,M1644,2),IF(AND(J1644&gt;0.3,J1644&lt;=1),INDEX([1]价格表!$B$4:$I$31,M1644,3),IF(AND(J1644&gt;1,J1644&lt;=2.2),INDEX([1]价格表!$B$4:$I$31,M1644,4),IF(AND(J1644&gt;2.2,J1644&lt;=3.3),INDEX([1]价格表!$B$4:$I$31,M1644,5),IF(AND(J1644&gt;3.3,J1644&lt;=4),INDEX([1]价格表!$B$4:$I$31,M1644,6),IF(AND(J1644&gt;4,J1644&lt;=5.5),INDEX([1]价格表!$B$4:$I$31,M1644,7),IF(J1644&gt;5.5,2.6+INDEX([1]价格表!$B$4:$I$31,M1644,8)*L1644)))))))</f>
        <v>14</v>
      </c>
      <c r="O1644" s="3"/>
      <c r="P1644" s="3"/>
      <c r="Q1644" s="3">
        <f t="shared" si="51"/>
        <v>0</v>
      </c>
    </row>
    <row r="1645" spans="1:17">
      <c r="A1645" s="11">
        <v>4606958099473</v>
      </c>
      <c r="B1645" s="1" t="s">
        <v>19</v>
      </c>
      <c r="C1645" s="12">
        <v>20210218</v>
      </c>
      <c r="D1645" s="12">
        <v>610538201209</v>
      </c>
      <c r="E1645" s="12" t="s">
        <v>19</v>
      </c>
      <c r="F1645" s="12">
        <v>20210228</v>
      </c>
      <c r="G1645" s="12" t="s">
        <v>20</v>
      </c>
      <c r="H1645" s="12" t="s">
        <v>35</v>
      </c>
      <c r="I1645" s="12" t="s">
        <v>36</v>
      </c>
      <c r="J1645" s="12">
        <v>11.5</v>
      </c>
      <c r="K1645" s="12" t="s">
        <v>23</v>
      </c>
      <c r="L1645">
        <f t="shared" si="50"/>
        <v>12</v>
      </c>
      <c r="M1645">
        <f>MATCH(H:H,[1]价格表!$B$4:$B$35,0)</f>
        <v>11</v>
      </c>
      <c r="N1645" s="4">
        <f>IF(J1645&lt;=0.3,INDEX([1]价格表!$B$4:$I$31,M1645,2),IF(AND(J1645&gt;0.3,J1645&lt;=1),INDEX([1]价格表!$B$4:$I$31,M1645,3),IF(AND(J1645&gt;1,J1645&lt;=2.2),INDEX([1]价格表!$B$4:$I$31,M1645,4),IF(AND(J1645&gt;2.2,J1645&lt;=3.3),INDEX([1]价格表!$B$4:$I$31,M1645,5),IF(AND(J1645&gt;3.3,J1645&lt;=4),INDEX([1]价格表!$B$4:$I$31,M1645,6),IF(AND(J1645&gt;4,J1645&lt;=5.5),INDEX([1]价格表!$B$4:$I$31,M1645,7),IF(J1645&gt;5.5,2.6+INDEX([1]价格表!$B$4:$I$31,M1645,8)*L1645)))))))</f>
        <v>14</v>
      </c>
      <c r="O1645" s="3"/>
      <c r="P1645" s="3"/>
      <c r="Q1645" s="3">
        <f t="shared" si="51"/>
        <v>0</v>
      </c>
    </row>
    <row r="1646" spans="1:17">
      <c r="A1646" s="11">
        <v>4312348875279</v>
      </c>
      <c r="B1646" s="1" t="s">
        <v>19</v>
      </c>
      <c r="C1646" s="12">
        <v>20210219</v>
      </c>
      <c r="D1646" s="12">
        <v>610538201209</v>
      </c>
      <c r="E1646" s="12" t="s">
        <v>19</v>
      </c>
      <c r="F1646" s="12">
        <v>20210301</v>
      </c>
      <c r="G1646" s="12" t="s">
        <v>20</v>
      </c>
      <c r="H1646" s="12" t="s">
        <v>24</v>
      </c>
      <c r="I1646" s="12" t="s">
        <v>25</v>
      </c>
      <c r="J1646" s="12">
        <v>1.99</v>
      </c>
      <c r="K1646" s="12" t="s">
        <v>23</v>
      </c>
      <c r="L1646">
        <f t="shared" si="50"/>
        <v>2</v>
      </c>
      <c r="M1646">
        <f>MATCH(H:H,[1]价格表!$B$4:$B$35,0)</f>
        <v>1</v>
      </c>
      <c r="N1646" s="4">
        <f>IF(J1646&lt;=0.3,INDEX([1]价格表!$B$4:$I$31,M1646,2),IF(AND(J1646&gt;0.3,J1646&lt;=1),INDEX([1]价格表!$B$4:$I$31,M1646,3),IF(AND(J1646&gt;1,J1646&lt;=2.2),INDEX([1]价格表!$B$4:$I$31,M1646,4),IF(AND(J1646&gt;2.2,J1646&lt;=3.3),INDEX([1]价格表!$B$4:$I$31,M1646,5),IF(AND(J1646&gt;3.3,J1646&lt;=4),INDEX([1]价格表!$B$4:$I$31,M1646,6),IF(AND(J1646&gt;4,J1646&lt;=5.5),INDEX([1]价格表!$B$4:$I$31,M1646,7),IF(J1646&gt;5.5,2.6+INDEX([1]价格表!$B$4:$I$31,M1646,8)*L1646)))))))</f>
        <v>2.15</v>
      </c>
      <c r="O1646" s="3"/>
      <c r="P1646" s="3"/>
      <c r="Q1646" s="3">
        <f t="shared" si="51"/>
        <v>0</v>
      </c>
    </row>
    <row r="1647" spans="1:17">
      <c r="A1647" s="11">
        <v>4312348875280</v>
      </c>
      <c r="B1647" s="1" t="s">
        <v>19</v>
      </c>
      <c r="C1647" s="12">
        <v>20210219</v>
      </c>
      <c r="D1647" s="12">
        <v>610538201209</v>
      </c>
      <c r="E1647" s="12" t="s">
        <v>19</v>
      </c>
      <c r="F1647" s="12">
        <v>20210301</v>
      </c>
      <c r="G1647" s="12" t="s">
        <v>20</v>
      </c>
      <c r="H1647" s="12" t="s">
        <v>24</v>
      </c>
      <c r="I1647" s="12" t="s">
        <v>25</v>
      </c>
      <c r="J1647" s="12">
        <v>2.28</v>
      </c>
      <c r="K1647" s="12" t="s">
        <v>23</v>
      </c>
      <c r="L1647">
        <f t="shared" si="50"/>
        <v>3</v>
      </c>
      <c r="M1647">
        <f>MATCH(H:H,[1]价格表!$B$4:$B$35,0)</f>
        <v>1</v>
      </c>
      <c r="N1647" s="4">
        <f>IF(J1647&lt;=0.3,INDEX([1]价格表!$B$4:$I$31,M1647,2),IF(AND(J1647&gt;0.3,J1647&lt;=1),INDEX([1]价格表!$B$4:$I$31,M1647,3),IF(AND(J1647&gt;1,J1647&lt;=2.2),INDEX([1]价格表!$B$4:$I$31,M1647,4),IF(AND(J1647&gt;2.2,J1647&lt;=3.3),INDEX([1]价格表!$B$4:$I$31,M1647,5),IF(AND(J1647&gt;3.3,J1647&lt;=4),INDEX([1]价格表!$B$4:$I$31,M1647,6),IF(AND(J1647&gt;4,J1647&lt;=5.5),INDEX([1]价格表!$B$4:$I$31,M1647,7),IF(J1647&gt;5.5,2.6+INDEX([1]价格表!$B$4:$I$31,M1647,8)*L1647)))))))</f>
        <v>2.5</v>
      </c>
      <c r="O1647" s="3"/>
      <c r="P1647" s="3"/>
      <c r="Q1647" s="3">
        <f t="shared" si="51"/>
        <v>0</v>
      </c>
    </row>
    <row r="1648" spans="1:17">
      <c r="A1648" s="11">
        <v>4312348875281</v>
      </c>
      <c r="B1648" s="1" t="s">
        <v>19</v>
      </c>
      <c r="C1648" s="12">
        <v>20210219</v>
      </c>
      <c r="D1648" s="12">
        <v>610538201209</v>
      </c>
      <c r="E1648" s="12" t="s">
        <v>19</v>
      </c>
      <c r="F1648" s="12">
        <v>20210301</v>
      </c>
      <c r="G1648" s="12" t="s">
        <v>20</v>
      </c>
      <c r="H1648" s="12" t="s">
        <v>24</v>
      </c>
      <c r="I1648" s="12" t="s">
        <v>25</v>
      </c>
      <c r="J1648" s="12">
        <v>1.05</v>
      </c>
      <c r="K1648" s="12" t="s">
        <v>23</v>
      </c>
      <c r="L1648">
        <f t="shared" si="50"/>
        <v>2</v>
      </c>
      <c r="M1648">
        <f>MATCH(H:H,[1]价格表!$B$4:$B$35,0)</f>
        <v>1</v>
      </c>
      <c r="N1648" s="4">
        <f>IF(J1648&lt;=0.3,INDEX([1]价格表!$B$4:$I$31,M1648,2),IF(AND(J1648&gt;0.3,J1648&lt;=1),INDEX([1]价格表!$B$4:$I$31,M1648,3),IF(AND(J1648&gt;1,J1648&lt;=2.2),INDEX([1]价格表!$B$4:$I$31,M1648,4),IF(AND(J1648&gt;2.2,J1648&lt;=3.3),INDEX([1]价格表!$B$4:$I$31,M1648,5),IF(AND(J1648&gt;3.3,J1648&lt;=4),INDEX([1]价格表!$B$4:$I$31,M1648,6),IF(AND(J1648&gt;4,J1648&lt;=5.5),INDEX([1]价格表!$B$4:$I$31,M1648,7),IF(J1648&gt;5.5,2.6+INDEX([1]价格表!$B$4:$I$31,M1648,8)*L1648)))))))</f>
        <v>2.15</v>
      </c>
      <c r="O1648" s="3"/>
      <c r="P1648" s="3"/>
      <c r="Q1648" s="3">
        <f t="shared" si="51"/>
        <v>0</v>
      </c>
    </row>
    <row r="1649" spans="1:17">
      <c r="A1649" s="11">
        <v>4606977044742</v>
      </c>
      <c r="B1649" s="1" t="s">
        <v>19</v>
      </c>
      <c r="C1649" s="12">
        <v>20210219</v>
      </c>
      <c r="D1649" s="12">
        <v>610538201209</v>
      </c>
      <c r="E1649" s="12" t="s">
        <v>19</v>
      </c>
      <c r="F1649" s="12">
        <v>20210301</v>
      </c>
      <c r="G1649" s="12" t="s">
        <v>20</v>
      </c>
      <c r="H1649" s="12" t="s">
        <v>24</v>
      </c>
      <c r="I1649" s="12" t="s">
        <v>25</v>
      </c>
      <c r="J1649" s="12">
        <v>2.32</v>
      </c>
      <c r="K1649" s="12" t="s">
        <v>23</v>
      </c>
      <c r="L1649">
        <f t="shared" si="50"/>
        <v>3</v>
      </c>
      <c r="M1649">
        <f>MATCH(H:H,[1]价格表!$B$4:$B$35,0)</f>
        <v>1</v>
      </c>
      <c r="N1649" s="4">
        <f>IF(J1649&lt;=0.3,INDEX([1]价格表!$B$4:$I$31,M1649,2),IF(AND(J1649&gt;0.3,J1649&lt;=1),INDEX([1]价格表!$B$4:$I$31,M1649,3),IF(AND(J1649&gt;1,J1649&lt;=2.2),INDEX([1]价格表!$B$4:$I$31,M1649,4),IF(AND(J1649&gt;2.2,J1649&lt;=3.3),INDEX([1]价格表!$B$4:$I$31,M1649,5),IF(AND(J1649&gt;3.3,J1649&lt;=4),INDEX([1]价格表!$B$4:$I$31,M1649,6),IF(AND(J1649&gt;4,J1649&lt;=5.5),INDEX([1]价格表!$B$4:$I$31,M1649,7),IF(J1649&gt;5.5,2.6+INDEX([1]价格表!$B$4:$I$31,M1649,8)*L1649)))))))</f>
        <v>2.5</v>
      </c>
      <c r="O1649" s="5">
        <v>2.1</v>
      </c>
      <c r="P1649" s="5">
        <v>2.15</v>
      </c>
      <c r="Q1649" s="3">
        <f t="shared" si="51"/>
        <v>-0.35</v>
      </c>
    </row>
    <row r="1650" spans="1:17">
      <c r="A1650" s="11">
        <v>4606977044815</v>
      </c>
      <c r="B1650" s="1" t="s">
        <v>19</v>
      </c>
      <c r="C1650" s="12">
        <v>20210219</v>
      </c>
      <c r="D1650" s="12">
        <v>610538201209</v>
      </c>
      <c r="E1650" s="12" t="s">
        <v>19</v>
      </c>
      <c r="F1650" s="12">
        <v>20210301</v>
      </c>
      <c r="G1650" s="12" t="s">
        <v>20</v>
      </c>
      <c r="H1650" s="12" t="s">
        <v>161</v>
      </c>
      <c r="I1650" s="12" t="s">
        <v>162</v>
      </c>
      <c r="J1650" s="12">
        <v>2.32</v>
      </c>
      <c r="K1650" s="12" t="s">
        <v>23</v>
      </c>
      <c r="L1650">
        <f t="shared" si="50"/>
        <v>3</v>
      </c>
      <c r="M1650">
        <f>MATCH(H:H,[1]价格表!$B$4:$B$35,0)</f>
        <v>13</v>
      </c>
      <c r="N1650" s="4">
        <f>IF(J1650&lt;=0.3,INDEX([1]价格表!$B$4:$I$31,M1650,2),IF(AND(J1650&gt;0.3,J1650&lt;=1),INDEX([1]价格表!$B$4:$I$31,M1650,3),IF(AND(J1650&gt;1,J1650&lt;=2.2),INDEX([1]价格表!$B$4:$I$31,M1650,4),IF(AND(J1650&gt;2.2,J1650&lt;=3.3),INDEX([1]价格表!$B$4:$I$31,M1650,5),IF(AND(J1650&gt;3.3,J1650&lt;=4),INDEX([1]价格表!$B$4:$I$31,M1650,6),IF(AND(J1650&gt;4,J1650&lt;=5.5),INDEX([1]价格表!$B$4:$I$31,M1650,7),IF(J1650&gt;5.5,2.6+INDEX([1]价格表!$B$4:$I$31,M1650,8)*L1650)))))))</f>
        <v>2.5</v>
      </c>
      <c r="O1650" s="5">
        <v>2.1</v>
      </c>
      <c r="P1650" s="5">
        <v>2.15</v>
      </c>
      <c r="Q1650" s="3">
        <f t="shared" si="51"/>
        <v>-0.35</v>
      </c>
    </row>
    <row r="1651" spans="1:17">
      <c r="A1651" s="11">
        <v>4606977045047</v>
      </c>
      <c r="B1651" s="1" t="s">
        <v>19</v>
      </c>
      <c r="C1651" s="12">
        <v>20210219</v>
      </c>
      <c r="D1651" s="12">
        <v>610538201209</v>
      </c>
      <c r="E1651" s="12" t="s">
        <v>19</v>
      </c>
      <c r="F1651" s="12">
        <v>20210301</v>
      </c>
      <c r="G1651" s="12" t="s">
        <v>20</v>
      </c>
      <c r="H1651" s="12" t="s">
        <v>29</v>
      </c>
      <c r="I1651" s="12" t="s">
        <v>97</v>
      </c>
      <c r="J1651" s="12">
        <v>2.3</v>
      </c>
      <c r="K1651" s="12" t="s">
        <v>23</v>
      </c>
      <c r="L1651">
        <f t="shared" si="50"/>
        <v>3</v>
      </c>
      <c r="M1651">
        <f>MATCH(H:H,[1]价格表!$B$4:$B$35,0)</f>
        <v>3</v>
      </c>
      <c r="N1651" s="4">
        <f>IF(J1651&lt;=0.3,INDEX([1]价格表!$B$4:$I$31,M1651,2),IF(AND(J1651&gt;0.3,J1651&lt;=1),INDEX([1]价格表!$B$4:$I$31,M1651,3),IF(AND(J1651&gt;1,J1651&lt;=2.2),INDEX([1]价格表!$B$4:$I$31,M1651,4),IF(AND(J1651&gt;2.2,J1651&lt;=3.3),INDEX([1]价格表!$B$4:$I$31,M1651,5),IF(AND(J1651&gt;3.3,J1651&lt;=4),INDEX([1]价格表!$B$4:$I$31,M1651,6),IF(AND(J1651&gt;4,J1651&lt;=5.5),INDEX([1]价格表!$B$4:$I$31,M1651,7),IF(J1651&gt;5.5,2.6+INDEX([1]价格表!$B$4:$I$31,M1651,8)*L1651)))))))</f>
        <v>2.5</v>
      </c>
      <c r="O1651" s="5">
        <v>2.1</v>
      </c>
      <c r="P1651" s="5">
        <v>2.15</v>
      </c>
      <c r="Q1651" s="3">
        <f t="shared" si="51"/>
        <v>-0.35</v>
      </c>
    </row>
    <row r="1652" spans="1:17">
      <c r="A1652" s="11">
        <v>4606977055682</v>
      </c>
      <c r="B1652" s="1" t="s">
        <v>19</v>
      </c>
      <c r="C1652" s="12">
        <v>20210219</v>
      </c>
      <c r="D1652" s="12">
        <v>610538201209</v>
      </c>
      <c r="E1652" s="12" t="s">
        <v>19</v>
      </c>
      <c r="F1652" s="12">
        <v>20210301</v>
      </c>
      <c r="G1652" s="12" t="s">
        <v>20</v>
      </c>
      <c r="H1652" s="12" t="s">
        <v>149</v>
      </c>
      <c r="I1652" s="12" t="s">
        <v>278</v>
      </c>
      <c r="J1652" s="12">
        <v>1.35</v>
      </c>
      <c r="K1652" s="12" t="s">
        <v>23</v>
      </c>
      <c r="L1652">
        <f t="shared" si="50"/>
        <v>2</v>
      </c>
      <c r="M1652">
        <f>MATCH(H:H,[1]价格表!$B$4:$B$35,0)</f>
        <v>24</v>
      </c>
      <c r="N1652" s="4">
        <f>IF(J1652&lt;=0.3,INDEX([1]价格表!$B$4:$I$31,M1652,2),IF(AND(J1652&gt;0.3,J1652&lt;=1),INDEX([1]价格表!$B$4:$I$31,M1652,3),IF(AND(J1652&gt;1,J1652&lt;=2.2),INDEX([1]价格表!$B$4:$I$31,M1652,4),IF(AND(J1652&gt;2.2,J1652&lt;=3.3),INDEX([1]价格表!$B$4:$I$31,M1652,5),IF(AND(J1652&gt;3.3,J1652&lt;=4),INDEX([1]价格表!$B$4:$I$31,M1652,6),IF(AND(J1652&gt;4,J1652&lt;=5.5),INDEX([1]价格表!$B$4:$I$31,M1652,7),IF(J1652&gt;5.5,2.6+INDEX([1]价格表!$B$4:$I$31,M1652,8)*L1652)))))))</f>
        <v>2.15</v>
      </c>
      <c r="O1652" s="3"/>
      <c r="P1652" s="3"/>
      <c r="Q1652" s="3">
        <f t="shared" si="51"/>
        <v>0</v>
      </c>
    </row>
    <row r="1653" spans="1:17">
      <c r="A1653" s="11">
        <v>4606977060486</v>
      </c>
      <c r="B1653" s="1" t="s">
        <v>19</v>
      </c>
      <c r="C1653" s="12">
        <v>20210219</v>
      </c>
      <c r="D1653" s="12">
        <v>610538201209</v>
      </c>
      <c r="E1653" s="12" t="s">
        <v>19</v>
      </c>
      <c r="F1653" s="12">
        <v>20210301</v>
      </c>
      <c r="G1653" s="12" t="s">
        <v>20</v>
      </c>
      <c r="H1653" s="12" t="s">
        <v>33</v>
      </c>
      <c r="I1653" s="12" t="s">
        <v>102</v>
      </c>
      <c r="J1653" s="12">
        <v>1.36</v>
      </c>
      <c r="K1653" s="12" t="s">
        <v>23</v>
      </c>
      <c r="L1653">
        <f t="shared" si="50"/>
        <v>2</v>
      </c>
      <c r="M1653">
        <f>MATCH(H:H,[1]价格表!$B$4:$B$35,0)</f>
        <v>7</v>
      </c>
      <c r="N1653" s="4">
        <f>IF(J1653&lt;=0.3,INDEX([1]价格表!$B$4:$I$31,M1653,2),IF(AND(J1653&gt;0.3,J1653&lt;=1),INDEX([1]价格表!$B$4:$I$31,M1653,3),IF(AND(J1653&gt;1,J1653&lt;=2.2),INDEX([1]价格表!$B$4:$I$31,M1653,4),IF(AND(J1653&gt;2.2,J1653&lt;=3.3),INDEX([1]价格表!$B$4:$I$31,M1653,5),IF(AND(J1653&gt;3.3,J1653&lt;=4),INDEX([1]价格表!$B$4:$I$31,M1653,6),IF(AND(J1653&gt;4,J1653&lt;=5.5),INDEX([1]价格表!$B$4:$I$31,M1653,7),IF(J1653&gt;5.5,2.6+INDEX([1]价格表!$B$4:$I$31,M1653,8)*L1653)))))))</f>
        <v>2.15</v>
      </c>
      <c r="O1653" s="3"/>
      <c r="P1653" s="3"/>
      <c r="Q1653" s="3">
        <f t="shared" si="51"/>
        <v>0</v>
      </c>
    </row>
    <row r="1654" spans="1:17">
      <c r="A1654" s="11">
        <v>4606977061270</v>
      </c>
      <c r="B1654" s="1" t="s">
        <v>19</v>
      </c>
      <c r="C1654" s="12">
        <v>20210219</v>
      </c>
      <c r="D1654" s="12">
        <v>610538201209</v>
      </c>
      <c r="E1654" s="12" t="s">
        <v>19</v>
      </c>
      <c r="F1654" s="12">
        <v>20210301</v>
      </c>
      <c r="G1654" s="12" t="s">
        <v>20</v>
      </c>
      <c r="H1654" s="12" t="s">
        <v>81</v>
      </c>
      <c r="I1654" s="12" t="s">
        <v>279</v>
      </c>
      <c r="J1654" s="12">
        <v>2.3</v>
      </c>
      <c r="K1654" s="12" t="s">
        <v>23</v>
      </c>
      <c r="L1654">
        <f t="shared" si="50"/>
        <v>3</v>
      </c>
      <c r="M1654">
        <f>MATCH(H:H,[1]价格表!$B$4:$B$35,0)</f>
        <v>16</v>
      </c>
      <c r="N1654" s="4">
        <f>IF(J1654&lt;=0.3,INDEX([1]价格表!$B$4:$I$31,M1654,2),IF(AND(J1654&gt;0.3,J1654&lt;=1),INDEX([1]价格表!$B$4:$I$31,M1654,3),IF(AND(J1654&gt;1,J1654&lt;=2.2),INDEX([1]价格表!$B$4:$I$31,M1654,4),IF(AND(J1654&gt;2.2,J1654&lt;=3.3),INDEX([1]价格表!$B$4:$I$31,M1654,5),IF(AND(J1654&gt;3.3,J1654&lt;=4),INDEX([1]价格表!$B$4:$I$31,M1654,6),IF(AND(J1654&gt;4,J1654&lt;=5.5),INDEX([1]价格表!$B$4:$I$31,M1654,7),IF(J1654&gt;5.5,2.6+INDEX([1]价格表!$B$4:$I$31,M1654,8)*L1654)))))))</f>
        <v>2.5</v>
      </c>
      <c r="O1654" s="5">
        <v>2.1</v>
      </c>
      <c r="P1654" s="5">
        <v>2.15</v>
      </c>
      <c r="Q1654" s="3">
        <f t="shared" si="51"/>
        <v>-0.35</v>
      </c>
    </row>
    <row r="1655" spans="1:17">
      <c r="A1655" s="11">
        <v>4606977115955</v>
      </c>
      <c r="B1655" s="1" t="s">
        <v>19</v>
      </c>
      <c r="C1655" s="12">
        <v>20210219</v>
      </c>
      <c r="D1655" s="12">
        <v>610538201209</v>
      </c>
      <c r="E1655" s="12" t="s">
        <v>19</v>
      </c>
      <c r="F1655" s="12">
        <v>20210301</v>
      </c>
      <c r="G1655" s="12" t="s">
        <v>20</v>
      </c>
      <c r="H1655" s="12" t="s">
        <v>21</v>
      </c>
      <c r="I1655" s="12" t="s">
        <v>71</v>
      </c>
      <c r="J1655" s="12">
        <v>1.51</v>
      </c>
      <c r="K1655" s="12" t="s">
        <v>23</v>
      </c>
      <c r="L1655">
        <f t="shared" si="50"/>
        <v>2</v>
      </c>
      <c r="M1655">
        <f>MATCH(H:H,[1]价格表!$B$4:$B$35,0)</f>
        <v>15</v>
      </c>
      <c r="N1655" s="4">
        <f>IF(J1655&lt;=0.3,INDEX([1]价格表!$B$4:$I$31,M1655,2),IF(AND(J1655&gt;0.3,J1655&lt;=1),INDEX([1]价格表!$B$4:$I$31,M1655,3),IF(AND(J1655&gt;1,J1655&lt;=2.2),INDEX([1]价格表!$B$4:$I$31,M1655,4),IF(AND(J1655&gt;2.2,J1655&lt;=3.3),INDEX([1]价格表!$B$4:$I$31,M1655,5),IF(AND(J1655&gt;3.3,J1655&lt;=4),INDEX([1]价格表!$B$4:$I$31,M1655,6),IF(AND(J1655&gt;4,J1655&lt;=5.5),INDEX([1]价格表!$B$4:$I$31,M1655,7),IF(J1655&gt;5.5,2.6+INDEX([1]价格表!$B$4:$I$31,M1655,8)*L1655)))))))</f>
        <v>2.15</v>
      </c>
      <c r="O1655" s="3"/>
      <c r="P1655" s="3"/>
      <c r="Q1655" s="3">
        <f t="shared" si="51"/>
        <v>0</v>
      </c>
    </row>
    <row r="1656" spans="1:17">
      <c r="A1656" s="11">
        <v>4606977116213</v>
      </c>
      <c r="B1656" s="1" t="s">
        <v>19</v>
      </c>
      <c r="C1656" s="12">
        <v>20210219</v>
      </c>
      <c r="D1656" s="12">
        <v>610538201209</v>
      </c>
      <c r="E1656" s="12" t="s">
        <v>19</v>
      </c>
      <c r="F1656" s="12">
        <v>20210301</v>
      </c>
      <c r="G1656" s="12" t="s">
        <v>20</v>
      </c>
      <c r="H1656" s="12" t="s">
        <v>161</v>
      </c>
      <c r="I1656" s="12" t="s">
        <v>162</v>
      </c>
      <c r="J1656" s="12">
        <v>2.3</v>
      </c>
      <c r="K1656" s="12" t="s">
        <v>23</v>
      </c>
      <c r="L1656">
        <f t="shared" si="50"/>
        <v>3</v>
      </c>
      <c r="M1656">
        <f>MATCH(H:H,[1]价格表!$B$4:$B$35,0)</f>
        <v>13</v>
      </c>
      <c r="N1656" s="4">
        <f>IF(J1656&lt;=0.3,INDEX([1]价格表!$B$4:$I$31,M1656,2),IF(AND(J1656&gt;0.3,J1656&lt;=1),INDEX([1]价格表!$B$4:$I$31,M1656,3),IF(AND(J1656&gt;1,J1656&lt;=2.2),INDEX([1]价格表!$B$4:$I$31,M1656,4),IF(AND(J1656&gt;2.2,J1656&lt;=3.3),INDEX([1]价格表!$B$4:$I$31,M1656,5),IF(AND(J1656&gt;3.3,J1656&lt;=4),INDEX([1]价格表!$B$4:$I$31,M1656,6),IF(AND(J1656&gt;4,J1656&lt;=5.5),INDEX([1]价格表!$B$4:$I$31,M1656,7),IF(J1656&gt;5.5,2.6+INDEX([1]价格表!$B$4:$I$31,M1656,8)*L1656)))))))</f>
        <v>2.5</v>
      </c>
      <c r="O1656" s="5">
        <v>2.1</v>
      </c>
      <c r="P1656" s="5">
        <v>2.15</v>
      </c>
      <c r="Q1656" s="3">
        <f t="shared" si="51"/>
        <v>-0.35</v>
      </c>
    </row>
    <row r="1657" spans="1:17">
      <c r="A1657" s="11">
        <v>4606977116588</v>
      </c>
      <c r="B1657" s="1" t="s">
        <v>19</v>
      </c>
      <c r="C1657" s="12">
        <v>20210219</v>
      </c>
      <c r="D1657" s="12">
        <v>610538201209</v>
      </c>
      <c r="E1657" s="12" t="s">
        <v>19</v>
      </c>
      <c r="F1657" s="12">
        <v>20210301</v>
      </c>
      <c r="G1657" s="12" t="s">
        <v>20</v>
      </c>
      <c r="H1657" s="12" t="s">
        <v>43</v>
      </c>
      <c r="I1657" s="12" t="s">
        <v>108</v>
      </c>
      <c r="J1657" s="12">
        <v>1.35</v>
      </c>
      <c r="K1657" s="12" t="s">
        <v>23</v>
      </c>
      <c r="L1657">
        <f t="shared" si="50"/>
        <v>2</v>
      </c>
      <c r="M1657">
        <f>MATCH(H:H,[1]价格表!$B$4:$B$35,0)</f>
        <v>4</v>
      </c>
      <c r="N1657" s="4">
        <f>IF(J1657&lt;=0.3,INDEX([1]价格表!$B$4:$I$31,M1657,2),IF(AND(J1657&gt;0.3,J1657&lt;=1),INDEX([1]价格表!$B$4:$I$31,M1657,3),IF(AND(J1657&gt;1,J1657&lt;=2.2),INDEX([1]价格表!$B$4:$I$31,M1657,4),IF(AND(J1657&gt;2.2,J1657&lt;=3.3),INDEX([1]价格表!$B$4:$I$31,M1657,5),IF(AND(J1657&gt;3.3,J1657&lt;=4),INDEX([1]价格表!$B$4:$I$31,M1657,6),IF(AND(J1657&gt;4,J1657&lt;=5.5),INDEX([1]价格表!$B$4:$I$31,M1657,7),IF(J1657&gt;5.5,2.6+INDEX([1]价格表!$B$4:$I$31,M1657,8)*L1657)))))))</f>
        <v>2.15</v>
      </c>
      <c r="O1657" s="3"/>
      <c r="P1657" s="3"/>
      <c r="Q1657" s="3">
        <f t="shared" si="51"/>
        <v>0</v>
      </c>
    </row>
    <row r="1658" spans="1:17">
      <c r="A1658" s="11">
        <v>4606977118657</v>
      </c>
      <c r="B1658" s="1" t="s">
        <v>19</v>
      </c>
      <c r="C1658" s="12">
        <v>20210219</v>
      </c>
      <c r="D1658" s="12">
        <v>610538201209</v>
      </c>
      <c r="E1658" s="12" t="s">
        <v>19</v>
      </c>
      <c r="F1658" s="12">
        <v>20210301</v>
      </c>
      <c r="G1658" s="12" t="s">
        <v>20</v>
      </c>
      <c r="H1658" s="12" t="s">
        <v>33</v>
      </c>
      <c r="I1658" s="12" t="s">
        <v>102</v>
      </c>
      <c r="J1658" s="12">
        <v>2.33</v>
      </c>
      <c r="K1658" s="12" t="s">
        <v>23</v>
      </c>
      <c r="L1658">
        <f t="shared" si="50"/>
        <v>3</v>
      </c>
      <c r="M1658">
        <f>MATCH(H:H,[1]价格表!$B$4:$B$35,0)</f>
        <v>7</v>
      </c>
      <c r="N1658" s="4">
        <f>IF(J1658&lt;=0.3,INDEX([1]价格表!$B$4:$I$31,M1658,2),IF(AND(J1658&gt;0.3,J1658&lt;=1),INDEX([1]价格表!$B$4:$I$31,M1658,3),IF(AND(J1658&gt;1,J1658&lt;=2.2),INDEX([1]价格表!$B$4:$I$31,M1658,4),IF(AND(J1658&gt;2.2,J1658&lt;=3.3),INDEX([1]价格表!$B$4:$I$31,M1658,5),IF(AND(J1658&gt;3.3,J1658&lt;=4),INDEX([1]价格表!$B$4:$I$31,M1658,6),IF(AND(J1658&gt;4,J1658&lt;=5.5),INDEX([1]价格表!$B$4:$I$31,M1658,7),IF(J1658&gt;5.5,2.6+INDEX([1]价格表!$B$4:$I$31,M1658,8)*L1658)))))))</f>
        <v>2.5</v>
      </c>
      <c r="O1658" s="5">
        <v>2.1</v>
      </c>
      <c r="P1658" s="5">
        <v>2.15</v>
      </c>
      <c r="Q1658" s="3">
        <f t="shared" si="51"/>
        <v>-0.35</v>
      </c>
    </row>
    <row r="1659" spans="1:17">
      <c r="A1659" s="11">
        <v>4606977119462</v>
      </c>
      <c r="B1659" s="1" t="s">
        <v>19</v>
      </c>
      <c r="C1659" s="12">
        <v>20210219</v>
      </c>
      <c r="D1659" s="12">
        <v>610538201209</v>
      </c>
      <c r="E1659" s="12" t="s">
        <v>19</v>
      </c>
      <c r="F1659" s="12">
        <v>20210301</v>
      </c>
      <c r="G1659" s="12" t="s">
        <v>20</v>
      </c>
      <c r="H1659" s="12" t="s">
        <v>40</v>
      </c>
      <c r="I1659" s="12" t="s">
        <v>188</v>
      </c>
      <c r="J1659" s="12">
        <v>1.34</v>
      </c>
      <c r="K1659" s="12" t="s">
        <v>23</v>
      </c>
      <c r="L1659">
        <f t="shared" si="50"/>
        <v>2</v>
      </c>
      <c r="M1659">
        <f>MATCH(H:H,[1]价格表!$B$4:$B$35,0)</f>
        <v>9</v>
      </c>
      <c r="N1659" s="4">
        <f>IF(J1659&lt;=0.3,INDEX([1]价格表!$B$4:$I$31,M1659,2),IF(AND(J1659&gt;0.3,J1659&lt;=1),INDEX([1]价格表!$B$4:$I$31,M1659,3),IF(AND(J1659&gt;1,J1659&lt;=2.2),INDEX([1]价格表!$B$4:$I$31,M1659,4),IF(AND(J1659&gt;2.2,J1659&lt;=3.3),INDEX([1]价格表!$B$4:$I$31,M1659,5),IF(AND(J1659&gt;3.3,J1659&lt;=4),INDEX([1]价格表!$B$4:$I$31,M1659,6),IF(AND(J1659&gt;4,J1659&lt;=5.5),INDEX([1]价格表!$B$4:$I$31,M1659,7),IF(J1659&gt;5.5,2.6+INDEX([1]价格表!$B$4:$I$31,M1659,8)*L1659)))))))</f>
        <v>2.15</v>
      </c>
      <c r="O1659" s="3"/>
      <c r="P1659" s="3"/>
      <c r="Q1659" s="3">
        <f t="shared" si="51"/>
        <v>0</v>
      </c>
    </row>
    <row r="1660" spans="1:17">
      <c r="A1660" s="11">
        <v>4606977119520</v>
      </c>
      <c r="B1660" s="1" t="s">
        <v>19</v>
      </c>
      <c r="C1660" s="12">
        <v>20210219</v>
      </c>
      <c r="D1660" s="12">
        <v>610538201209</v>
      </c>
      <c r="E1660" s="12" t="s">
        <v>19</v>
      </c>
      <c r="F1660" s="12">
        <v>20210301</v>
      </c>
      <c r="G1660" s="12" t="s">
        <v>20</v>
      </c>
      <c r="H1660" s="12" t="s">
        <v>38</v>
      </c>
      <c r="I1660" s="12" t="s">
        <v>194</v>
      </c>
      <c r="J1660" s="12">
        <v>2.3</v>
      </c>
      <c r="K1660" s="12" t="s">
        <v>23</v>
      </c>
      <c r="L1660">
        <f t="shared" si="50"/>
        <v>3</v>
      </c>
      <c r="M1660">
        <f>MATCH(H:H,[1]价格表!$B$4:$B$35,0)</f>
        <v>5</v>
      </c>
      <c r="N1660" s="4">
        <f>IF(J1660&lt;=0.3,INDEX([1]价格表!$B$4:$I$31,M1660,2),IF(AND(J1660&gt;0.3,J1660&lt;=1),INDEX([1]价格表!$B$4:$I$31,M1660,3),IF(AND(J1660&gt;1,J1660&lt;=2.2),INDEX([1]价格表!$B$4:$I$31,M1660,4),IF(AND(J1660&gt;2.2,J1660&lt;=3.3),INDEX([1]价格表!$B$4:$I$31,M1660,5),IF(AND(J1660&gt;3.3,J1660&lt;=4),INDEX([1]价格表!$B$4:$I$31,M1660,6),IF(AND(J1660&gt;4,J1660&lt;=5.5),INDEX([1]价格表!$B$4:$I$31,M1660,7),IF(J1660&gt;5.5,2.6+INDEX([1]价格表!$B$4:$I$31,M1660,8)*L1660)))))))</f>
        <v>2.5</v>
      </c>
      <c r="O1660" s="5">
        <v>2.1</v>
      </c>
      <c r="P1660" s="5">
        <v>2.15</v>
      </c>
      <c r="Q1660" s="3">
        <f t="shared" si="51"/>
        <v>-0.35</v>
      </c>
    </row>
    <row r="1661" spans="1:17">
      <c r="A1661" s="11">
        <v>4606998352421</v>
      </c>
      <c r="B1661" s="1" t="s">
        <v>19</v>
      </c>
      <c r="C1661" s="12">
        <v>20210219</v>
      </c>
      <c r="D1661" s="12">
        <v>610538201209</v>
      </c>
      <c r="E1661" s="12" t="s">
        <v>19</v>
      </c>
      <c r="F1661" s="12">
        <v>20210301</v>
      </c>
      <c r="G1661" s="12" t="s">
        <v>20</v>
      </c>
      <c r="H1661" s="12" t="s">
        <v>24</v>
      </c>
      <c r="I1661" s="12" t="s">
        <v>25</v>
      </c>
      <c r="J1661" s="12">
        <v>1.34</v>
      </c>
      <c r="K1661" s="12" t="s">
        <v>23</v>
      </c>
      <c r="L1661">
        <f t="shared" si="50"/>
        <v>2</v>
      </c>
      <c r="M1661">
        <f>MATCH(H:H,[1]价格表!$B$4:$B$35,0)</f>
        <v>1</v>
      </c>
      <c r="N1661" s="4">
        <f>IF(J1661&lt;=0.3,INDEX([1]价格表!$B$4:$I$31,M1661,2),IF(AND(J1661&gt;0.3,J1661&lt;=1),INDEX([1]价格表!$B$4:$I$31,M1661,3),IF(AND(J1661&gt;1,J1661&lt;=2.2),INDEX([1]价格表!$B$4:$I$31,M1661,4),IF(AND(J1661&gt;2.2,J1661&lt;=3.3),INDEX([1]价格表!$B$4:$I$31,M1661,5),IF(AND(J1661&gt;3.3,J1661&lt;=4),INDEX([1]价格表!$B$4:$I$31,M1661,6),IF(AND(J1661&gt;4,J1661&lt;=5.5),INDEX([1]价格表!$B$4:$I$31,M1661,7),IF(J1661&gt;5.5,2.6+INDEX([1]价格表!$B$4:$I$31,M1661,8)*L1661)))))))</f>
        <v>2.15</v>
      </c>
      <c r="O1661" s="3"/>
      <c r="P1661" s="3"/>
      <c r="Q1661" s="3">
        <f t="shared" si="51"/>
        <v>0</v>
      </c>
    </row>
    <row r="1662" spans="1:17">
      <c r="A1662" s="11">
        <v>4606999023428</v>
      </c>
      <c r="B1662" s="1" t="s">
        <v>19</v>
      </c>
      <c r="C1662" s="12">
        <v>20210219</v>
      </c>
      <c r="D1662" s="12">
        <v>610538201209</v>
      </c>
      <c r="E1662" s="12" t="s">
        <v>19</v>
      </c>
      <c r="F1662" s="12">
        <v>20210301</v>
      </c>
      <c r="G1662" s="12" t="s">
        <v>20</v>
      </c>
      <c r="H1662" s="12" t="s">
        <v>21</v>
      </c>
      <c r="I1662" s="12" t="s">
        <v>264</v>
      </c>
      <c r="J1662" s="12">
        <v>2.1</v>
      </c>
      <c r="K1662" s="12" t="s">
        <v>23</v>
      </c>
      <c r="L1662">
        <f t="shared" si="50"/>
        <v>3</v>
      </c>
      <c r="M1662">
        <f>MATCH(H:H,[1]价格表!$B$4:$B$35,0)</f>
        <v>15</v>
      </c>
      <c r="N1662" s="4">
        <f>IF(J1662&lt;=0.3,INDEX([1]价格表!$B$4:$I$31,M1662,2),IF(AND(J1662&gt;0.3,J1662&lt;=1),INDEX([1]价格表!$B$4:$I$31,M1662,3),IF(AND(J1662&gt;1,J1662&lt;=2.2),INDEX([1]价格表!$B$4:$I$31,M1662,4),IF(AND(J1662&gt;2.2,J1662&lt;=3.3),INDEX([1]价格表!$B$4:$I$31,M1662,5),IF(AND(J1662&gt;3.3,J1662&lt;=4),INDEX([1]价格表!$B$4:$I$31,M1662,6),IF(AND(J1662&gt;4,J1662&lt;=5.5),INDEX([1]价格表!$B$4:$I$31,M1662,7),IF(J1662&gt;5.5,2.6+INDEX([1]价格表!$B$4:$I$31,M1662,8)*L1662)))))))</f>
        <v>2.15</v>
      </c>
      <c r="O1662" s="3"/>
      <c r="P1662" s="3"/>
      <c r="Q1662" s="3">
        <f t="shared" si="51"/>
        <v>0</v>
      </c>
    </row>
    <row r="1663" spans="1:17">
      <c r="A1663" s="11">
        <v>4607002101835</v>
      </c>
      <c r="B1663" s="1" t="s">
        <v>19</v>
      </c>
      <c r="C1663" s="12">
        <v>20210219</v>
      </c>
      <c r="D1663" s="12">
        <v>610538201209</v>
      </c>
      <c r="E1663" s="12" t="s">
        <v>19</v>
      </c>
      <c r="F1663" s="12">
        <v>20210301</v>
      </c>
      <c r="G1663" s="12" t="s">
        <v>20</v>
      </c>
      <c r="H1663" s="12" t="s">
        <v>129</v>
      </c>
      <c r="I1663" s="12" t="s">
        <v>130</v>
      </c>
      <c r="J1663" s="12">
        <v>0.86</v>
      </c>
      <c r="K1663" s="12" t="s">
        <v>23</v>
      </c>
      <c r="L1663">
        <f t="shared" si="50"/>
        <v>1</v>
      </c>
      <c r="M1663">
        <f>MATCH(H:H,[1]价格表!$B$4:$B$35,0)</f>
        <v>18</v>
      </c>
      <c r="N1663" s="4">
        <f>IF(J1663&lt;=0.3,INDEX([1]价格表!$B$4:$I$31,M1663,2),IF(AND(J1663&gt;0.3,J1663&lt;=1),INDEX([1]价格表!$B$4:$I$31,M1663,3),IF(AND(J1663&gt;1,J1663&lt;=2.2),INDEX([1]价格表!$B$4:$I$31,M1663,4),IF(AND(J1663&gt;2.2,J1663&lt;=3.3),INDEX([1]价格表!$B$4:$I$31,M1663,5),IF(AND(J1663&gt;3.3,J1663&lt;=4),INDEX([1]价格表!$B$4:$I$31,M1663,6),IF(AND(J1663&gt;4,J1663&lt;=5.5),INDEX([1]价格表!$B$4:$I$31,M1663,7),IF(J1663&gt;5.5,2.6+INDEX([1]价格表!$B$4:$I$31,M1663,8)*L1663)))))))</f>
        <v>2.9</v>
      </c>
      <c r="O1663" s="3"/>
      <c r="P1663" s="3"/>
      <c r="Q1663" s="3">
        <f t="shared" si="51"/>
        <v>0</v>
      </c>
    </row>
    <row r="1664" spans="1:17">
      <c r="A1664" s="11">
        <v>4607010494826</v>
      </c>
      <c r="B1664" s="1" t="s">
        <v>19</v>
      </c>
      <c r="C1664" s="12">
        <v>20210219</v>
      </c>
      <c r="D1664" s="12">
        <v>610538201209</v>
      </c>
      <c r="E1664" s="12" t="s">
        <v>19</v>
      </c>
      <c r="F1664" s="12">
        <v>20210301</v>
      </c>
      <c r="G1664" s="12" t="s">
        <v>20</v>
      </c>
      <c r="H1664" s="12" t="s">
        <v>153</v>
      </c>
      <c r="I1664" s="12" t="s">
        <v>178</v>
      </c>
      <c r="J1664" s="12">
        <v>3.57</v>
      </c>
      <c r="K1664" s="12" t="s">
        <v>23</v>
      </c>
      <c r="L1664">
        <f t="shared" si="50"/>
        <v>4</v>
      </c>
      <c r="M1664">
        <f>MATCH(H:H,[1]价格表!$B$4:$B$35,0)</f>
        <v>29</v>
      </c>
      <c r="N1664" s="4">
        <f>L1664*8+3</f>
        <v>35</v>
      </c>
      <c r="O1664" s="5">
        <v>2.75</v>
      </c>
      <c r="P1664" s="5">
        <v>27</v>
      </c>
      <c r="Q1664" s="3">
        <f t="shared" si="51"/>
        <v>-8</v>
      </c>
    </row>
    <row r="1665" spans="1:17">
      <c r="A1665" s="11">
        <v>4606977044848</v>
      </c>
      <c r="B1665" s="1" t="s">
        <v>19</v>
      </c>
      <c r="C1665" s="12">
        <v>20210219</v>
      </c>
      <c r="D1665" s="12">
        <v>610538201209</v>
      </c>
      <c r="E1665" s="12" t="s">
        <v>19</v>
      </c>
      <c r="F1665" s="12">
        <v>20210301</v>
      </c>
      <c r="G1665" s="12" t="s">
        <v>20</v>
      </c>
      <c r="H1665" s="12" t="s">
        <v>119</v>
      </c>
      <c r="I1665" s="12" t="s">
        <v>120</v>
      </c>
      <c r="J1665" s="12">
        <v>2.32</v>
      </c>
      <c r="K1665" s="12" t="s">
        <v>23</v>
      </c>
      <c r="L1665">
        <f t="shared" si="50"/>
        <v>3</v>
      </c>
      <c r="M1665">
        <f>MATCH(H:H,[1]价格表!$B$4:$B$35,0)</f>
        <v>6</v>
      </c>
      <c r="N1665" s="4">
        <f>IF(J1665&lt;=0.3,INDEX([1]价格表!$B$4:$I$31,M1665,2),IF(AND(J1665&gt;0.3,J1665&lt;=1),INDEX([1]价格表!$B$4:$I$31,M1665,3),IF(AND(J1665&gt;1,J1665&lt;=2.2),INDEX([1]价格表!$B$4:$I$31,M1665,4),IF(AND(J1665&gt;2.2,J1665&lt;=3.3),INDEX([1]价格表!$B$4:$I$31,M1665,5),IF(AND(J1665&gt;3.3,J1665&lt;=4),INDEX([1]价格表!$B$4:$I$31,M1665,6),IF(AND(J1665&gt;4,J1665&lt;=5.5),INDEX([1]价格表!$B$4:$I$31,M1665,7),IF(J1665&gt;5.5,2.6+INDEX([1]价格表!$B$4:$I$31,M1665,8)*L1665)))))))</f>
        <v>3.3</v>
      </c>
      <c r="O1665" s="5">
        <v>2.1</v>
      </c>
      <c r="P1665" s="5">
        <v>2.95</v>
      </c>
      <c r="Q1665" s="3">
        <f t="shared" si="51"/>
        <v>-0.35</v>
      </c>
    </row>
    <row r="1666" spans="1:17">
      <c r="A1666" s="11">
        <v>4606977117284</v>
      </c>
      <c r="B1666" s="1" t="s">
        <v>19</v>
      </c>
      <c r="C1666" s="12">
        <v>20210219</v>
      </c>
      <c r="D1666" s="12">
        <v>610538201209</v>
      </c>
      <c r="E1666" s="12" t="s">
        <v>19</v>
      </c>
      <c r="F1666" s="12">
        <v>20210301</v>
      </c>
      <c r="G1666" s="12" t="s">
        <v>20</v>
      </c>
      <c r="H1666" s="12" t="s">
        <v>119</v>
      </c>
      <c r="I1666" s="12" t="s">
        <v>120</v>
      </c>
      <c r="J1666" s="12">
        <v>2.3</v>
      </c>
      <c r="K1666" s="12" t="s">
        <v>23</v>
      </c>
      <c r="L1666">
        <f t="shared" si="50"/>
        <v>3</v>
      </c>
      <c r="M1666">
        <f>MATCH(H:H,[1]价格表!$B$4:$B$35,0)</f>
        <v>6</v>
      </c>
      <c r="N1666" s="4">
        <f>IF(J1666&lt;=0.3,INDEX([1]价格表!$B$4:$I$31,M1666,2),IF(AND(J1666&gt;0.3,J1666&lt;=1),INDEX([1]价格表!$B$4:$I$31,M1666,3),IF(AND(J1666&gt;1,J1666&lt;=2.2),INDEX([1]价格表!$B$4:$I$31,M1666,4),IF(AND(J1666&gt;2.2,J1666&lt;=3.3),INDEX([1]价格表!$B$4:$I$31,M1666,5),IF(AND(J1666&gt;3.3,J1666&lt;=4),INDEX([1]价格表!$B$4:$I$31,M1666,6),IF(AND(J1666&gt;4,J1666&lt;=5.5),INDEX([1]价格表!$B$4:$I$31,M1666,7),IF(J1666&gt;5.5,2.6+INDEX([1]价格表!$B$4:$I$31,M1666,8)*L1666)))))))</f>
        <v>3.3</v>
      </c>
      <c r="O1666" s="5">
        <v>2.1</v>
      </c>
      <c r="P1666" s="5">
        <v>2.95</v>
      </c>
      <c r="Q1666" s="3">
        <f t="shared" si="51"/>
        <v>-0.35</v>
      </c>
    </row>
    <row r="1667" spans="1:17">
      <c r="A1667" s="11">
        <v>4606977118076</v>
      </c>
      <c r="B1667" s="1" t="s">
        <v>19</v>
      </c>
      <c r="C1667" s="12">
        <v>20210219</v>
      </c>
      <c r="D1667" s="12">
        <v>610538201209</v>
      </c>
      <c r="E1667" s="12" t="s">
        <v>19</v>
      </c>
      <c r="F1667" s="12">
        <v>20210301</v>
      </c>
      <c r="G1667" s="12" t="s">
        <v>20</v>
      </c>
      <c r="H1667" s="12" t="s">
        <v>119</v>
      </c>
      <c r="I1667" s="12" t="s">
        <v>120</v>
      </c>
      <c r="J1667" s="12">
        <v>1.34</v>
      </c>
      <c r="K1667" s="12" t="s">
        <v>23</v>
      </c>
      <c r="L1667">
        <f t="shared" si="50"/>
        <v>2</v>
      </c>
      <c r="M1667">
        <f>MATCH(H:H,[1]价格表!$B$4:$B$35,0)</f>
        <v>6</v>
      </c>
      <c r="N1667" s="4">
        <f>IF(J1667&lt;=0.3,INDEX([1]价格表!$B$4:$I$31,M1667,2),IF(AND(J1667&gt;0.3,J1667&lt;=1),INDEX([1]价格表!$B$4:$I$31,M1667,3),IF(AND(J1667&gt;1,J1667&lt;=2.2),INDEX([1]价格表!$B$4:$I$31,M1667,4),IF(AND(J1667&gt;2.2,J1667&lt;=3.3),INDEX([1]价格表!$B$4:$I$31,M1667,5),IF(AND(J1667&gt;3.3,J1667&lt;=4),INDEX([1]价格表!$B$4:$I$31,M1667,6),IF(AND(J1667&gt;4,J1667&lt;=5.5),INDEX([1]价格表!$B$4:$I$31,M1667,7),IF(J1667&gt;5.5,2.6+INDEX([1]价格表!$B$4:$I$31,M1667,8)*L1667)))))))</f>
        <v>2.95</v>
      </c>
      <c r="O1667" s="3"/>
      <c r="P1667" s="3"/>
      <c r="Q1667" s="3">
        <f t="shared" si="51"/>
        <v>0</v>
      </c>
    </row>
    <row r="1668" spans="1:17">
      <c r="A1668" s="11">
        <v>4606998351991</v>
      </c>
      <c r="B1668" s="1" t="s">
        <v>19</v>
      </c>
      <c r="C1668" s="12">
        <v>20210219</v>
      </c>
      <c r="D1668" s="12">
        <v>610538201209</v>
      </c>
      <c r="E1668" s="12" t="s">
        <v>19</v>
      </c>
      <c r="F1668" s="12">
        <v>20210301</v>
      </c>
      <c r="G1668" s="12" t="s">
        <v>20</v>
      </c>
      <c r="H1668" s="12" t="s">
        <v>119</v>
      </c>
      <c r="I1668" s="12" t="s">
        <v>120</v>
      </c>
      <c r="J1668" s="12">
        <v>1.5</v>
      </c>
      <c r="K1668" s="12" t="s">
        <v>23</v>
      </c>
      <c r="L1668">
        <f t="shared" ref="L1668:L1731" si="52">ROUNDUP(J1668,0)</f>
        <v>2</v>
      </c>
      <c r="M1668">
        <f>MATCH(H:H,[1]价格表!$B$4:$B$35,0)</f>
        <v>6</v>
      </c>
      <c r="N1668" s="4">
        <f>IF(J1668&lt;=0.3,INDEX([1]价格表!$B$4:$I$31,M1668,2),IF(AND(J1668&gt;0.3,J1668&lt;=1),INDEX([1]价格表!$B$4:$I$31,M1668,3),IF(AND(J1668&gt;1,J1668&lt;=2.2),INDEX([1]价格表!$B$4:$I$31,M1668,4),IF(AND(J1668&gt;2.2,J1668&lt;=3.3),INDEX([1]价格表!$B$4:$I$31,M1668,5),IF(AND(J1668&gt;3.3,J1668&lt;=4),INDEX([1]价格表!$B$4:$I$31,M1668,6),IF(AND(J1668&gt;4,J1668&lt;=5.5),INDEX([1]价格表!$B$4:$I$31,M1668,7),IF(J1668&gt;5.5,2.6+INDEX([1]价格表!$B$4:$I$31,M1668,8)*L1668)))))))</f>
        <v>2.95</v>
      </c>
      <c r="O1668" s="3"/>
      <c r="P1668" s="3"/>
      <c r="Q1668" s="3">
        <f t="shared" ref="Q1668:Q1731" si="53">IF(P1668&gt;0,P1668-N1668,0)</f>
        <v>0</v>
      </c>
    </row>
    <row r="1669" spans="1:17">
      <c r="A1669" s="11">
        <v>4606998352608</v>
      </c>
      <c r="B1669" s="1" t="s">
        <v>19</v>
      </c>
      <c r="C1669" s="12">
        <v>20210219</v>
      </c>
      <c r="D1669" s="12">
        <v>610538201209</v>
      </c>
      <c r="E1669" s="12" t="s">
        <v>19</v>
      </c>
      <c r="F1669" s="12">
        <v>20210301</v>
      </c>
      <c r="G1669" s="12" t="s">
        <v>20</v>
      </c>
      <c r="H1669" s="12" t="s">
        <v>119</v>
      </c>
      <c r="I1669" s="12" t="s">
        <v>120</v>
      </c>
      <c r="J1669" s="12">
        <v>1.56</v>
      </c>
      <c r="K1669" s="12" t="s">
        <v>23</v>
      </c>
      <c r="L1669">
        <f t="shared" si="52"/>
        <v>2</v>
      </c>
      <c r="M1669">
        <f>MATCH(H:H,[1]价格表!$B$4:$B$35,0)</f>
        <v>6</v>
      </c>
      <c r="N1669" s="4">
        <f>IF(J1669&lt;=0.3,INDEX([1]价格表!$B$4:$I$31,M1669,2),IF(AND(J1669&gt;0.3,J1669&lt;=1),INDEX([1]价格表!$B$4:$I$31,M1669,3),IF(AND(J1669&gt;1,J1669&lt;=2.2),INDEX([1]价格表!$B$4:$I$31,M1669,4),IF(AND(J1669&gt;2.2,J1669&lt;=3.3),INDEX([1]价格表!$B$4:$I$31,M1669,5),IF(AND(J1669&gt;3.3,J1669&lt;=4),INDEX([1]价格表!$B$4:$I$31,M1669,6),IF(AND(J1669&gt;4,J1669&lt;=5.5),INDEX([1]价格表!$B$4:$I$31,M1669,7),IF(J1669&gt;5.5,2.6+INDEX([1]价格表!$B$4:$I$31,M1669,8)*L1669)))))))</f>
        <v>2.95</v>
      </c>
      <c r="O1669" s="3"/>
      <c r="P1669" s="3"/>
      <c r="Q1669" s="3">
        <f t="shared" si="53"/>
        <v>0</v>
      </c>
    </row>
    <row r="1670" spans="1:17">
      <c r="A1670" s="11">
        <v>4312357996275</v>
      </c>
      <c r="B1670" s="1" t="s">
        <v>19</v>
      </c>
      <c r="C1670" s="12">
        <v>20210219</v>
      </c>
      <c r="D1670" s="12">
        <v>610538201209</v>
      </c>
      <c r="E1670" s="12" t="s">
        <v>19</v>
      </c>
      <c r="F1670" s="12">
        <v>20210301</v>
      </c>
      <c r="G1670" s="12" t="s">
        <v>20</v>
      </c>
      <c r="H1670" s="12" t="s">
        <v>219</v>
      </c>
      <c r="I1670" s="12" t="s">
        <v>220</v>
      </c>
      <c r="J1670" s="12">
        <v>1.42</v>
      </c>
      <c r="K1670" s="12" t="s">
        <v>23</v>
      </c>
      <c r="L1670">
        <f t="shared" si="52"/>
        <v>2</v>
      </c>
      <c r="M1670">
        <f>MATCH(H:H,[1]价格表!$B$4:$B$35,0)</f>
        <v>28</v>
      </c>
      <c r="N1670" s="4">
        <f>IF(J1670&lt;=0.3,INDEX([1]价格表!$B$4:$I$31,M1670,2),IF(AND(J1670&gt;0.3,J1670&lt;=1),INDEX([1]价格表!$B$4:$I$31,M1670,3),IF(AND(J1670&gt;1,J1670&lt;=2.2),INDEX([1]价格表!$B$4:$I$31,M1670,4),IF(AND(J1670&gt;2.2,J1670&lt;=3.3),INDEX([1]价格表!$B$4:$I$31,M1670,5),IF(AND(J1670&gt;3.3,J1670&lt;=4),INDEX([1]价格表!$B$4:$I$31,M1670,6),IF(AND(J1670&gt;4,J1670&lt;=5.5),INDEX([1]价格表!$B$4:$I$31,M1670,7),IF(J1670&gt;5.5,2.6+INDEX([1]价格表!$B$4:$I$31,M1670,8)*L1670)))))))</f>
        <v>2.8</v>
      </c>
      <c r="O1670" s="3"/>
      <c r="P1670" s="3"/>
      <c r="Q1670" s="3">
        <f t="shared" si="53"/>
        <v>0</v>
      </c>
    </row>
    <row r="1671" spans="1:17">
      <c r="A1671" s="11">
        <v>4606999023395</v>
      </c>
      <c r="B1671" s="1" t="s">
        <v>19</v>
      </c>
      <c r="C1671" s="12">
        <v>20210219</v>
      </c>
      <c r="D1671" s="12">
        <v>610538201209</v>
      </c>
      <c r="E1671" s="12" t="s">
        <v>19</v>
      </c>
      <c r="F1671" s="12">
        <v>20210301</v>
      </c>
      <c r="G1671" s="12" t="s">
        <v>20</v>
      </c>
      <c r="H1671" s="12" t="s">
        <v>153</v>
      </c>
      <c r="I1671" s="12" t="s">
        <v>178</v>
      </c>
      <c r="J1671" s="12">
        <v>10.58</v>
      </c>
      <c r="K1671" s="12" t="s">
        <v>23</v>
      </c>
      <c r="L1671">
        <f t="shared" si="52"/>
        <v>11</v>
      </c>
      <c r="M1671">
        <f>MATCH(H:H,[1]价格表!$B$4:$B$35,0)</f>
        <v>29</v>
      </c>
      <c r="N1671" s="4">
        <f>L1671*8+3</f>
        <v>91</v>
      </c>
      <c r="O1671" s="5">
        <v>3.47</v>
      </c>
      <c r="P1671" s="5">
        <v>35</v>
      </c>
      <c r="Q1671" s="3">
        <f t="shared" si="53"/>
        <v>-56</v>
      </c>
    </row>
    <row r="1672" spans="1:17">
      <c r="A1672" s="11">
        <v>4606977119727</v>
      </c>
      <c r="B1672" s="1" t="s">
        <v>19</v>
      </c>
      <c r="C1672" s="12">
        <v>20210219</v>
      </c>
      <c r="D1672" s="12">
        <v>610538201209</v>
      </c>
      <c r="E1672" s="12" t="s">
        <v>19</v>
      </c>
      <c r="F1672" s="12">
        <v>20210301</v>
      </c>
      <c r="G1672" s="12" t="s">
        <v>20</v>
      </c>
      <c r="H1672" s="12" t="s">
        <v>29</v>
      </c>
      <c r="I1672" s="12" t="s">
        <v>174</v>
      </c>
      <c r="J1672" s="12">
        <v>6.28</v>
      </c>
      <c r="K1672" s="12" t="s">
        <v>23</v>
      </c>
      <c r="L1672">
        <f t="shared" si="52"/>
        <v>7</v>
      </c>
      <c r="M1672">
        <f>MATCH(H:H,[1]价格表!$B$4:$B$35,0)</f>
        <v>3</v>
      </c>
      <c r="N1672" s="4">
        <f>IF(J1672&lt;=0.3,INDEX([1]价格表!$B$4:$I$31,M1672,2),IF(AND(J1672&gt;0.3,J1672&lt;=1),INDEX([1]价格表!$B$4:$I$31,M1672,3),IF(AND(J1672&gt;1,J1672&lt;=2.2),INDEX([1]价格表!$B$4:$I$31,M1672,4),IF(AND(J1672&gt;2.2,J1672&lt;=3.3),INDEX([1]价格表!$B$4:$I$31,M1672,5),IF(AND(J1672&gt;3.3,J1672&lt;=4),INDEX([1]价格表!$B$4:$I$31,M1672,6),IF(AND(J1672&gt;4,J1672&lt;=5.5),INDEX([1]价格表!$B$4:$I$31,M1672,7),IF(J1672&gt;5.5,2.6+INDEX([1]价格表!$B$4:$I$31,M1672,8)*L1672)))))))</f>
        <v>9.25</v>
      </c>
      <c r="O1672" s="3"/>
      <c r="P1672" s="3"/>
      <c r="Q1672" s="3">
        <f t="shared" si="53"/>
        <v>0</v>
      </c>
    </row>
    <row r="1673" spans="1:17">
      <c r="A1673" s="11">
        <v>4606998352823</v>
      </c>
      <c r="B1673" s="1" t="s">
        <v>19</v>
      </c>
      <c r="C1673" s="12">
        <v>20210219</v>
      </c>
      <c r="D1673" s="12">
        <v>610538201209</v>
      </c>
      <c r="E1673" s="12" t="s">
        <v>19</v>
      </c>
      <c r="F1673" s="12">
        <v>20210301</v>
      </c>
      <c r="G1673" s="12" t="s">
        <v>20</v>
      </c>
      <c r="H1673" s="12" t="s">
        <v>27</v>
      </c>
      <c r="I1673" s="12" t="s">
        <v>28</v>
      </c>
      <c r="J1673" s="12">
        <v>6.28</v>
      </c>
      <c r="K1673" s="12" t="s">
        <v>23</v>
      </c>
      <c r="L1673">
        <f t="shared" si="52"/>
        <v>7</v>
      </c>
      <c r="M1673">
        <f>MATCH(H:H,[1]价格表!$B$4:$B$35,0)</f>
        <v>14</v>
      </c>
      <c r="N1673" s="4">
        <f>IF(J1673&lt;=0.3,INDEX([1]价格表!$B$4:$I$31,M1673,2),IF(AND(J1673&gt;0.3,J1673&lt;=1),INDEX([1]价格表!$B$4:$I$31,M1673,3),IF(AND(J1673&gt;1,J1673&lt;=2.2),INDEX([1]价格表!$B$4:$I$31,M1673,4),IF(AND(J1673&gt;2.2,J1673&lt;=3.3),INDEX([1]价格表!$B$4:$I$31,M1673,5),IF(AND(J1673&gt;3.3,J1673&lt;=4),INDEX([1]价格表!$B$4:$I$31,M1673,6),IF(AND(J1673&gt;4,J1673&lt;=5.5),INDEX([1]价格表!$B$4:$I$31,M1673,7),IF(J1673&gt;5.5,2.6+INDEX([1]价格表!$B$4:$I$31,M1673,8)*L1673)))))))</f>
        <v>9.25</v>
      </c>
      <c r="O1673" s="3"/>
      <c r="P1673" s="3"/>
      <c r="Q1673" s="3">
        <f t="shared" si="53"/>
        <v>0</v>
      </c>
    </row>
    <row r="1674" spans="1:17">
      <c r="A1674" s="11">
        <v>4606977116631</v>
      </c>
      <c r="B1674" s="1" t="s">
        <v>19</v>
      </c>
      <c r="C1674" s="12">
        <v>20210219</v>
      </c>
      <c r="D1674" s="12">
        <v>610538201209</v>
      </c>
      <c r="E1674" s="12" t="s">
        <v>19</v>
      </c>
      <c r="F1674" s="12">
        <v>20210301</v>
      </c>
      <c r="G1674" s="12" t="s">
        <v>20</v>
      </c>
      <c r="H1674" s="12" t="s">
        <v>33</v>
      </c>
      <c r="I1674" s="12" t="s">
        <v>241</v>
      </c>
      <c r="J1674" s="12">
        <v>6.29</v>
      </c>
      <c r="K1674" s="12" t="s">
        <v>23</v>
      </c>
      <c r="L1674">
        <f t="shared" si="52"/>
        <v>7</v>
      </c>
      <c r="M1674">
        <f>MATCH(H:H,[1]价格表!$B$4:$B$35,0)</f>
        <v>7</v>
      </c>
      <c r="N1674" s="4">
        <f>IF(J1674&lt;=0.3,INDEX([1]价格表!$B$4:$I$31,M1674,2),IF(AND(J1674&gt;0.3,J1674&lt;=1),INDEX([1]价格表!$B$4:$I$31,M1674,3),IF(AND(J1674&gt;1,J1674&lt;=2.2),INDEX([1]价格表!$B$4:$I$31,M1674,4),IF(AND(J1674&gt;2.2,J1674&lt;=3.3),INDEX([1]价格表!$B$4:$I$31,M1674,5),IF(AND(J1674&gt;3.3,J1674&lt;=4),INDEX([1]价格表!$B$4:$I$31,M1674,6),IF(AND(J1674&gt;4,J1674&lt;=5.5),INDEX([1]价格表!$B$4:$I$31,M1674,7),IF(J1674&gt;5.5,2.6+INDEX([1]价格表!$B$4:$I$31,M1674,8)*L1674)))))))</f>
        <v>9.25</v>
      </c>
      <c r="O1674" s="3"/>
      <c r="P1674" s="3"/>
      <c r="Q1674" s="3">
        <f t="shared" si="53"/>
        <v>0</v>
      </c>
    </row>
    <row r="1675" spans="1:17">
      <c r="A1675" s="11">
        <v>4606977119093</v>
      </c>
      <c r="B1675" s="1" t="s">
        <v>19</v>
      </c>
      <c r="C1675" s="12">
        <v>20210219</v>
      </c>
      <c r="D1675" s="12">
        <v>610538201209</v>
      </c>
      <c r="E1675" s="12" t="s">
        <v>19</v>
      </c>
      <c r="F1675" s="12">
        <v>20210301</v>
      </c>
      <c r="G1675" s="12" t="s">
        <v>20</v>
      </c>
      <c r="H1675" s="12" t="s">
        <v>119</v>
      </c>
      <c r="I1675" s="12" t="s">
        <v>120</v>
      </c>
      <c r="J1675" s="12">
        <v>6.34</v>
      </c>
      <c r="K1675" s="12" t="s">
        <v>23</v>
      </c>
      <c r="L1675">
        <f t="shared" si="52"/>
        <v>7</v>
      </c>
      <c r="M1675">
        <f>MATCH(H:H,[1]价格表!$B$4:$B$35,0)</f>
        <v>6</v>
      </c>
      <c r="N1675" s="4">
        <f>IF(J1675&lt;=0.3,INDEX([1]价格表!$B$4:$I$31,M1675,2),IF(AND(J1675&gt;0.3,J1675&lt;=1),INDEX([1]价格表!$B$4:$I$31,M1675,3),IF(AND(J1675&gt;1,J1675&lt;=2.2),INDEX([1]价格表!$B$4:$I$31,M1675,4),IF(AND(J1675&gt;2.2,J1675&lt;=3.3),INDEX([1]价格表!$B$4:$I$31,M1675,5),IF(AND(J1675&gt;3.3,J1675&lt;=4),INDEX([1]价格表!$B$4:$I$31,M1675,6),IF(AND(J1675&gt;4,J1675&lt;=5.5),INDEX([1]价格表!$B$4:$I$31,M1675,7),IF(J1675&gt;5.5,2.6+INDEX([1]价格表!$B$4:$I$31,M1675,8)*L1675)))))))</f>
        <v>9.25</v>
      </c>
      <c r="O1675" s="3"/>
      <c r="P1675" s="3"/>
      <c r="Q1675" s="3">
        <f t="shared" si="53"/>
        <v>0</v>
      </c>
    </row>
    <row r="1676" spans="1:17">
      <c r="A1676" s="11">
        <v>4606977115790</v>
      </c>
      <c r="B1676" s="1" t="s">
        <v>19</v>
      </c>
      <c r="C1676" s="12">
        <v>20210219</v>
      </c>
      <c r="D1676" s="12">
        <v>610538201209</v>
      </c>
      <c r="E1676" s="12" t="s">
        <v>19</v>
      </c>
      <c r="F1676" s="12">
        <v>20210301</v>
      </c>
      <c r="G1676" s="12" t="s">
        <v>20</v>
      </c>
      <c r="H1676" s="12" t="s">
        <v>47</v>
      </c>
      <c r="I1676" s="12" t="s">
        <v>58</v>
      </c>
      <c r="J1676" s="12">
        <v>6.4</v>
      </c>
      <c r="K1676" s="12" t="s">
        <v>23</v>
      </c>
      <c r="L1676">
        <f t="shared" si="52"/>
        <v>7</v>
      </c>
      <c r="M1676">
        <f>MATCH(H:H,[1]价格表!$B$4:$B$35,0)</f>
        <v>12</v>
      </c>
      <c r="N1676" s="4">
        <f>IF(J1676&lt;=0.3,INDEX([1]价格表!$B$4:$I$31,M1676,2),IF(AND(J1676&gt;0.3,J1676&lt;=1),INDEX([1]价格表!$B$4:$I$31,M1676,3),IF(AND(J1676&gt;1,J1676&lt;=2.2),INDEX([1]价格表!$B$4:$I$31,M1676,4),IF(AND(J1676&gt;2.2,J1676&lt;=3.3),INDEX([1]价格表!$B$4:$I$31,M1676,5),IF(AND(J1676&gt;3.3,J1676&lt;=4),INDEX([1]价格表!$B$4:$I$31,M1676,6),IF(AND(J1676&gt;4,J1676&lt;=5.5),INDEX([1]价格表!$B$4:$I$31,M1676,7),IF(J1676&gt;5.5,2.6+INDEX([1]价格表!$B$4:$I$31,M1676,8)*L1676)))))))</f>
        <v>9.25</v>
      </c>
      <c r="O1676" s="3"/>
      <c r="P1676" s="3"/>
      <c r="Q1676" s="3">
        <f t="shared" si="53"/>
        <v>0</v>
      </c>
    </row>
    <row r="1677" spans="1:17">
      <c r="A1677" s="11">
        <v>4606999022919</v>
      </c>
      <c r="B1677" s="1" t="s">
        <v>19</v>
      </c>
      <c r="C1677" s="12">
        <v>20210219</v>
      </c>
      <c r="D1677" s="12">
        <v>610538201209</v>
      </c>
      <c r="E1677" s="12" t="s">
        <v>19</v>
      </c>
      <c r="F1677" s="12">
        <v>20210301</v>
      </c>
      <c r="G1677" s="12" t="s">
        <v>20</v>
      </c>
      <c r="H1677" s="12" t="s">
        <v>35</v>
      </c>
      <c r="I1677" s="12" t="s">
        <v>198</v>
      </c>
      <c r="J1677" s="12">
        <v>6.82</v>
      </c>
      <c r="K1677" s="12" t="s">
        <v>23</v>
      </c>
      <c r="L1677">
        <f t="shared" si="52"/>
        <v>7</v>
      </c>
      <c r="M1677">
        <f>MATCH(H:H,[1]价格表!$B$4:$B$35,0)</f>
        <v>11</v>
      </c>
      <c r="N1677" s="4">
        <f>IF(J1677&lt;=0.3,INDEX([1]价格表!$B$4:$I$31,M1677,2),IF(AND(J1677&gt;0.3,J1677&lt;=1),INDEX([1]价格表!$B$4:$I$31,M1677,3),IF(AND(J1677&gt;1,J1677&lt;=2.2),INDEX([1]价格表!$B$4:$I$31,M1677,4),IF(AND(J1677&gt;2.2,J1677&lt;=3.3),INDEX([1]价格表!$B$4:$I$31,M1677,5),IF(AND(J1677&gt;3.3,J1677&lt;=4),INDEX([1]价格表!$B$4:$I$31,M1677,6),IF(AND(J1677&gt;4,J1677&lt;=5.5),INDEX([1]价格表!$B$4:$I$31,M1677,7),IF(J1677&gt;5.5,2.6+INDEX([1]价格表!$B$4:$I$31,M1677,8)*L1677)))))))</f>
        <v>9.25</v>
      </c>
      <c r="O1677" s="3"/>
      <c r="P1677" s="3"/>
      <c r="Q1677" s="3">
        <f t="shared" si="53"/>
        <v>0</v>
      </c>
    </row>
    <row r="1678" spans="1:17">
      <c r="A1678" s="11">
        <v>4606977119430</v>
      </c>
      <c r="B1678" s="1" t="s">
        <v>19</v>
      </c>
      <c r="C1678" s="12">
        <v>20210219</v>
      </c>
      <c r="D1678" s="12">
        <v>610538201209</v>
      </c>
      <c r="E1678" s="12" t="s">
        <v>19</v>
      </c>
      <c r="F1678" s="12">
        <v>20210301</v>
      </c>
      <c r="G1678" s="12" t="s">
        <v>20</v>
      </c>
      <c r="H1678" s="12" t="s">
        <v>138</v>
      </c>
      <c r="I1678" s="12" t="s">
        <v>238</v>
      </c>
      <c r="J1678" s="12">
        <v>6.26</v>
      </c>
      <c r="K1678" s="12" t="s">
        <v>23</v>
      </c>
      <c r="L1678">
        <f t="shared" si="52"/>
        <v>7</v>
      </c>
      <c r="M1678">
        <f>MATCH(H:H,[1]价格表!$B$4:$B$35,0)</f>
        <v>23</v>
      </c>
      <c r="N1678" s="4">
        <f>IF(J1678&lt;=0.3,INDEX([1]价格表!$B$4:$I$31,M1678,2),IF(AND(J1678&gt;0.3,J1678&lt;=1),INDEX([1]价格表!$B$4:$I$31,M1678,3),IF(AND(J1678&gt;1,J1678&lt;=2.2),INDEX([1]价格表!$B$4:$I$31,M1678,4),IF(AND(J1678&gt;2.2,J1678&lt;=3.3),INDEX([1]价格表!$B$4:$I$31,M1678,5),IF(AND(J1678&gt;3.3,J1678&lt;=4),INDEX([1]价格表!$B$4:$I$31,M1678,6),IF(AND(J1678&gt;4,J1678&lt;=5.5),INDEX([1]价格表!$B$4:$I$31,M1678,7),IF(J1678&gt;5.5,2.6+INDEX([1]价格表!$B$4:$I$31,M1678,8)*L1678)))))))</f>
        <v>19.4</v>
      </c>
      <c r="O1678" s="3"/>
      <c r="P1678" s="3"/>
      <c r="Q1678" s="3">
        <f t="shared" si="53"/>
        <v>0</v>
      </c>
    </row>
    <row r="1679" spans="1:17">
      <c r="A1679" s="11">
        <v>4606977055301</v>
      </c>
      <c r="B1679" s="1" t="s">
        <v>19</v>
      </c>
      <c r="C1679" s="12">
        <v>20210219</v>
      </c>
      <c r="D1679" s="12">
        <v>610538201209</v>
      </c>
      <c r="E1679" s="12" t="s">
        <v>19</v>
      </c>
      <c r="F1679" s="12">
        <v>20210301</v>
      </c>
      <c r="G1679" s="12" t="s">
        <v>20</v>
      </c>
      <c r="H1679" s="12" t="s">
        <v>149</v>
      </c>
      <c r="I1679" s="12" t="s">
        <v>280</v>
      </c>
      <c r="J1679" s="12">
        <v>6.27</v>
      </c>
      <c r="K1679" s="12" t="s">
        <v>23</v>
      </c>
      <c r="L1679">
        <f t="shared" si="52"/>
        <v>7</v>
      </c>
      <c r="M1679">
        <f>MATCH(H:H,[1]价格表!$B$4:$B$35,0)</f>
        <v>24</v>
      </c>
      <c r="N1679" s="4">
        <f>IF(J1679&lt;=0.3,INDEX([1]价格表!$B$4:$I$31,M1679,2),IF(AND(J1679&gt;0.3,J1679&lt;=1),INDEX([1]价格表!$B$4:$I$31,M1679,3),IF(AND(J1679&gt;1,J1679&lt;=2.2),INDEX([1]价格表!$B$4:$I$31,M1679,4),IF(AND(J1679&gt;2.2,J1679&lt;=3.3),INDEX([1]价格表!$B$4:$I$31,M1679,5),IF(AND(J1679&gt;3.3,J1679&lt;=4),INDEX([1]价格表!$B$4:$I$31,M1679,6),IF(AND(J1679&gt;4,J1679&lt;=5.5),INDEX([1]价格表!$B$4:$I$31,M1679,7),IF(J1679&gt;5.5,2.6+INDEX([1]价格表!$B$4:$I$31,M1679,8)*L1679)))))))</f>
        <v>19.4</v>
      </c>
      <c r="O1679" s="3"/>
      <c r="P1679" s="3"/>
      <c r="Q1679" s="3">
        <f t="shared" si="53"/>
        <v>0</v>
      </c>
    </row>
    <row r="1680" spans="1:17">
      <c r="A1680" s="11">
        <v>4606977119311</v>
      </c>
      <c r="B1680" s="1" t="s">
        <v>19</v>
      </c>
      <c r="C1680" s="12">
        <v>20210219</v>
      </c>
      <c r="D1680" s="12">
        <v>610538201209</v>
      </c>
      <c r="E1680" s="12" t="s">
        <v>19</v>
      </c>
      <c r="F1680" s="12">
        <v>20210301</v>
      </c>
      <c r="G1680" s="12" t="s">
        <v>20</v>
      </c>
      <c r="H1680" s="12" t="s">
        <v>138</v>
      </c>
      <c r="I1680" s="12" t="s">
        <v>139</v>
      </c>
      <c r="J1680" s="12">
        <v>6.29</v>
      </c>
      <c r="K1680" s="12" t="s">
        <v>23</v>
      </c>
      <c r="L1680">
        <f t="shared" si="52"/>
        <v>7</v>
      </c>
      <c r="M1680">
        <f>MATCH(H:H,[1]价格表!$B$4:$B$35,0)</f>
        <v>23</v>
      </c>
      <c r="N1680" s="4">
        <f>IF(J1680&lt;=0.3,INDEX([1]价格表!$B$4:$I$31,M1680,2),IF(AND(J1680&gt;0.3,J1680&lt;=1),INDEX([1]价格表!$B$4:$I$31,M1680,3),IF(AND(J1680&gt;1,J1680&lt;=2.2),INDEX([1]价格表!$B$4:$I$31,M1680,4),IF(AND(J1680&gt;2.2,J1680&lt;=3.3),INDEX([1]价格表!$B$4:$I$31,M1680,5),IF(AND(J1680&gt;3.3,J1680&lt;=4),INDEX([1]价格表!$B$4:$I$31,M1680,6),IF(AND(J1680&gt;4,J1680&lt;=5.5),INDEX([1]价格表!$B$4:$I$31,M1680,7),IF(J1680&gt;5.5,2.6+INDEX([1]价格表!$B$4:$I$31,M1680,8)*L1680)))))))</f>
        <v>19.4</v>
      </c>
      <c r="O1680" s="3"/>
      <c r="P1680" s="3"/>
      <c r="Q1680" s="3">
        <f t="shared" si="53"/>
        <v>0</v>
      </c>
    </row>
    <row r="1681" spans="1:17">
      <c r="A1681" s="11">
        <v>4312357996274</v>
      </c>
      <c r="B1681" s="1" t="s">
        <v>19</v>
      </c>
      <c r="C1681" s="12">
        <v>20210219</v>
      </c>
      <c r="D1681" s="12">
        <v>610538201209</v>
      </c>
      <c r="E1681" s="12" t="s">
        <v>19</v>
      </c>
      <c r="F1681" s="12">
        <v>20210301</v>
      </c>
      <c r="G1681" s="12" t="s">
        <v>20</v>
      </c>
      <c r="H1681" s="12" t="s">
        <v>129</v>
      </c>
      <c r="I1681" s="12" t="s">
        <v>130</v>
      </c>
      <c r="J1681" s="12">
        <v>14.91</v>
      </c>
      <c r="K1681" s="12" t="s">
        <v>23</v>
      </c>
      <c r="L1681">
        <f t="shared" si="52"/>
        <v>15</v>
      </c>
      <c r="M1681">
        <f>MATCH(H:H,[1]价格表!$B$4:$B$35,0)</f>
        <v>18</v>
      </c>
      <c r="N1681" s="4">
        <f>IF(J1681&lt;=0.3,INDEX([1]价格表!$B$4:$I$31,M1681,2),IF(AND(J1681&gt;0.3,J1681&lt;=1),INDEX([1]价格表!$B$4:$I$31,M1681,3),IF(AND(J1681&gt;1,J1681&lt;=2.2),INDEX([1]价格表!$B$4:$I$31,M1681,4),IF(AND(J1681&gt;2.2,J1681&lt;=3.3),INDEX([1]价格表!$B$4:$I$31,M1681,5),IF(AND(J1681&gt;3.3,J1681&lt;=4),INDEX([1]价格表!$B$4:$I$31,M1681,6),IF(AND(J1681&gt;4,J1681&lt;=5.5),INDEX([1]价格表!$B$4:$I$31,M1681,7),IF(J1681&gt;5.5,2.6+INDEX([1]价格表!$B$4:$I$31,M1681,8)*L1681)))))))</f>
        <v>16.85</v>
      </c>
      <c r="O1681" s="3"/>
      <c r="P1681" s="3"/>
      <c r="Q1681" s="3">
        <f t="shared" si="53"/>
        <v>0</v>
      </c>
    </row>
    <row r="1682" spans="1:17">
      <c r="A1682" s="11">
        <v>4312365517759</v>
      </c>
      <c r="B1682" s="1" t="s">
        <v>19</v>
      </c>
      <c r="C1682" s="12">
        <v>20210220</v>
      </c>
      <c r="D1682" s="12">
        <v>610538201209</v>
      </c>
      <c r="E1682" s="12" t="s">
        <v>19</v>
      </c>
      <c r="F1682" s="12">
        <v>20210302</v>
      </c>
      <c r="G1682" s="12" t="s">
        <v>20</v>
      </c>
      <c r="H1682" s="12" t="s">
        <v>24</v>
      </c>
      <c r="I1682" s="12" t="s">
        <v>228</v>
      </c>
      <c r="J1682" s="12">
        <v>1.68</v>
      </c>
      <c r="K1682" s="12" t="s">
        <v>23</v>
      </c>
      <c r="L1682">
        <f t="shared" si="52"/>
        <v>2</v>
      </c>
      <c r="M1682">
        <f>MATCH(H:H,[1]价格表!$B$4:$B$35,0)</f>
        <v>1</v>
      </c>
      <c r="N1682" s="4">
        <f>IF(J1682&lt;=0.3,INDEX([1]价格表!$B$4:$I$31,M1682,2),IF(AND(J1682&gt;0.3,J1682&lt;=1),INDEX([1]价格表!$B$4:$I$31,M1682,3),IF(AND(J1682&gt;1,J1682&lt;=2.2),INDEX([1]价格表!$B$4:$I$31,M1682,4),IF(AND(J1682&gt;2.2,J1682&lt;=3.3),INDEX([1]价格表!$B$4:$I$31,M1682,5),IF(AND(J1682&gt;3.3,J1682&lt;=4),INDEX([1]价格表!$B$4:$I$31,M1682,6),IF(AND(J1682&gt;4,J1682&lt;=5.5),INDEX([1]价格表!$B$4:$I$31,M1682,7),IF(J1682&gt;5.5,2.6+INDEX([1]价格表!$B$4:$I$31,M1682,8)*L1682)))))))</f>
        <v>2.15</v>
      </c>
      <c r="O1682" s="3"/>
      <c r="P1682" s="3"/>
      <c r="Q1682" s="3">
        <f t="shared" si="53"/>
        <v>0</v>
      </c>
    </row>
    <row r="1683" spans="1:17">
      <c r="A1683" s="11">
        <v>4312382094968</v>
      </c>
      <c r="B1683" s="1" t="s">
        <v>19</v>
      </c>
      <c r="C1683" s="12">
        <v>20210220</v>
      </c>
      <c r="D1683" s="12">
        <v>610538201209</v>
      </c>
      <c r="E1683" s="12" t="s">
        <v>19</v>
      </c>
      <c r="F1683" s="12">
        <v>20210302</v>
      </c>
      <c r="G1683" s="12" t="s">
        <v>20</v>
      </c>
      <c r="H1683" s="12" t="s">
        <v>24</v>
      </c>
      <c r="I1683" s="12" t="s">
        <v>228</v>
      </c>
      <c r="J1683" s="12">
        <v>0.49</v>
      </c>
      <c r="K1683" s="12" t="s">
        <v>23</v>
      </c>
      <c r="L1683">
        <f t="shared" si="52"/>
        <v>1</v>
      </c>
      <c r="M1683">
        <f>MATCH(H:H,[1]价格表!$B$4:$B$35,0)</f>
        <v>1</v>
      </c>
      <c r="N1683" s="4">
        <f>IF(J1683&lt;=0.3,INDEX([1]价格表!$B$4:$I$31,M1683,2),IF(AND(J1683&gt;0.3,J1683&lt;=1),INDEX([1]价格表!$B$4:$I$31,M1683,3),IF(AND(J1683&gt;1,J1683&lt;=2.2),INDEX([1]价格表!$B$4:$I$31,M1683,4),IF(AND(J1683&gt;2.2,J1683&lt;=3.3),INDEX([1]价格表!$B$4:$I$31,M1683,5),IF(AND(J1683&gt;3.3,J1683&lt;=4),INDEX([1]价格表!$B$4:$I$31,M1683,6),IF(AND(J1683&gt;4,J1683&lt;=5.5),INDEX([1]价格表!$B$4:$I$31,M1683,7),IF(J1683&gt;5.5,2.6+INDEX([1]价格表!$B$4:$I$31,M1683,8)*L1683)))))))</f>
        <v>1.8</v>
      </c>
      <c r="O1683" s="3"/>
      <c r="P1683" s="3"/>
      <c r="Q1683" s="3">
        <f t="shared" si="53"/>
        <v>0</v>
      </c>
    </row>
    <row r="1684" spans="1:17">
      <c r="A1684" s="11">
        <v>4312382094969</v>
      </c>
      <c r="B1684" s="1" t="s">
        <v>19</v>
      </c>
      <c r="C1684" s="12">
        <v>20210220</v>
      </c>
      <c r="D1684" s="12">
        <v>610538201209</v>
      </c>
      <c r="E1684" s="12" t="s">
        <v>19</v>
      </c>
      <c r="F1684" s="12">
        <v>20210302</v>
      </c>
      <c r="G1684" s="12" t="s">
        <v>20</v>
      </c>
      <c r="H1684" s="12" t="s">
        <v>24</v>
      </c>
      <c r="I1684" s="12" t="s">
        <v>228</v>
      </c>
      <c r="J1684" s="12">
        <v>0.9</v>
      </c>
      <c r="K1684" s="12" t="s">
        <v>23</v>
      </c>
      <c r="L1684">
        <f t="shared" si="52"/>
        <v>1</v>
      </c>
      <c r="M1684">
        <f>MATCH(H:H,[1]价格表!$B$4:$B$35,0)</f>
        <v>1</v>
      </c>
      <c r="N1684" s="4">
        <f>IF(J1684&lt;=0.3,INDEX([1]价格表!$B$4:$I$31,M1684,2),IF(AND(J1684&gt;0.3,J1684&lt;=1),INDEX([1]价格表!$B$4:$I$31,M1684,3),IF(AND(J1684&gt;1,J1684&lt;=2.2),INDEX([1]价格表!$B$4:$I$31,M1684,4),IF(AND(J1684&gt;2.2,J1684&lt;=3.3),INDEX([1]价格表!$B$4:$I$31,M1684,5),IF(AND(J1684&gt;3.3,J1684&lt;=4),INDEX([1]价格表!$B$4:$I$31,M1684,6),IF(AND(J1684&gt;4,J1684&lt;=5.5),INDEX([1]价格表!$B$4:$I$31,M1684,7),IF(J1684&gt;5.5,2.6+INDEX([1]价格表!$B$4:$I$31,M1684,8)*L1684)))))))</f>
        <v>1.8</v>
      </c>
      <c r="O1684" s="3"/>
      <c r="P1684" s="3"/>
      <c r="Q1684" s="3">
        <f t="shared" si="53"/>
        <v>0</v>
      </c>
    </row>
    <row r="1685" spans="1:17">
      <c r="A1685" s="11">
        <v>4312382094970</v>
      </c>
      <c r="B1685" s="1" t="s">
        <v>19</v>
      </c>
      <c r="C1685" s="12">
        <v>20210220</v>
      </c>
      <c r="D1685" s="12">
        <v>610538201209</v>
      </c>
      <c r="E1685" s="12" t="s">
        <v>19</v>
      </c>
      <c r="F1685" s="12">
        <v>20210302</v>
      </c>
      <c r="G1685" s="12" t="s">
        <v>20</v>
      </c>
      <c r="H1685" s="12" t="s">
        <v>24</v>
      </c>
      <c r="I1685" s="12" t="s">
        <v>206</v>
      </c>
      <c r="J1685" s="12">
        <v>1.66</v>
      </c>
      <c r="K1685" s="12" t="s">
        <v>23</v>
      </c>
      <c r="L1685">
        <f t="shared" si="52"/>
        <v>2</v>
      </c>
      <c r="M1685">
        <f>MATCH(H:H,[1]价格表!$B$4:$B$35,0)</f>
        <v>1</v>
      </c>
      <c r="N1685" s="4">
        <f>IF(J1685&lt;=0.3,INDEX([1]价格表!$B$4:$I$31,M1685,2),IF(AND(J1685&gt;0.3,J1685&lt;=1),INDEX([1]价格表!$B$4:$I$31,M1685,3),IF(AND(J1685&gt;1,J1685&lt;=2.2),INDEX([1]价格表!$B$4:$I$31,M1685,4),IF(AND(J1685&gt;2.2,J1685&lt;=3.3),INDEX([1]价格表!$B$4:$I$31,M1685,5),IF(AND(J1685&gt;3.3,J1685&lt;=4),INDEX([1]价格表!$B$4:$I$31,M1685,6),IF(AND(J1685&gt;4,J1685&lt;=5.5),INDEX([1]价格表!$B$4:$I$31,M1685,7),IF(J1685&gt;5.5,2.6+INDEX([1]价格表!$B$4:$I$31,M1685,8)*L1685)))))))</f>
        <v>2.15</v>
      </c>
      <c r="O1685" s="3"/>
      <c r="P1685" s="3"/>
      <c r="Q1685" s="3">
        <f t="shared" si="53"/>
        <v>0</v>
      </c>
    </row>
    <row r="1686" spans="1:17">
      <c r="A1686" s="11">
        <v>4312382094971</v>
      </c>
      <c r="B1686" s="1" t="s">
        <v>19</v>
      </c>
      <c r="C1686" s="12">
        <v>20210220</v>
      </c>
      <c r="D1686" s="12">
        <v>610538201209</v>
      </c>
      <c r="E1686" s="12" t="s">
        <v>19</v>
      </c>
      <c r="F1686" s="12">
        <v>20210302</v>
      </c>
      <c r="G1686" s="12" t="s">
        <v>20</v>
      </c>
      <c r="H1686" s="12" t="s">
        <v>24</v>
      </c>
      <c r="I1686" s="12" t="s">
        <v>105</v>
      </c>
      <c r="J1686" s="12">
        <v>2.47</v>
      </c>
      <c r="K1686" s="12" t="s">
        <v>23</v>
      </c>
      <c r="L1686">
        <f t="shared" si="52"/>
        <v>3</v>
      </c>
      <c r="M1686">
        <f>MATCH(H:H,[1]价格表!$B$4:$B$35,0)</f>
        <v>1</v>
      </c>
      <c r="N1686" s="4">
        <f>IF(J1686&lt;=0.3,INDEX([1]价格表!$B$4:$I$31,M1686,2),IF(AND(J1686&gt;0.3,J1686&lt;=1),INDEX([1]价格表!$B$4:$I$31,M1686,3),IF(AND(J1686&gt;1,J1686&lt;=2.2),INDEX([1]价格表!$B$4:$I$31,M1686,4),IF(AND(J1686&gt;2.2,J1686&lt;=3.3),INDEX([1]价格表!$B$4:$I$31,M1686,5),IF(AND(J1686&gt;3.3,J1686&lt;=4),INDEX([1]价格表!$B$4:$I$31,M1686,6),IF(AND(J1686&gt;4,J1686&lt;=5.5),INDEX([1]价格表!$B$4:$I$31,M1686,7),IF(J1686&gt;5.5,2.6+INDEX([1]价格表!$B$4:$I$31,M1686,8)*L1686)))))))</f>
        <v>2.5</v>
      </c>
      <c r="O1686" s="3"/>
      <c r="P1686" s="3"/>
      <c r="Q1686" s="3">
        <f t="shared" si="53"/>
        <v>0</v>
      </c>
    </row>
    <row r="1687" spans="1:17">
      <c r="A1687" s="11">
        <v>4312382094972</v>
      </c>
      <c r="B1687" s="1" t="s">
        <v>19</v>
      </c>
      <c r="C1687" s="12">
        <v>20210220</v>
      </c>
      <c r="D1687" s="12">
        <v>610538201209</v>
      </c>
      <c r="E1687" s="12" t="s">
        <v>19</v>
      </c>
      <c r="F1687" s="12">
        <v>20210302</v>
      </c>
      <c r="G1687" s="12" t="s">
        <v>20</v>
      </c>
      <c r="H1687" s="12" t="s">
        <v>24</v>
      </c>
      <c r="I1687" s="12" t="s">
        <v>228</v>
      </c>
      <c r="J1687" s="12">
        <v>0.91</v>
      </c>
      <c r="K1687" s="12" t="s">
        <v>23</v>
      </c>
      <c r="L1687">
        <f t="shared" si="52"/>
        <v>1</v>
      </c>
      <c r="M1687">
        <f>MATCH(H:H,[1]价格表!$B$4:$B$35,0)</f>
        <v>1</v>
      </c>
      <c r="N1687" s="4">
        <f>IF(J1687&lt;=0.3,INDEX([1]价格表!$B$4:$I$31,M1687,2),IF(AND(J1687&gt;0.3,J1687&lt;=1),INDEX([1]价格表!$B$4:$I$31,M1687,3),IF(AND(J1687&gt;1,J1687&lt;=2.2),INDEX([1]价格表!$B$4:$I$31,M1687,4),IF(AND(J1687&gt;2.2,J1687&lt;=3.3),INDEX([1]价格表!$B$4:$I$31,M1687,5),IF(AND(J1687&gt;3.3,J1687&lt;=4),INDEX([1]价格表!$B$4:$I$31,M1687,6),IF(AND(J1687&gt;4,J1687&lt;=5.5),INDEX([1]价格表!$B$4:$I$31,M1687,7),IF(J1687&gt;5.5,2.6+INDEX([1]价格表!$B$4:$I$31,M1687,8)*L1687)))))))</f>
        <v>1.8</v>
      </c>
      <c r="O1687" s="3"/>
      <c r="P1687" s="3"/>
      <c r="Q1687" s="3">
        <f t="shared" si="53"/>
        <v>0</v>
      </c>
    </row>
    <row r="1688" spans="1:17">
      <c r="A1688" s="11">
        <v>4312384874098</v>
      </c>
      <c r="B1688" s="1" t="s">
        <v>19</v>
      </c>
      <c r="C1688" s="12">
        <v>20210220</v>
      </c>
      <c r="D1688" s="12">
        <v>610538201209</v>
      </c>
      <c r="E1688" s="12" t="s">
        <v>19</v>
      </c>
      <c r="F1688" s="12">
        <v>20210302</v>
      </c>
      <c r="G1688" s="12" t="s">
        <v>20</v>
      </c>
      <c r="H1688" s="12" t="s">
        <v>29</v>
      </c>
      <c r="I1688" s="12" t="s">
        <v>127</v>
      </c>
      <c r="J1688" s="12">
        <v>0.78</v>
      </c>
      <c r="K1688" s="12" t="s">
        <v>23</v>
      </c>
      <c r="L1688">
        <f t="shared" si="52"/>
        <v>1</v>
      </c>
      <c r="M1688">
        <f>MATCH(H:H,[1]价格表!$B$4:$B$35,0)</f>
        <v>3</v>
      </c>
      <c r="N1688" s="4">
        <f>IF(J1688&lt;=0.3,INDEX([1]价格表!$B$4:$I$31,M1688,2),IF(AND(J1688&gt;0.3,J1688&lt;=1),INDEX([1]价格表!$B$4:$I$31,M1688,3),IF(AND(J1688&gt;1,J1688&lt;=2.2),INDEX([1]价格表!$B$4:$I$31,M1688,4),IF(AND(J1688&gt;2.2,J1688&lt;=3.3),INDEX([1]价格表!$B$4:$I$31,M1688,5),IF(AND(J1688&gt;3.3,J1688&lt;=4),INDEX([1]价格表!$B$4:$I$31,M1688,6),IF(AND(J1688&gt;4,J1688&lt;=5.5),INDEX([1]价格表!$B$4:$I$31,M1688,7),IF(J1688&gt;5.5,2.6+INDEX([1]价格表!$B$4:$I$31,M1688,8)*L1688)))))))</f>
        <v>1.8</v>
      </c>
      <c r="O1688" s="3"/>
      <c r="P1688" s="3"/>
      <c r="Q1688" s="3">
        <f t="shared" si="53"/>
        <v>0</v>
      </c>
    </row>
    <row r="1689" spans="1:17">
      <c r="A1689" s="11">
        <v>4312384874099</v>
      </c>
      <c r="B1689" s="1" t="s">
        <v>19</v>
      </c>
      <c r="C1689" s="12">
        <v>20210220</v>
      </c>
      <c r="D1689" s="12">
        <v>610538201209</v>
      </c>
      <c r="E1689" s="12" t="s">
        <v>19</v>
      </c>
      <c r="F1689" s="12">
        <v>20210302</v>
      </c>
      <c r="G1689" s="12" t="s">
        <v>20</v>
      </c>
      <c r="H1689" s="12" t="s">
        <v>40</v>
      </c>
      <c r="I1689" s="12" t="s">
        <v>118</v>
      </c>
      <c r="J1689" s="12">
        <v>0.75</v>
      </c>
      <c r="K1689" s="12" t="s">
        <v>23</v>
      </c>
      <c r="L1689">
        <f t="shared" si="52"/>
        <v>1</v>
      </c>
      <c r="M1689">
        <f>MATCH(H:H,[1]价格表!$B$4:$B$35,0)</f>
        <v>9</v>
      </c>
      <c r="N1689" s="4">
        <f>IF(J1689&lt;=0.3,INDEX([1]价格表!$B$4:$I$31,M1689,2),IF(AND(J1689&gt;0.3,J1689&lt;=1),INDEX([1]价格表!$B$4:$I$31,M1689,3),IF(AND(J1689&gt;1,J1689&lt;=2.2),INDEX([1]价格表!$B$4:$I$31,M1689,4),IF(AND(J1689&gt;2.2,J1689&lt;=3.3),INDEX([1]价格表!$B$4:$I$31,M1689,5),IF(AND(J1689&gt;3.3,J1689&lt;=4),INDEX([1]价格表!$B$4:$I$31,M1689,6),IF(AND(J1689&gt;4,J1689&lt;=5.5),INDEX([1]价格表!$B$4:$I$31,M1689,7),IF(J1689&gt;5.5,2.6+INDEX([1]价格表!$B$4:$I$31,M1689,8)*L1689)))))))</f>
        <v>1.8</v>
      </c>
      <c r="O1689" s="3"/>
      <c r="P1689" s="3"/>
      <c r="Q1689" s="3">
        <f t="shared" si="53"/>
        <v>0</v>
      </c>
    </row>
    <row r="1690" spans="1:17">
      <c r="A1690" s="11">
        <v>4312384874100</v>
      </c>
      <c r="B1690" s="1" t="s">
        <v>19</v>
      </c>
      <c r="C1690" s="12">
        <v>20210220</v>
      </c>
      <c r="D1690" s="12">
        <v>610538201209</v>
      </c>
      <c r="E1690" s="12" t="s">
        <v>19</v>
      </c>
      <c r="F1690" s="12">
        <v>20210302</v>
      </c>
      <c r="G1690" s="12" t="s">
        <v>20</v>
      </c>
      <c r="H1690" s="12" t="s">
        <v>24</v>
      </c>
      <c r="I1690" s="12" t="s">
        <v>25</v>
      </c>
      <c r="J1690" s="12">
        <v>0.7</v>
      </c>
      <c r="K1690" s="12" t="s">
        <v>23</v>
      </c>
      <c r="L1690">
        <f t="shared" si="52"/>
        <v>1</v>
      </c>
      <c r="M1690">
        <f>MATCH(H:H,[1]价格表!$B$4:$B$35,0)</f>
        <v>1</v>
      </c>
      <c r="N1690" s="4">
        <f>IF(J1690&lt;=0.3,INDEX([1]价格表!$B$4:$I$31,M1690,2),IF(AND(J1690&gt;0.3,J1690&lt;=1),INDEX([1]价格表!$B$4:$I$31,M1690,3),IF(AND(J1690&gt;1,J1690&lt;=2.2),INDEX([1]价格表!$B$4:$I$31,M1690,4),IF(AND(J1690&gt;2.2,J1690&lt;=3.3),INDEX([1]价格表!$B$4:$I$31,M1690,5),IF(AND(J1690&gt;3.3,J1690&lt;=4),INDEX([1]价格表!$B$4:$I$31,M1690,6),IF(AND(J1690&gt;4,J1690&lt;=5.5),INDEX([1]价格表!$B$4:$I$31,M1690,7),IF(J1690&gt;5.5,2.6+INDEX([1]价格表!$B$4:$I$31,M1690,8)*L1690)))))))</f>
        <v>1.8</v>
      </c>
      <c r="O1690" s="3"/>
      <c r="P1690" s="3"/>
      <c r="Q1690" s="3">
        <f t="shared" si="53"/>
        <v>0</v>
      </c>
    </row>
    <row r="1691" spans="1:17">
      <c r="A1691" s="11">
        <v>4312384874101</v>
      </c>
      <c r="B1691" s="1" t="s">
        <v>19</v>
      </c>
      <c r="C1691" s="12">
        <v>20210220</v>
      </c>
      <c r="D1691" s="12">
        <v>610538201209</v>
      </c>
      <c r="E1691" s="12" t="s">
        <v>19</v>
      </c>
      <c r="F1691" s="12">
        <v>20210302</v>
      </c>
      <c r="G1691" s="12" t="s">
        <v>20</v>
      </c>
      <c r="H1691" s="12" t="s">
        <v>21</v>
      </c>
      <c r="I1691" s="12" t="s">
        <v>112</v>
      </c>
      <c r="J1691" s="12">
        <v>0.78</v>
      </c>
      <c r="K1691" s="12" t="s">
        <v>23</v>
      </c>
      <c r="L1691">
        <f t="shared" si="52"/>
        <v>1</v>
      </c>
      <c r="M1691">
        <f>MATCH(H:H,[1]价格表!$B$4:$B$35,0)</f>
        <v>15</v>
      </c>
      <c r="N1691" s="4">
        <f>IF(J1691&lt;=0.3,INDEX([1]价格表!$B$4:$I$31,M1691,2),IF(AND(J1691&gt;0.3,J1691&lt;=1),INDEX([1]价格表!$B$4:$I$31,M1691,3),IF(AND(J1691&gt;1,J1691&lt;=2.2),INDEX([1]价格表!$B$4:$I$31,M1691,4),IF(AND(J1691&gt;2.2,J1691&lt;=3.3),INDEX([1]价格表!$B$4:$I$31,M1691,5),IF(AND(J1691&gt;3.3,J1691&lt;=4),INDEX([1]价格表!$B$4:$I$31,M1691,6),IF(AND(J1691&gt;4,J1691&lt;=5.5),INDEX([1]价格表!$B$4:$I$31,M1691,7),IF(J1691&gt;5.5,2.6+INDEX([1]价格表!$B$4:$I$31,M1691,8)*L1691)))))))</f>
        <v>1.8</v>
      </c>
      <c r="O1691" s="3"/>
      <c r="P1691" s="3"/>
      <c r="Q1691" s="3">
        <f t="shared" si="53"/>
        <v>0</v>
      </c>
    </row>
    <row r="1692" spans="1:17">
      <c r="A1692" s="11">
        <v>4312384874102</v>
      </c>
      <c r="B1692" s="1" t="s">
        <v>19</v>
      </c>
      <c r="C1692" s="12">
        <v>20210220</v>
      </c>
      <c r="D1692" s="12">
        <v>610538201209</v>
      </c>
      <c r="E1692" s="12" t="s">
        <v>19</v>
      </c>
      <c r="F1692" s="12">
        <v>20210302</v>
      </c>
      <c r="G1692" s="12" t="s">
        <v>20</v>
      </c>
      <c r="H1692" s="12" t="s">
        <v>81</v>
      </c>
      <c r="I1692" s="12" t="s">
        <v>281</v>
      </c>
      <c r="J1692" s="12">
        <v>0.84</v>
      </c>
      <c r="K1692" s="12" t="s">
        <v>23</v>
      </c>
      <c r="L1692">
        <f t="shared" si="52"/>
        <v>1</v>
      </c>
      <c r="M1692">
        <f>MATCH(H:H,[1]价格表!$B$4:$B$35,0)</f>
        <v>16</v>
      </c>
      <c r="N1692" s="4">
        <f>IF(J1692&lt;=0.3,INDEX([1]价格表!$B$4:$I$31,M1692,2),IF(AND(J1692&gt;0.3,J1692&lt;=1),INDEX([1]价格表!$B$4:$I$31,M1692,3),IF(AND(J1692&gt;1,J1692&lt;=2.2),INDEX([1]价格表!$B$4:$I$31,M1692,4),IF(AND(J1692&gt;2.2,J1692&lt;=3.3),INDEX([1]价格表!$B$4:$I$31,M1692,5),IF(AND(J1692&gt;3.3,J1692&lt;=4),INDEX([1]价格表!$B$4:$I$31,M1692,6),IF(AND(J1692&gt;4,J1692&lt;=5.5),INDEX([1]价格表!$B$4:$I$31,M1692,7),IF(J1692&gt;5.5,2.6+INDEX([1]价格表!$B$4:$I$31,M1692,8)*L1692)))))))</f>
        <v>1.8</v>
      </c>
      <c r="O1692" s="3"/>
      <c r="P1692" s="3"/>
      <c r="Q1692" s="3">
        <f t="shared" si="53"/>
        <v>0</v>
      </c>
    </row>
    <row r="1693" spans="1:17">
      <c r="A1693" s="11">
        <v>4312384874103</v>
      </c>
      <c r="B1693" s="1" t="s">
        <v>19</v>
      </c>
      <c r="C1693" s="12">
        <v>20210220</v>
      </c>
      <c r="D1693" s="12">
        <v>610538201209</v>
      </c>
      <c r="E1693" s="12" t="s">
        <v>19</v>
      </c>
      <c r="F1693" s="12">
        <v>20210302</v>
      </c>
      <c r="G1693" s="12" t="s">
        <v>20</v>
      </c>
      <c r="H1693" s="12" t="s">
        <v>40</v>
      </c>
      <c r="I1693" s="12" t="s">
        <v>282</v>
      </c>
      <c r="J1693" s="12">
        <v>1.55</v>
      </c>
      <c r="K1693" s="12" t="s">
        <v>23</v>
      </c>
      <c r="L1693">
        <f t="shared" si="52"/>
        <v>2</v>
      </c>
      <c r="M1693">
        <f>MATCH(H:H,[1]价格表!$B$4:$B$35,0)</f>
        <v>9</v>
      </c>
      <c r="N1693" s="4">
        <f>IF(J1693&lt;=0.3,INDEX([1]价格表!$B$4:$I$31,M1693,2),IF(AND(J1693&gt;0.3,J1693&lt;=1),INDEX([1]价格表!$B$4:$I$31,M1693,3),IF(AND(J1693&gt;1,J1693&lt;=2.2),INDEX([1]价格表!$B$4:$I$31,M1693,4),IF(AND(J1693&gt;2.2,J1693&lt;=3.3),INDEX([1]价格表!$B$4:$I$31,M1693,5),IF(AND(J1693&gt;3.3,J1693&lt;=4),INDEX([1]价格表!$B$4:$I$31,M1693,6),IF(AND(J1693&gt;4,J1693&lt;=5.5),INDEX([1]价格表!$B$4:$I$31,M1693,7),IF(J1693&gt;5.5,2.6+INDEX([1]价格表!$B$4:$I$31,M1693,8)*L1693)))))))</f>
        <v>2.15</v>
      </c>
      <c r="O1693" s="3"/>
      <c r="P1693" s="3"/>
      <c r="Q1693" s="3">
        <f t="shared" si="53"/>
        <v>0</v>
      </c>
    </row>
    <row r="1694" spans="1:17">
      <c r="A1694" s="11">
        <v>4312384874104</v>
      </c>
      <c r="B1694" s="1" t="s">
        <v>19</v>
      </c>
      <c r="C1694" s="12">
        <v>20210220</v>
      </c>
      <c r="D1694" s="12">
        <v>610538201209</v>
      </c>
      <c r="E1694" s="12" t="s">
        <v>19</v>
      </c>
      <c r="F1694" s="12">
        <v>20210302</v>
      </c>
      <c r="G1694" s="12" t="s">
        <v>20</v>
      </c>
      <c r="H1694" s="12" t="s">
        <v>52</v>
      </c>
      <c r="I1694" s="12" t="s">
        <v>196</v>
      </c>
      <c r="J1694" s="12">
        <v>0.72</v>
      </c>
      <c r="K1694" s="12" t="s">
        <v>23</v>
      </c>
      <c r="L1694">
        <f t="shared" si="52"/>
        <v>1</v>
      </c>
      <c r="M1694">
        <f>MATCH(H:H,[1]价格表!$B$4:$B$35,0)</f>
        <v>21</v>
      </c>
      <c r="N1694" s="4">
        <f>IF(J1694&lt;=0.3,INDEX([1]价格表!$B$4:$I$31,M1694,2),IF(AND(J1694&gt;0.3,J1694&lt;=1),INDEX([1]价格表!$B$4:$I$31,M1694,3),IF(AND(J1694&gt;1,J1694&lt;=2.2),INDEX([1]价格表!$B$4:$I$31,M1694,4),IF(AND(J1694&gt;2.2,J1694&lt;=3.3),INDEX([1]价格表!$B$4:$I$31,M1694,5),IF(AND(J1694&gt;3.3,J1694&lt;=4),INDEX([1]价格表!$B$4:$I$31,M1694,6),IF(AND(J1694&gt;4,J1694&lt;=5.5),INDEX([1]价格表!$B$4:$I$31,M1694,7),IF(J1694&gt;5.5,2.6+INDEX([1]价格表!$B$4:$I$31,M1694,8)*L1694)))))))</f>
        <v>1.8</v>
      </c>
      <c r="O1694" s="3"/>
      <c r="P1694" s="3"/>
      <c r="Q1694" s="3">
        <f t="shared" si="53"/>
        <v>0</v>
      </c>
    </row>
    <row r="1695" spans="1:17">
      <c r="A1695" s="11">
        <v>4312384874105</v>
      </c>
      <c r="B1695" s="1" t="s">
        <v>19</v>
      </c>
      <c r="C1695" s="12">
        <v>20210220</v>
      </c>
      <c r="D1695" s="12">
        <v>610538201209</v>
      </c>
      <c r="E1695" s="12" t="s">
        <v>19</v>
      </c>
      <c r="F1695" s="12">
        <v>20210302</v>
      </c>
      <c r="G1695" s="12" t="s">
        <v>20</v>
      </c>
      <c r="H1695" s="12" t="s">
        <v>125</v>
      </c>
      <c r="I1695" s="12" t="s">
        <v>283</v>
      </c>
      <c r="J1695" s="12">
        <v>0.81</v>
      </c>
      <c r="K1695" s="12" t="s">
        <v>23</v>
      </c>
      <c r="L1695">
        <f t="shared" si="52"/>
        <v>1</v>
      </c>
      <c r="M1695">
        <f>MATCH(H:H,[1]价格表!$B$4:$B$35,0)</f>
        <v>22</v>
      </c>
      <c r="N1695" s="4">
        <f>IF(J1695&lt;=0.3,INDEX([1]价格表!$B$4:$I$31,M1695,2),IF(AND(J1695&gt;0.3,J1695&lt;=1),INDEX([1]价格表!$B$4:$I$31,M1695,3),IF(AND(J1695&gt;1,J1695&lt;=2.2),INDEX([1]价格表!$B$4:$I$31,M1695,4),IF(AND(J1695&gt;2.2,J1695&lt;=3.3),INDEX([1]价格表!$B$4:$I$31,M1695,5),IF(AND(J1695&gt;3.3,J1695&lt;=4),INDEX([1]价格表!$B$4:$I$31,M1695,6),IF(AND(J1695&gt;4,J1695&lt;=5.5),INDEX([1]价格表!$B$4:$I$31,M1695,7),IF(J1695&gt;5.5,2.6+INDEX([1]价格表!$B$4:$I$31,M1695,8)*L1695)))))))</f>
        <v>1.8</v>
      </c>
      <c r="O1695" s="3"/>
      <c r="P1695" s="3"/>
      <c r="Q1695" s="3">
        <f t="shared" si="53"/>
        <v>0</v>
      </c>
    </row>
    <row r="1696" spans="1:17">
      <c r="A1696" s="11">
        <v>4312384874106</v>
      </c>
      <c r="B1696" s="1" t="s">
        <v>19</v>
      </c>
      <c r="C1696" s="12">
        <v>20210220</v>
      </c>
      <c r="D1696" s="12">
        <v>610538201209</v>
      </c>
      <c r="E1696" s="12" t="s">
        <v>19</v>
      </c>
      <c r="F1696" s="12">
        <v>20210302</v>
      </c>
      <c r="G1696" s="12" t="s">
        <v>20</v>
      </c>
      <c r="H1696" s="12" t="s">
        <v>54</v>
      </c>
      <c r="I1696" s="12" t="s">
        <v>106</v>
      </c>
      <c r="J1696" s="12">
        <v>0.69</v>
      </c>
      <c r="K1696" s="12" t="s">
        <v>23</v>
      </c>
      <c r="L1696">
        <f t="shared" si="52"/>
        <v>1</v>
      </c>
      <c r="M1696">
        <f>MATCH(H:H,[1]价格表!$B$4:$B$35,0)</f>
        <v>10</v>
      </c>
      <c r="N1696" s="4">
        <f>IF(J1696&lt;=0.3,INDEX([1]价格表!$B$4:$I$31,M1696,2),IF(AND(J1696&gt;0.3,J1696&lt;=1),INDEX([1]价格表!$B$4:$I$31,M1696,3),IF(AND(J1696&gt;1,J1696&lt;=2.2),INDEX([1]价格表!$B$4:$I$31,M1696,4),IF(AND(J1696&gt;2.2,J1696&lt;=3.3),INDEX([1]价格表!$B$4:$I$31,M1696,5),IF(AND(J1696&gt;3.3,J1696&lt;=4),INDEX([1]价格表!$B$4:$I$31,M1696,6),IF(AND(J1696&gt;4,J1696&lt;=5.5),INDEX([1]价格表!$B$4:$I$31,M1696,7),IF(J1696&gt;5.5,2.6+INDEX([1]价格表!$B$4:$I$31,M1696,8)*L1696)))))))</f>
        <v>1.8</v>
      </c>
      <c r="O1696" s="3"/>
      <c r="P1696" s="3"/>
      <c r="Q1696" s="3">
        <f t="shared" si="53"/>
        <v>0</v>
      </c>
    </row>
    <row r="1697" spans="1:17">
      <c r="A1697" s="11">
        <v>4312384874107</v>
      </c>
      <c r="B1697" s="1" t="s">
        <v>19</v>
      </c>
      <c r="C1697" s="12">
        <v>20210220</v>
      </c>
      <c r="D1697" s="12">
        <v>610538201209</v>
      </c>
      <c r="E1697" s="12" t="s">
        <v>19</v>
      </c>
      <c r="F1697" s="12">
        <v>20210302</v>
      </c>
      <c r="G1697" s="12" t="s">
        <v>20</v>
      </c>
      <c r="H1697" s="12" t="s">
        <v>21</v>
      </c>
      <c r="I1697" s="12" t="s">
        <v>71</v>
      </c>
      <c r="J1697" s="12">
        <v>0.83</v>
      </c>
      <c r="K1697" s="12" t="s">
        <v>23</v>
      </c>
      <c r="L1697">
        <f t="shared" si="52"/>
        <v>1</v>
      </c>
      <c r="M1697">
        <f>MATCH(H:H,[1]价格表!$B$4:$B$35,0)</f>
        <v>15</v>
      </c>
      <c r="N1697" s="4">
        <f>IF(J1697&lt;=0.3,INDEX([1]价格表!$B$4:$I$31,M1697,2),IF(AND(J1697&gt;0.3,J1697&lt;=1),INDEX([1]价格表!$B$4:$I$31,M1697,3),IF(AND(J1697&gt;1,J1697&lt;=2.2),INDEX([1]价格表!$B$4:$I$31,M1697,4),IF(AND(J1697&gt;2.2,J1697&lt;=3.3),INDEX([1]价格表!$B$4:$I$31,M1697,5),IF(AND(J1697&gt;3.3,J1697&lt;=4),INDEX([1]价格表!$B$4:$I$31,M1697,6),IF(AND(J1697&gt;4,J1697&lt;=5.5),INDEX([1]价格表!$B$4:$I$31,M1697,7),IF(J1697&gt;5.5,2.6+INDEX([1]价格表!$B$4:$I$31,M1697,8)*L1697)))))))</f>
        <v>1.8</v>
      </c>
      <c r="O1697" s="3"/>
      <c r="P1697" s="3"/>
      <c r="Q1697" s="3">
        <f t="shared" si="53"/>
        <v>0</v>
      </c>
    </row>
    <row r="1698" spans="1:17">
      <c r="A1698" s="11">
        <v>4312384874113</v>
      </c>
      <c r="B1698" s="1" t="s">
        <v>19</v>
      </c>
      <c r="C1698" s="12">
        <v>20210220</v>
      </c>
      <c r="D1698" s="12">
        <v>610538201209</v>
      </c>
      <c r="E1698" s="12" t="s">
        <v>19</v>
      </c>
      <c r="F1698" s="12">
        <v>20210302</v>
      </c>
      <c r="G1698" s="12" t="s">
        <v>20</v>
      </c>
      <c r="H1698" s="12" t="s">
        <v>35</v>
      </c>
      <c r="I1698" s="12" t="s">
        <v>284</v>
      </c>
      <c r="J1698" s="12">
        <v>1.4</v>
      </c>
      <c r="K1698" s="12" t="s">
        <v>23</v>
      </c>
      <c r="L1698">
        <f t="shared" si="52"/>
        <v>2</v>
      </c>
      <c r="M1698">
        <f>MATCH(H:H,[1]价格表!$B$4:$B$35,0)</f>
        <v>11</v>
      </c>
      <c r="N1698" s="4">
        <f>IF(J1698&lt;=0.3,INDEX([1]价格表!$B$4:$I$31,M1698,2),IF(AND(J1698&gt;0.3,J1698&lt;=1),INDEX([1]价格表!$B$4:$I$31,M1698,3),IF(AND(J1698&gt;1,J1698&lt;=2.2),INDEX([1]价格表!$B$4:$I$31,M1698,4),IF(AND(J1698&gt;2.2,J1698&lt;=3.3),INDEX([1]价格表!$B$4:$I$31,M1698,5),IF(AND(J1698&gt;3.3,J1698&lt;=4),INDEX([1]价格表!$B$4:$I$31,M1698,6),IF(AND(J1698&gt;4,J1698&lt;=5.5),INDEX([1]价格表!$B$4:$I$31,M1698,7),IF(J1698&gt;5.5,2.6+INDEX([1]价格表!$B$4:$I$31,M1698,8)*L1698)))))))</f>
        <v>2.15</v>
      </c>
      <c r="O1698" s="3"/>
      <c r="P1698" s="3"/>
      <c r="Q1698" s="3">
        <f t="shared" si="53"/>
        <v>0</v>
      </c>
    </row>
    <row r="1699" spans="1:17">
      <c r="A1699" s="11">
        <v>4312384874114</v>
      </c>
      <c r="B1699" s="1" t="s">
        <v>19</v>
      </c>
      <c r="C1699" s="12">
        <v>20210220</v>
      </c>
      <c r="D1699" s="12">
        <v>610538201209</v>
      </c>
      <c r="E1699" s="12" t="s">
        <v>19</v>
      </c>
      <c r="F1699" s="12">
        <v>20210302</v>
      </c>
      <c r="G1699" s="12" t="s">
        <v>20</v>
      </c>
      <c r="H1699" s="12" t="s">
        <v>27</v>
      </c>
      <c r="I1699" s="12" t="s">
        <v>285</v>
      </c>
      <c r="J1699" s="12">
        <v>0.81</v>
      </c>
      <c r="K1699" s="12" t="s">
        <v>23</v>
      </c>
      <c r="L1699">
        <f t="shared" si="52"/>
        <v>1</v>
      </c>
      <c r="M1699">
        <f>MATCH(H:H,[1]价格表!$B$4:$B$35,0)</f>
        <v>14</v>
      </c>
      <c r="N1699" s="4">
        <f>IF(J1699&lt;=0.3,INDEX([1]价格表!$B$4:$I$31,M1699,2),IF(AND(J1699&gt;0.3,J1699&lt;=1),INDEX([1]价格表!$B$4:$I$31,M1699,3),IF(AND(J1699&gt;1,J1699&lt;=2.2),INDEX([1]价格表!$B$4:$I$31,M1699,4),IF(AND(J1699&gt;2.2,J1699&lt;=3.3),INDEX([1]价格表!$B$4:$I$31,M1699,5),IF(AND(J1699&gt;3.3,J1699&lt;=4),INDEX([1]价格表!$B$4:$I$31,M1699,6),IF(AND(J1699&gt;4,J1699&lt;=5.5),INDEX([1]价格表!$B$4:$I$31,M1699,7),IF(J1699&gt;5.5,2.6+INDEX([1]价格表!$B$4:$I$31,M1699,8)*L1699)))))))</f>
        <v>1.8</v>
      </c>
      <c r="O1699" s="3"/>
      <c r="P1699" s="3"/>
      <c r="Q1699" s="3">
        <f t="shared" si="53"/>
        <v>0</v>
      </c>
    </row>
    <row r="1700" spans="1:17">
      <c r="A1700" s="11">
        <v>4312384874115</v>
      </c>
      <c r="B1700" s="1" t="s">
        <v>19</v>
      </c>
      <c r="C1700" s="12">
        <v>20210220</v>
      </c>
      <c r="D1700" s="12">
        <v>610538201209</v>
      </c>
      <c r="E1700" s="12" t="s">
        <v>19</v>
      </c>
      <c r="F1700" s="12">
        <v>20210302</v>
      </c>
      <c r="G1700" s="12" t="s">
        <v>20</v>
      </c>
      <c r="H1700" s="12" t="s">
        <v>24</v>
      </c>
      <c r="I1700" s="12" t="s">
        <v>25</v>
      </c>
      <c r="J1700" s="12">
        <v>0.8</v>
      </c>
      <c r="K1700" s="12" t="s">
        <v>23</v>
      </c>
      <c r="L1700">
        <f t="shared" si="52"/>
        <v>1</v>
      </c>
      <c r="M1700">
        <f>MATCH(H:H,[1]价格表!$B$4:$B$35,0)</f>
        <v>1</v>
      </c>
      <c r="N1700" s="4">
        <f>IF(J1700&lt;=0.3,INDEX([1]价格表!$B$4:$I$31,M1700,2),IF(AND(J1700&gt;0.3,J1700&lt;=1),INDEX([1]价格表!$B$4:$I$31,M1700,3),IF(AND(J1700&gt;1,J1700&lt;=2.2),INDEX([1]价格表!$B$4:$I$31,M1700,4),IF(AND(J1700&gt;2.2,J1700&lt;=3.3),INDEX([1]价格表!$B$4:$I$31,M1700,5),IF(AND(J1700&gt;3.3,J1700&lt;=4),INDEX([1]价格表!$B$4:$I$31,M1700,6),IF(AND(J1700&gt;4,J1700&lt;=5.5),INDEX([1]价格表!$B$4:$I$31,M1700,7),IF(J1700&gt;5.5,2.6+INDEX([1]价格表!$B$4:$I$31,M1700,8)*L1700)))))))</f>
        <v>1.8</v>
      </c>
      <c r="O1700" s="3"/>
      <c r="P1700" s="3"/>
      <c r="Q1700" s="3">
        <f t="shared" si="53"/>
        <v>0</v>
      </c>
    </row>
    <row r="1701" spans="1:17">
      <c r="A1701" s="11">
        <v>4312384874116</v>
      </c>
      <c r="B1701" s="1" t="s">
        <v>19</v>
      </c>
      <c r="C1701" s="12">
        <v>20210220</v>
      </c>
      <c r="D1701" s="12">
        <v>610538201209</v>
      </c>
      <c r="E1701" s="12" t="s">
        <v>19</v>
      </c>
      <c r="F1701" s="12">
        <v>20210302</v>
      </c>
      <c r="G1701" s="12" t="s">
        <v>20</v>
      </c>
      <c r="H1701" s="12" t="s">
        <v>119</v>
      </c>
      <c r="I1701" s="12" t="s">
        <v>120</v>
      </c>
      <c r="J1701" s="12">
        <v>0.81</v>
      </c>
      <c r="K1701" s="12" t="s">
        <v>23</v>
      </c>
      <c r="L1701">
        <f t="shared" si="52"/>
        <v>1</v>
      </c>
      <c r="M1701">
        <f>MATCH(H:H,[1]价格表!$B$4:$B$35,0)</f>
        <v>6</v>
      </c>
      <c r="N1701" s="4">
        <f>IF(J1701&lt;=0.3,INDEX([1]价格表!$B$4:$I$31,M1701,2),IF(AND(J1701&gt;0.3,J1701&lt;=1),INDEX([1]价格表!$B$4:$I$31,M1701,3),IF(AND(J1701&gt;1,J1701&lt;=2.2),INDEX([1]价格表!$B$4:$I$31,M1701,4),IF(AND(J1701&gt;2.2,J1701&lt;=3.3),INDEX([1]价格表!$B$4:$I$31,M1701,5),IF(AND(J1701&gt;3.3,J1701&lt;=4),INDEX([1]价格表!$B$4:$I$31,M1701,6),IF(AND(J1701&gt;4,J1701&lt;=5.5),INDEX([1]价格表!$B$4:$I$31,M1701,7),IF(J1701&gt;5.5,2.6+INDEX([1]价格表!$B$4:$I$31,M1701,8)*L1701)))))))</f>
        <v>2.6</v>
      </c>
      <c r="O1701" s="3"/>
      <c r="P1701" s="3"/>
      <c r="Q1701" s="3">
        <f t="shared" si="53"/>
        <v>0</v>
      </c>
    </row>
    <row r="1702" spans="1:17">
      <c r="A1702" s="11">
        <v>4312384874117</v>
      </c>
      <c r="B1702" s="1" t="s">
        <v>19</v>
      </c>
      <c r="C1702" s="12">
        <v>20210220</v>
      </c>
      <c r="D1702" s="12">
        <v>610538201209</v>
      </c>
      <c r="E1702" s="12" t="s">
        <v>19</v>
      </c>
      <c r="F1702" s="12">
        <v>20210302</v>
      </c>
      <c r="G1702" s="12" t="s">
        <v>20</v>
      </c>
      <c r="H1702" s="12" t="s">
        <v>24</v>
      </c>
      <c r="I1702" s="12" t="s">
        <v>25</v>
      </c>
      <c r="J1702" s="12">
        <v>0.76</v>
      </c>
      <c r="K1702" s="12" t="s">
        <v>23</v>
      </c>
      <c r="L1702">
        <f t="shared" si="52"/>
        <v>1</v>
      </c>
      <c r="M1702">
        <f>MATCH(H:H,[1]价格表!$B$4:$B$35,0)</f>
        <v>1</v>
      </c>
      <c r="N1702" s="4">
        <f>IF(J1702&lt;=0.3,INDEX([1]价格表!$B$4:$I$31,M1702,2),IF(AND(J1702&gt;0.3,J1702&lt;=1),INDEX([1]价格表!$B$4:$I$31,M1702,3),IF(AND(J1702&gt;1,J1702&lt;=2.2),INDEX([1]价格表!$B$4:$I$31,M1702,4),IF(AND(J1702&gt;2.2,J1702&lt;=3.3),INDEX([1]价格表!$B$4:$I$31,M1702,5),IF(AND(J1702&gt;3.3,J1702&lt;=4),INDEX([1]价格表!$B$4:$I$31,M1702,6),IF(AND(J1702&gt;4,J1702&lt;=5.5),INDEX([1]价格表!$B$4:$I$31,M1702,7),IF(J1702&gt;5.5,2.6+INDEX([1]价格表!$B$4:$I$31,M1702,8)*L1702)))))))</f>
        <v>1.8</v>
      </c>
      <c r="O1702" s="3"/>
      <c r="P1702" s="3"/>
      <c r="Q1702" s="3">
        <f t="shared" si="53"/>
        <v>0</v>
      </c>
    </row>
    <row r="1703" spans="1:17">
      <c r="A1703" s="11">
        <v>4312384874118</v>
      </c>
      <c r="B1703" s="1" t="s">
        <v>19</v>
      </c>
      <c r="C1703" s="12">
        <v>20210220</v>
      </c>
      <c r="D1703" s="12">
        <v>610538201209</v>
      </c>
      <c r="E1703" s="12" t="s">
        <v>19</v>
      </c>
      <c r="F1703" s="12">
        <v>20210302</v>
      </c>
      <c r="G1703" s="12" t="s">
        <v>20</v>
      </c>
      <c r="H1703" s="12" t="s">
        <v>40</v>
      </c>
      <c r="I1703" s="12" t="s">
        <v>204</v>
      </c>
      <c r="J1703" s="12">
        <v>0.8</v>
      </c>
      <c r="K1703" s="12" t="s">
        <v>23</v>
      </c>
      <c r="L1703">
        <f t="shared" si="52"/>
        <v>1</v>
      </c>
      <c r="M1703">
        <f>MATCH(H:H,[1]价格表!$B$4:$B$35,0)</f>
        <v>9</v>
      </c>
      <c r="N1703" s="4">
        <f>IF(J1703&lt;=0.3,INDEX([1]价格表!$B$4:$I$31,M1703,2),IF(AND(J1703&gt;0.3,J1703&lt;=1),INDEX([1]价格表!$B$4:$I$31,M1703,3),IF(AND(J1703&gt;1,J1703&lt;=2.2),INDEX([1]价格表!$B$4:$I$31,M1703,4),IF(AND(J1703&gt;2.2,J1703&lt;=3.3),INDEX([1]价格表!$B$4:$I$31,M1703,5),IF(AND(J1703&gt;3.3,J1703&lt;=4),INDEX([1]价格表!$B$4:$I$31,M1703,6),IF(AND(J1703&gt;4,J1703&lt;=5.5),INDEX([1]价格表!$B$4:$I$31,M1703,7),IF(J1703&gt;5.5,2.6+INDEX([1]价格表!$B$4:$I$31,M1703,8)*L1703)))))))</f>
        <v>1.8</v>
      </c>
      <c r="O1703" s="3"/>
      <c r="P1703" s="3"/>
      <c r="Q1703" s="3">
        <f t="shared" si="53"/>
        <v>0</v>
      </c>
    </row>
    <row r="1704" spans="1:17">
      <c r="A1704" s="11">
        <v>4312385455194</v>
      </c>
      <c r="B1704" s="1" t="s">
        <v>19</v>
      </c>
      <c r="C1704" s="12">
        <v>20210220</v>
      </c>
      <c r="D1704" s="12">
        <v>610538201209</v>
      </c>
      <c r="E1704" s="12" t="s">
        <v>19</v>
      </c>
      <c r="F1704" s="12">
        <v>20210302</v>
      </c>
      <c r="G1704" s="12" t="s">
        <v>20</v>
      </c>
      <c r="H1704" s="12" t="s">
        <v>54</v>
      </c>
      <c r="I1704" s="12" t="s">
        <v>67</v>
      </c>
      <c r="J1704" s="12">
        <v>0.74</v>
      </c>
      <c r="K1704" s="12" t="s">
        <v>23</v>
      </c>
      <c r="L1704">
        <f t="shared" si="52"/>
        <v>1</v>
      </c>
      <c r="M1704">
        <f>MATCH(H:H,[1]价格表!$B$4:$B$35,0)</f>
        <v>10</v>
      </c>
      <c r="N1704" s="4">
        <f>IF(J1704&lt;=0.3,INDEX([1]价格表!$B$4:$I$31,M1704,2),IF(AND(J1704&gt;0.3,J1704&lt;=1),INDEX([1]价格表!$B$4:$I$31,M1704,3),IF(AND(J1704&gt;1,J1704&lt;=2.2),INDEX([1]价格表!$B$4:$I$31,M1704,4),IF(AND(J1704&gt;2.2,J1704&lt;=3.3),INDEX([1]价格表!$B$4:$I$31,M1704,5),IF(AND(J1704&gt;3.3,J1704&lt;=4),INDEX([1]价格表!$B$4:$I$31,M1704,6),IF(AND(J1704&gt;4,J1704&lt;=5.5),INDEX([1]价格表!$B$4:$I$31,M1704,7),IF(J1704&gt;5.5,2.6+INDEX([1]价格表!$B$4:$I$31,M1704,8)*L1704)))))))</f>
        <v>1.8</v>
      </c>
      <c r="O1704" s="3"/>
      <c r="P1704" s="3"/>
      <c r="Q1704" s="3">
        <f t="shared" si="53"/>
        <v>0</v>
      </c>
    </row>
    <row r="1705" spans="1:17">
      <c r="A1705" s="11">
        <v>4312385455195</v>
      </c>
      <c r="B1705" s="1" t="s">
        <v>19</v>
      </c>
      <c r="C1705" s="12">
        <v>20210220</v>
      </c>
      <c r="D1705" s="12">
        <v>610538201209</v>
      </c>
      <c r="E1705" s="12" t="s">
        <v>19</v>
      </c>
      <c r="F1705" s="12">
        <v>20210302</v>
      </c>
      <c r="G1705" s="12" t="s">
        <v>20</v>
      </c>
      <c r="H1705" s="12" t="s">
        <v>72</v>
      </c>
      <c r="I1705" s="12" t="s">
        <v>73</v>
      </c>
      <c r="J1705" s="12">
        <v>0.79</v>
      </c>
      <c r="K1705" s="12" t="s">
        <v>23</v>
      </c>
      <c r="L1705">
        <f t="shared" si="52"/>
        <v>1</v>
      </c>
      <c r="M1705">
        <f>MATCH(H:H,[1]价格表!$B$4:$B$35,0)</f>
        <v>2</v>
      </c>
      <c r="N1705" s="4">
        <f>IF(J1705&lt;=0.3,INDEX([1]价格表!$B$4:$I$31,M1705,2),IF(AND(J1705&gt;0.3,J1705&lt;=1),INDEX([1]价格表!$B$4:$I$31,M1705,3),IF(AND(J1705&gt;1,J1705&lt;=2.2),INDEX([1]价格表!$B$4:$I$31,M1705,4),IF(AND(J1705&gt;2.2,J1705&lt;=3.3),INDEX([1]价格表!$B$4:$I$31,M1705,5),IF(AND(J1705&gt;3.3,J1705&lt;=4),INDEX([1]价格表!$B$4:$I$31,M1705,6),IF(AND(J1705&gt;4,J1705&lt;=5.5),INDEX([1]价格表!$B$4:$I$31,M1705,7),IF(J1705&gt;5.5,2.6+INDEX([1]价格表!$B$4:$I$31,M1705,8)*L1705)))))))</f>
        <v>1.8</v>
      </c>
      <c r="O1705" s="3"/>
      <c r="P1705" s="3"/>
      <c r="Q1705" s="3">
        <f t="shared" si="53"/>
        <v>0</v>
      </c>
    </row>
    <row r="1706" spans="1:17">
      <c r="A1706" s="11">
        <v>4606986056071</v>
      </c>
      <c r="B1706" s="1" t="s">
        <v>19</v>
      </c>
      <c r="C1706" s="12">
        <v>20210220</v>
      </c>
      <c r="D1706" s="12">
        <v>610538201209</v>
      </c>
      <c r="E1706" s="12" t="s">
        <v>19</v>
      </c>
      <c r="F1706" s="12">
        <v>20210302</v>
      </c>
      <c r="G1706" s="12" t="s">
        <v>20</v>
      </c>
      <c r="H1706" s="12" t="s">
        <v>149</v>
      </c>
      <c r="I1706" s="12" t="s">
        <v>286</v>
      </c>
      <c r="J1706" s="12">
        <v>2.19</v>
      </c>
      <c r="K1706" s="12" t="s">
        <v>23</v>
      </c>
      <c r="L1706">
        <f t="shared" si="52"/>
        <v>3</v>
      </c>
      <c r="M1706">
        <f>MATCH(H:H,[1]价格表!$B$4:$B$35,0)</f>
        <v>24</v>
      </c>
      <c r="N1706" s="4">
        <f>IF(J1706&lt;=0.3,INDEX([1]价格表!$B$4:$I$31,M1706,2),IF(AND(J1706&gt;0.3,J1706&lt;=1),INDEX([1]价格表!$B$4:$I$31,M1706,3),IF(AND(J1706&gt;1,J1706&lt;=2.2),INDEX([1]价格表!$B$4:$I$31,M1706,4),IF(AND(J1706&gt;2.2,J1706&lt;=3.3),INDEX([1]价格表!$B$4:$I$31,M1706,5),IF(AND(J1706&gt;3.3,J1706&lt;=4),INDEX([1]价格表!$B$4:$I$31,M1706,6),IF(AND(J1706&gt;4,J1706&lt;=5.5),INDEX([1]价格表!$B$4:$I$31,M1706,7),IF(J1706&gt;5.5,2.6+INDEX([1]价格表!$B$4:$I$31,M1706,8)*L1706)))))))</f>
        <v>2.15</v>
      </c>
      <c r="O1706" s="3"/>
      <c r="P1706" s="3"/>
      <c r="Q1706" s="3">
        <f t="shared" si="53"/>
        <v>0</v>
      </c>
    </row>
    <row r="1707" spans="1:17">
      <c r="A1707" s="11">
        <v>4606986056118</v>
      </c>
      <c r="B1707" s="1" t="s">
        <v>19</v>
      </c>
      <c r="C1707" s="12">
        <v>20210220</v>
      </c>
      <c r="D1707" s="12">
        <v>610538201209</v>
      </c>
      <c r="E1707" s="12" t="s">
        <v>19</v>
      </c>
      <c r="F1707" s="12">
        <v>20210302</v>
      </c>
      <c r="G1707" s="12" t="s">
        <v>20</v>
      </c>
      <c r="H1707" s="12" t="s">
        <v>132</v>
      </c>
      <c r="I1707" s="12" t="s">
        <v>234</v>
      </c>
      <c r="J1707" s="12">
        <v>2.14</v>
      </c>
      <c r="K1707" s="12" t="s">
        <v>23</v>
      </c>
      <c r="L1707">
        <f t="shared" si="52"/>
        <v>3</v>
      </c>
      <c r="M1707">
        <f>MATCH(H:H,[1]价格表!$B$4:$B$35,0)</f>
        <v>19</v>
      </c>
      <c r="N1707" s="4">
        <f>IF(J1707&lt;=0.3,INDEX([1]价格表!$B$4:$I$31,M1707,2),IF(AND(J1707&gt;0.3,J1707&lt;=1),INDEX([1]价格表!$B$4:$I$31,M1707,3),IF(AND(J1707&gt;1,J1707&lt;=2.2),INDEX([1]价格表!$B$4:$I$31,M1707,4),IF(AND(J1707&gt;2.2,J1707&lt;=3.3),INDEX([1]价格表!$B$4:$I$31,M1707,5),IF(AND(J1707&gt;3.3,J1707&lt;=4),INDEX([1]价格表!$B$4:$I$31,M1707,6),IF(AND(J1707&gt;4,J1707&lt;=5.5),INDEX([1]价格表!$B$4:$I$31,M1707,7),IF(J1707&gt;5.5,2.6+INDEX([1]价格表!$B$4:$I$31,M1707,8)*L1707)))))))</f>
        <v>2.15</v>
      </c>
      <c r="O1707" s="3"/>
      <c r="P1707" s="3"/>
      <c r="Q1707" s="3">
        <f t="shared" si="53"/>
        <v>0</v>
      </c>
    </row>
    <row r="1708" spans="1:17">
      <c r="A1708" s="11">
        <v>4606986056370</v>
      </c>
      <c r="B1708" s="1" t="s">
        <v>19</v>
      </c>
      <c r="C1708" s="12">
        <v>20210220</v>
      </c>
      <c r="D1708" s="12">
        <v>610538201209</v>
      </c>
      <c r="E1708" s="12" t="s">
        <v>19</v>
      </c>
      <c r="F1708" s="12">
        <v>20210302</v>
      </c>
      <c r="G1708" s="12" t="s">
        <v>20</v>
      </c>
      <c r="H1708" s="12" t="s">
        <v>40</v>
      </c>
      <c r="I1708" s="12" t="s">
        <v>118</v>
      </c>
      <c r="J1708" s="12">
        <v>2.18</v>
      </c>
      <c r="K1708" s="12" t="s">
        <v>23</v>
      </c>
      <c r="L1708">
        <f t="shared" si="52"/>
        <v>3</v>
      </c>
      <c r="M1708">
        <f>MATCH(H:H,[1]价格表!$B$4:$B$35,0)</f>
        <v>9</v>
      </c>
      <c r="N1708" s="4">
        <f>IF(J1708&lt;=0.3,INDEX([1]价格表!$B$4:$I$31,M1708,2),IF(AND(J1708&gt;0.3,J1708&lt;=1),INDEX([1]价格表!$B$4:$I$31,M1708,3),IF(AND(J1708&gt;1,J1708&lt;=2.2),INDEX([1]价格表!$B$4:$I$31,M1708,4),IF(AND(J1708&gt;2.2,J1708&lt;=3.3),INDEX([1]价格表!$B$4:$I$31,M1708,5),IF(AND(J1708&gt;3.3,J1708&lt;=4),INDEX([1]价格表!$B$4:$I$31,M1708,6),IF(AND(J1708&gt;4,J1708&lt;=5.5),INDEX([1]价格表!$B$4:$I$31,M1708,7),IF(J1708&gt;5.5,2.6+INDEX([1]价格表!$B$4:$I$31,M1708,8)*L1708)))))))</f>
        <v>2.15</v>
      </c>
      <c r="O1708" s="3"/>
      <c r="P1708" s="3"/>
      <c r="Q1708" s="3">
        <f t="shared" si="53"/>
        <v>0</v>
      </c>
    </row>
    <row r="1709" spans="1:17">
      <c r="A1709" s="11">
        <v>4606986056564</v>
      </c>
      <c r="B1709" s="1" t="s">
        <v>19</v>
      </c>
      <c r="C1709" s="12">
        <v>20210220</v>
      </c>
      <c r="D1709" s="12">
        <v>610538201209</v>
      </c>
      <c r="E1709" s="12" t="s">
        <v>19</v>
      </c>
      <c r="F1709" s="12">
        <v>20210302</v>
      </c>
      <c r="G1709" s="12" t="s">
        <v>20</v>
      </c>
      <c r="H1709" s="12" t="s">
        <v>138</v>
      </c>
      <c r="I1709" s="12" t="s">
        <v>139</v>
      </c>
      <c r="J1709" s="12">
        <v>2.81</v>
      </c>
      <c r="K1709" s="12" t="s">
        <v>23</v>
      </c>
      <c r="L1709">
        <f t="shared" si="52"/>
        <v>3</v>
      </c>
      <c r="M1709">
        <f>MATCH(H:H,[1]价格表!$B$4:$B$35,0)</f>
        <v>23</v>
      </c>
      <c r="N1709" s="4">
        <f>IF(J1709&lt;=0.3,INDEX([1]价格表!$B$4:$I$31,M1709,2),IF(AND(J1709&gt;0.3,J1709&lt;=1),INDEX([1]价格表!$B$4:$I$31,M1709,3),IF(AND(J1709&gt;1,J1709&lt;=2.2),INDEX([1]价格表!$B$4:$I$31,M1709,4),IF(AND(J1709&gt;2.2,J1709&lt;=3.3),INDEX([1]价格表!$B$4:$I$31,M1709,5),IF(AND(J1709&gt;3.3,J1709&lt;=4),INDEX([1]价格表!$B$4:$I$31,M1709,6),IF(AND(J1709&gt;4,J1709&lt;=5.5),INDEX([1]价格表!$B$4:$I$31,M1709,7),IF(J1709&gt;5.5,2.6+INDEX([1]价格表!$B$4:$I$31,M1709,8)*L1709)))))))</f>
        <v>2.5</v>
      </c>
      <c r="O1709" s="3"/>
      <c r="P1709" s="3"/>
      <c r="Q1709" s="3">
        <f t="shared" si="53"/>
        <v>0</v>
      </c>
    </row>
    <row r="1710" spans="1:17">
      <c r="A1710" s="11">
        <v>4606986056614</v>
      </c>
      <c r="B1710" s="1" t="s">
        <v>19</v>
      </c>
      <c r="C1710" s="12">
        <v>20210220</v>
      </c>
      <c r="D1710" s="12">
        <v>610538201209</v>
      </c>
      <c r="E1710" s="12" t="s">
        <v>19</v>
      </c>
      <c r="F1710" s="12">
        <v>20210302</v>
      </c>
      <c r="G1710" s="12" t="s">
        <v>20</v>
      </c>
      <c r="H1710" s="12" t="s">
        <v>43</v>
      </c>
      <c r="I1710" s="12" t="s">
        <v>83</v>
      </c>
      <c r="J1710" s="12">
        <v>2.18</v>
      </c>
      <c r="K1710" s="12" t="s">
        <v>23</v>
      </c>
      <c r="L1710">
        <f t="shared" si="52"/>
        <v>3</v>
      </c>
      <c r="M1710">
        <f>MATCH(H:H,[1]价格表!$B$4:$B$35,0)</f>
        <v>4</v>
      </c>
      <c r="N1710" s="4">
        <f>IF(J1710&lt;=0.3,INDEX([1]价格表!$B$4:$I$31,M1710,2),IF(AND(J1710&gt;0.3,J1710&lt;=1),INDEX([1]价格表!$B$4:$I$31,M1710,3),IF(AND(J1710&gt;1,J1710&lt;=2.2),INDEX([1]价格表!$B$4:$I$31,M1710,4),IF(AND(J1710&gt;2.2,J1710&lt;=3.3),INDEX([1]价格表!$B$4:$I$31,M1710,5),IF(AND(J1710&gt;3.3,J1710&lt;=4),INDEX([1]价格表!$B$4:$I$31,M1710,6),IF(AND(J1710&gt;4,J1710&lt;=5.5),INDEX([1]价格表!$B$4:$I$31,M1710,7),IF(J1710&gt;5.5,2.6+INDEX([1]价格表!$B$4:$I$31,M1710,8)*L1710)))))))</f>
        <v>2.15</v>
      </c>
      <c r="O1710" s="3"/>
      <c r="P1710" s="3"/>
      <c r="Q1710" s="3">
        <f t="shared" si="53"/>
        <v>0</v>
      </c>
    </row>
    <row r="1711" spans="1:17">
      <c r="A1711" s="11">
        <v>4606986056670</v>
      </c>
      <c r="B1711" s="1" t="s">
        <v>19</v>
      </c>
      <c r="C1711" s="12">
        <v>20210220</v>
      </c>
      <c r="D1711" s="12">
        <v>610538201209</v>
      </c>
      <c r="E1711" s="12" t="s">
        <v>19</v>
      </c>
      <c r="F1711" s="12">
        <v>20210302</v>
      </c>
      <c r="G1711" s="12" t="s">
        <v>20</v>
      </c>
      <c r="H1711" s="12" t="s">
        <v>40</v>
      </c>
      <c r="I1711" s="12" t="s">
        <v>118</v>
      </c>
      <c r="J1711" s="12">
        <v>2.15</v>
      </c>
      <c r="K1711" s="12" t="s">
        <v>23</v>
      </c>
      <c r="L1711">
        <f t="shared" si="52"/>
        <v>3</v>
      </c>
      <c r="M1711">
        <f>MATCH(H:H,[1]价格表!$B$4:$B$35,0)</f>
        <v>9</v>
      </c>
      <c r="N1711" s="4">
        <f>IF(J1711&lt;=0.3,INDEX([1]价格表!$B$4:$I$31,M1711,2),IF(AND(J1711&gt;0.3,J1711&lt;=1),INDEX([1]价格表!$B$4:$I$31,M1711,3),IF(AND(J1711&gt;1,J1711&lt;=2.2),INDEX([1]价格表!$B$4:$I$31,M1711,4),IF(AND(J1711&gt;2.2,J1711&lt;=3.3),INDEX([1]价格表!$B$4:$I$31,M1711,5),IF(AND(J1711&gt;3.3,J1711&lt;=4),INDEX([1]价格表!$B$4:$I$31,M1711,6),IF(AND(J1711&gt;4,J1711&lt;=5.5),INDEX([1]价格表!$B$4:$I$31,M1711,7),IF(J1711&gt;5.5,2.6+INDEX([1]价格表!$B$4:$I$31,M1711,8)*L1711)))))))</f>
        <v>2.15</v>
      </c>
      <c r="O1711" s="3"/>
      <c r="P1711" s="3"/>
      <c r="Q1711" s="3">
        <f t="shared" si="53"/>
        <v>0</v>
      </c>
    </row>
    <row r="1712" spans="1:17">
      <c r="A1712" s="11">
        <v>4606986057141</v>
      </c>
      <c r="B1712" s="1" t="s">
        <v>19</v>
      </c>
      <c r="C1712" s="12">
        <v>20210220</v>
      </c>
      <c r="D1712" s="12">
        <v>610538201209</v>
      </c>
      <c r="E1712" s="12" t="s">
        <v>19</v>
      </c>
      <c r="F1712" s="12">
        <v>20210302</v>
      </c>
      <c r="G1712" s="12" t="s">
        <v>20</v>
      </c>
      <c r="H1712" s="12" t="s">
        <v>33</v>
      </c>
      <c r="I1712" s="12" t="s">
        <v>34</v>
      </c>
      <c r="J1712" s="12">
        <v>1.84</v>
      </c>
      <c r="K1712" s="12" t="s">
        <v>23</v>
      </c>
      <c r="L1712">
        <f t="shared" si="52"/>
        <v>2</v>
      </c>
      <c r="M1712">
        <f>MATCH(H:H,[1]价格表!$B$4:$B$35,0)</f>
        <v>7</v>
      </c>
      <c r="N1712" s="4">
        <f>IF(J1712&lt;=0.3,INDEX([1]价格表!$B$4:$I$31,M1712,2),IF(AND(J1712&gt;0.3,J1712&lt;=1),INDEX([1]价格表!$B$4:$I$31,M1712,3),IF(AND(J1712&gt;1,J1712&lt;=2.2),INDEX([1]价格表!$B$4:$I$31,M1712,4),IF(AND(J1712&gt;2.2,J1712&lt;=3.3),INDEX([1]价格表!$B$4:$I$31,M1712,5),IF(AND(J1712&gt;3.3,J1712&lt;=4),INDEX([1]价格表!$B$4:$I$31,M1712,6),IF(AND(J1712&gt;4,J1712&lt;=5.5),INDEX([1]价格表!$B$4:$I$31,M1712,7),IF(J1712&gt;5.5,2.6+INDEX([1]价格表!$B$4:$I$31,M1712,8)*L1712)))))))</f>
        <v>2.15</v>
      </c>
      <c r="O1712" s="3"/>
      <c r="P1712" s="3"/>
      <c r="Q1712" s="3">
        <f t="shared" si="53"/>
        <v>0</v>
      </c>
    </row>
    <row r="1713" spans="1:17">
      <c r="A1713" s="11">
        <v>4606992542739</v>
      </c>
      <c r="B1713" s="1" t="s">
        <v>19</v>
      </c>
      <c r="C1713" s="12">
        <v>20210220</v>
      </c>
      <c r="D1713" s="12">
        <v>610538201209</v>
      </c>
      <c r="E1713" s="12" t="s">
        <v>19</v>
      </c>
      <c r="F1713" s="12">
        <v>20210302</v>
      </c>
      <c r="G1713" s="12" t="s">
        <v>20</v>
      </c>
      <c r="H1713" s="12" t="s">
        <v>38</v>
      </c>
      <c r="I1713" s="12" t="s">
        <v>116</v>
      </c>
      <c r="J1713" s="12">
        <v>2.68</v>
      </c>
      <c r="K1713" s="12" t="s">
        <v>23</v>
      </c>
      <c r="L1713">
        <f t="shared" si="52"/>
        <v>3</v>
      </c>
      <c r="M1713">
        <f>MATCH(H:H,[1]价格表!$B$4:$B$35,0)</f>
        <v>5</v>
      </c>
      <c r="N1713" s="4">
        <f>IF(J1713&lt;=0.3,INDEX([1]价格表!$B$4:$I$31,M1713,2),IF(AND(J1713&gt;0.3,J1713&lt;=1),INDEX([1]价格表!$B$4:$I$31,M1713,3),IF(AND(J1713&gt;1,J1713&lt;=2.2),INDEX([1]价格表!$B$4:$I$31,M1713,4),IF(AND(J1713&gt;2.2,J1713&lt;=3.3),INDEX([1]价格表!$B$4:$I$31,M1713,5),IF(AND(J1713&gt;3.3,J1713&lt;=4),INDEX([1]价格表!$B$4:$I$31,M1713,6),IF(AND(J1713&gt;4,J1713&lt;=5.5),INDEX([1]价格表!$B$4:$I$31,M1713,7),IF(J1713&gt;5.5,2.6+INDEX([1]价格表!$B$4:$I$31,M1713,8)*L1713)))))))</f>
        <v>2.5</v>
      </c>
      <c r="O1713" s="3"/>
      <c r="P1713" s="3"/>
      <c r="Q1713" s="3">
        <f t="shared" si="53"/>
        <v>0</v>
      </c>
    </row>
    <row r="1714" spans="1:17">
      <c r="A1714" s="11">
        <v>4606992542749</v>
      </c>
      <c r="B1714" s="1" t="s">
        <v>19</v>
      </c>
      <c r="C1714" s="12">
        <v>20210220</v>
      </c>
      <c r="D1714" s="12">
        <v>610538201209</v>
      </c>
      <c r="E1714" s="12" t="s">
        <v>19</v>
      </c>
      <c r="F1714" s="12">
        <v>20210302</v>
      </c>
      <c r="G1714" s="12" t="s">
        <v>20</v>
      </c>
      <c r="H1714" s="12" t="s">
        <v>125</v>
      </c>
      <c r="I1714" s="12" t="s">
        <v>283</v>
      </c>
      <c r="J1714" s="12">
        <v>2.6</v>
      </c>
      <c r="K1714" s="12" t="s">
        <v>23</v>
      </c>
      <c r="L1714">
        <f t="shared" si="52"/>
        <v>3</v>
      </c>
      <c r="M1714">
        <f>MATCH(H:H,[1]价格表!$B$4:$B$35,0)</f>
        <v>22</v>
      </c>
      <c r="N1714" s="4">
        <f>IF(J1714&lt;=0.3,INDEX([1]价格表!$B$4:$I$31,M1714,2),IF(AND(J1714&gt;0.3,J1714&lt;=1),INDEX([1]价格表!$B$4:$I$31,M1714,3),IF(AND(J1714&gt;1,J1714&lt;=2.2),INDEX([1]价格表!$B$4:$I$31,M1714,4),IF(AND(J1714&gt;2.2,J1714&lt;=3.3),INDEX([1]价格表!$B$4:$I$31,M1714,5),IF(AND(J1714&gt;3.3,J1714&lt;=4),INDEX([1]价格表!$B$4:$I$31,M1714,6),IF(AND(J1714&gt;4,J1714&lt;=5.5),INDEX([1]价格表!$B$4:$I$31,M1714,7),IF(J1714&gt;5.5,2.6+INDEX([1]价格表!$B$4:$I$31,M1714,8)*L1714)))))))</f>
        <v>2.5</v>
      </c>
      <c r="O1714" s="3"/>
      <c r="P1714" s="3"/>
      <c r="Q1714" s="3">
        <f t="shared" si="53"/>
        <v>0</v>
      </c>
    </row>
    <row r="1715" spans="1:17">
      <c r="A1715" s="11">
        <v>4606992543363</v>
      </c>
      <c r="B1715" s="1" t="s">
        <v>19</v>
      </c>
      <c r="C1715" s="12">
        <v>20210220</v>
      </c>
      <c r="D1715" s="12">
        <v>610538201209</v>
      </c>
      <c r="E1715" s="12" t="s">
        <v>19</v>
      </c>
      <c r="F1715" s="12">
        <v>20210302</v>
      </c>
      <c r="G1715" s="12" t="s">
        <v>20</v>
      </c>
      <c r="H1715" s="12" t="s">
        <v>40</v>
      </c>
      <c r="I1715" s="12" t="s">
        <v>118</v>
      </c>
      <c r="J1715" s="12">
        <v>2.17</v>
      </c>
      <c r="K1715" s="12" t="s">
        <v>23</v>
      </c>
      <c r="L1715">
        <f t="shared" si="52"/>
        <v>3</v>
      </c>
      <c r="M1715">
        <f>MATCH(H:H,[1]价格表!$B$4:$B$35,0)</f>
        <v>9</v>
      </c>
      <c r="N1715" s="4">
        <f>IF(J1715&lt;=0.3,INDEX([1]价格表!$B$4:$I$31,M1715,2),IF(AND(J1715&gt;0.3,J1715&lt;=1),INDEX([1]价格表!$B$4:$I$31,M1715,3),IF(AND(J1715&gt;1,J1715&lt;=2.2),INDEX([1]价格表!$B$4:$I$31,M1715,4),IF(AND(J1715&gt;2.2,J1715&lt;=3.3),INDEX([1]价格表!$B$4:$I$31,M1715,5),IF(AND(J1715&gt;3.3,J1715&lt;=4),INDEX([1]价格表!$B$4:$I$31,M1715,6),IF(AND(J1715&gt;4,J1715&lt;=5.5),INDEX([1]价格表!$B$4:$I$31,M1715,7),IF(J1715&gt;5.5,2.6+INDEX([1]价格表!$B$4:$I$31,M1715,8)*L1715)))))))</f>
        <v>2.15</v>
      </c>
      <c r="O1715" s="3"/>
      <c r="P1715" s="3"/>
      <c r="Q1715" s="3">
        <f t="shared" si="53"/>
        <v>0</v>
      </c>
    </row>
    <row r="1716" spans="1:17">
      <c r="A1716" s="11">
        <v>4606992543396</v>
      </c>
      <c r="B1716" s="1" t="s">
        <v>19</v>
      </c>
      <c r="C1716" s="12">
        <v>20210220</v>
      </c>
      <c r="D1716" s="12">
        <v>610538201209</v>
      </c>
      <c r="E1716" s="12" t="s">
        <v>19</v>
      </c>
      <c r="F1716" s="12">
        <v>20210302</v>
      </c>
      <c r="G1716" s="12" t="s">
        <v>20</v>
      </c>
      <c r="H1716" s="12" t="s">
        <v>45</v>
      </c>
      <c r="I1716" s="12" t="s">
        <v>287</v>
      </c>
      <c r="J1716" s="12">
        <v>3.11</v>
      </c>
      <c r="K1716" s="12" t="s">
        <v>23</v>
      </c>
      <c r="L1716">
        <f t="shared" si="52"/>
        <v>4</v>
      </c>
      <c r="M1716">
        <f>MATCH(H:H,[1]价格表!$B$4:$B$35,0)</f>
        <v>20</v>
      </c>
      <c r="N1716" s="4">
        <f>IF(J1716&lt;=0.3,INDEX([1]价格表!$B$4:$I$31,M1716,2),IF(AND(J1716&gt;0.3,J1716&lt;=1),INDEX([1]价格表!$B$4:$I$31,M1716,3),IF(AND(J1716&gt;1,J1716&lt;=2.2),INDEX([1]价格表!$B$4:$I$31,M1716,4),IF(AND(J1716&gt;2.2,J1716&lt;=3.3),INDEX([1]价格表!$B$4:$I$31,M1716,5),IF(AND(J1716&gt;3.3,J1716&lt;=4),INDEX([1]价格表!$B$4:$I$31,M1716,6),IF(AND(J1716&gt;4,J1716&lt;=5.5),INDEX([1]价格表!$B$4:$I$31,M1716,7),IF(J1716&gt;5.5,2.6+INDEX([1]价格表!$B$4:$I$31,M1716,8)*L1716)))))))</f>
        <v>2.5</v>
      </c>
      <c r="O1716" s="3"/>
      <c r="P1716" s="3"/>
      <c r="Q1716" s="3">
        <f t="shared" si="53"/>
        <v>0</v>
      </c>
    </row>
    <row r="1717" spans="1:17">
      <c r="A1717" s="11">
        <v>4606992543598</v>
      </c>
      <c r="B1717" s="1" t="s">
        <v>19</v>
      </c>
      <c r="C1717" s="12">
        <v>20210220</v>
      </c>
      <c r="D1717" s="12">
        <v>610538201209</v>
      </c>
      <c r="E1717" s="12" t="s">
        <v>19</v>
      </c>
      <c r="F1717" s="12">
        <v>20210302</v>
      </c>
      <c r="G1717" s="12" t="s">
        <v>20</v>
      </c>
      <c r="H1717" s="12" t="s">
        <v>35</v>
      </c>
      <c r="I1717" s="12" t="s">
        <v>198</v>
      </c>
      <c r="J1717" s="12">
        <v>2.66</v>
      </c>
      <c r="K1717" s="12" t="s">
        <v>23</v>
      </c>
      <c r="L1717">
        <f t="shared" si="52"/>
        <v>3</v>
      </c>
      <c r="M1717">
        <f>MATCH(H:H,[1]价格表!$B$4:$B$35,0)</f>
        <v>11</v>
      </c>
      <c r="N1717" s="4">
        <f>IF(J1717&lt;=0.3,INDEX([1]价格表!$B$4:$I$31,M1717,2),IF(AND(J1717&gt;0.3,J1717&lt;=1),INDEX([1]价格表!$B$4:$I$31,M1717,3),IF(AND(J1717&gt;1,J1717&lt;=2.2),INDEX([1]价格表!$B$4:$I$31,M1717,4),IF(AND(J1717&gt;2.2,J1717&lt;=3.3),INDEX([1]价格表!$B$4:$I$31,M1717,5),IF(AND(J1717&gt;3.3,J1717&lt;=4),INDEX([1]价格表!$B$4:$I$31,M1717,6),IF(AND(J1717&gt;4,J1717&lt;=5.5),INDEX([1]价格表!$B$4:$I$31,M1717,7),IF(J1717&gt;5.5,2.6+INDEX([1]价格表!$B$4:$I$31,M1717,8)*L1717)))))))</f>
        <v>2.5</v>
      </c>
      <c r="O1717" s="3"/>
      <c r="P1717" s="3"/>
      <c r="Q1717" s="3">
        <f t="shared" si="53"/>
        <v>0</v>
      </c>
    </row>
    <row r="1718" spans="1:17">
      <c r="A1718" s="11">
        <v>4606992545388</v>
      </c>
      <c r="B1718" s="1" t="s">
        <v>19</v>
      </c>
      <c r="C1718" s="12">
        <v>20210220</v>
      </c>
      <c r="D1718" s="12">
        <v>610538201209</v>
      </c>
      <c r="E1718" s="12" t="s">
        <v>19</v>
      </c>
      <c r="F1718" s="12">
        <v>20210302</v>
      </c>
      <c r="G1718" s="12" t="s">
        <v>20</v>
      </c>
      <c r="H1718" s="12" t="s">
        <v>47</v>
      </c>
      <c r="I1718" s="12" t="s">
        <v>124</v>
      </c>
      <c r="J1718" s="12">
        <v>3.12</v>
      </c>
      <c r="K1718" s="12" t="s">
        <v>23</v>
      </c>
      <c r="L1718">
        <f t="shared" si="52"/>
        <v>4</v>
      </c>
      <c r="M1718">
        <f>MATCH(H:H,[1]价格表!$B$4:$B$35,0)</f>
        <v>12</v>
      </c>
      <c r="N1718" s="4">
        <f>IF(J1718&lt;=0.3,INDEX([1]价格表!$B$4:$I$31,M1718,2),IF(AND(J1718&gt;0.3,J1718&lt;=1),INDEX([1]价格表!$B$4:$I$31,M1718,3),IF(AND(J1718&gt;1,J1718&lt;=2.2),INDEX([1]价格表!$B$4:$I$31,M1718,4),IF(AND(J1718&gt;2.2,J1718&lt;=3.3),INDEX([1]价格表!$B$4:$I$31,M1718,5),IF(AND(J1718&gt;3.3,J1718&lt;=4),INDEX([1]价格表!$B$4:$I$31,M1718,6),IF(AND(J1718&gt;4,J1718&lt;=5.5),INDEX([1]价格表!$B$4:$I$31,M1718,7),IF(J1718&gt;5.5,2.6+INDEX([1]价格表!$B$4:$I$31,M1718,8)*L1718)))))))</f>
        <v>2.5</v>
      </c>
      <c r="O1718" s="3"/>
      <c r="P1718" s="3"/>
      <c r="Q1718" s="3">
        <f t="shared" si="53"/>
        <v>0</v>
      </c>
    </row>
    <row r="1719" spans="1:17">
      <c r="A1719" s="11">
        <v>4606993779423</v>
      </c>
      <c r="B1719" s="1" t="s">
        <v>19</v>
      </c>
      <c r="C1719" s="12">
        <v>20210220</v>
      </c>
      <c r="D1719" s="12">
        <v>610538201209</v>
      </c>
      <c r="E1719" s="12" t="s">
        <v>19</v>
      </c>
      <c r="F1719" s="12">
        <v>20210302</v>
      </c>
      <c r="G1719" s="12" t="s">
        <v>20</v>
      </c>
      <c r="H1719" s="12" t="s">
        <v>161</v>
      </c>
      <c r="I1719" s="12" t="s">
        <v>162</v>
      </c>
      <c r="J1719" s="12">
        <v>2.4</v>
      </c>
      <c r="K1719" s="12" t="s">
        <v>23</v>
      </c>
      <c r="L1719">
        <f t="shared" si="52"/>
        <v>3</v>
      </c>
      <c r="M1719">
        <f>MATCH(H:H,[1]价格表!$B$4:$B$35,0)</f>
        <v>13</v>
      </c>
      <c r="N1719" s="4">
        <f>IF(J1719&lt;=0.3,INDEX([1]价格表!$B$4:$I$31,M1719,2),IF(AND(J1719&gt;0.3,J1719&lt;=1),INDEX([1]价格表!$B$4:$I$31,M1719,3),IF(AND(J1719&gt;1,J1719&lt;=2.2),INDEX([1]价格表!$B$4:$I$31,M1719,4),IF(AND(J1719&gt;2.2,J1719&lt;=3.3),INDEX([1]价格表!$B$4:$I$31,M1719,5),IF(AND(J1719&gt;3.3,J1719&lt;=4),INDEX([1]价格表!$B$4:$I$31,M1719,6),IF(AND(J1719&gt;4,J1719&lt;=5.5),INDEX([1]价格表!$B$4:$I$31,M1719,7),IF(J1719&gt;5.5,2.6+INDEX([1]价格表!$B$4:$I$31,M1719,8)*L1719)))))))</f>
        <v>2.5</v>
      </c>
      <c r="O1719" s="5">
        <v>2.1</v>
      </c>
      <c r="P1719" s="5">
        <v>2.15</v>
      </c>
      <c r="Q1719" s="3">
        <f t="shared" si="53"/>
        <v>-0.35</v>
      </c>
    </row>
    <row r="1720" spans="1:17">
      <c r="A1720" s="11">
        <v>4606993779504</v>
      </c>
      <c r="B1720" s="1" t="s">
        <v>19</v>
      </c>
      <c r="C1720" s="12">
        <v>20210220</v>
      </c>
      <c r="D1720" s="12">
        <v>610538201209</v>
      </c>
      <c r="E1720" s="12" t="s">
        <v>19</v>
      </c>
      <c r="F1720" s="12">
        <v>20210302</v>
      </c>
      <c r="G1720" s="12" t="s">
        <v>20</v>
      </c>
      <c r="H1720" s="12" t="s">
        <v>161</v>
      </c>
      <c r="I1720" s="12" t="s">
        <v>162</v>
      </c>
      <c r="J1720" s="12">
        <v>2.32</v>
      </c>
      <c r="K1720" s="12" t="s">
        <v>23</v>
      </c>
      <c r="L1720">
        <f t="shared" si="52"/>
        <v>3</v>
      </c>
      <c r="M1720">
        <f>MATCH(H:H,[1]价格表!$B$4:$B$35,0)</f>
        <v>13</v>
      </c>
      <c r="N1720" s="4">
        <f>IF(J1720&lt;=0.3,INDEX([1]价格表!$B$4:$I$31,M1720,2),IF(AND(J1720&gt;0.3,J1720&lt;=1),INDEX([1]价格表!$B$4:$I$31,M1720,3),IF(AND(J1720&gt;1,J1720&lt;=2.2),INDEX([1]价格表!$B$4:$I$31,M1720,4),IF(AND(J1720&gt;2.2,J1720&lt;=3.3),INDEX([1]价格表!$B$4:$I$31,M1720,5),IF(AND(J1720&gt;3.3,J1720&lt;=4),INDEX([1]价格表!$B$4:$I$31,M1720,6),IF(AND(J1720&gt;4,J1720&lt;=5.5),INDEX([1]价格表!$B$4:$I$31,M1720,7),IF(J1720&gt;5.5,2.6+INDEX([1]价格表!$B$4:$I$31,M1720,8)*L1720)))))))</f>
        <v>2.5</v>
      </c>
      <c r="O1720" s="5">
        <v>2.1</v>
      </c>
      <c r="P1720" s="5">
        <v>2.15</v>
      </c>
      <c r="Q1720" s="3">
        <f t="shared" si="53"/>
        <v>-0.35</v>
      </c>
    </row>
    <row r="1721" spans="1:17">
      <c r="A1721" s="11">
        <v>4606993779560</v>
      </c>
      <c r="B1721" s="1" t="s">
        <v>19</v>
      </c>
      <c r="C1721" s="12">
        <v>20210220</v>
      </c>
      <c r="D1721" s="12">
        <v>610538201209</v>
      </c>
      <c r="E1721" s="12" t="s">
        <v>19</v>
      </c>
      <c r="F1721" s="12">
        <v>20210302</v>
      </c>
      <c r="G1721" s="12" t="s">
        <v>20</v>
      </c>
      <c r="H1721" s="12" t="s">
        <v>33</v>
      </c>
      <c r="I1721" s="12" t="s">
        <v>102</v>
      </c>
      <c r="J1721" s="12">
        <v>2.37</v>
      </c>
      <c r="K1721" s="12" t="s">
        <v>23</v>
      </c>
      <c r="L1721">
        <f t="shared" si="52"/>
        <v>3</v>
      </c>
      <c r="M1721">
        <f>MATCH(H:H,[1]价格表!$B$4:$B$35,0)</f>
        <v>7</v>
      </c>
      <c r="N1721" s="4">
        <f>IF(J1721&lt;=0.3,INDEX([1]价格表!$B$4:$I$31,M1721,2),IF(AND(J1721&gt;0.3,J1721&lt;=1),INDEX([1]价格表!$B$4:$I$31,M1721,3),IF(AND(J1721&gt;1,J1721&lt;=2.2),INDEX([1]价格表!$B$4:$I$31,M1721,4),IF(AND(J1721&gt;2.2,J1721&lt;=3.3),INDEX([1]价格表!$B$4:$I$31,M1721,5),IF(AND(J1721&gt;3.3,J1721&lt;=4),INDEX([1]价格表!$B$4:$I$31,M1721,6),IF(AND(J1721&gt;4,J1721&lt;=5.5),INDEX([1]价格表!$B$4:$I$31,M1721,7),IF(J1721&gt;5.5,2.6+INDEX([1]价格表!$B$4:$I$31,M1721,8)*L1721)))))))</f>
        <v>2.5</v>
      </c>
      <c r="O1721" s="5">
        <v>2.1</v>
      </c>
      <c r="P1721" s="5">
        <v>2.15</v>
      </c>
      <c r="Q1721" s="3">
        <f t="shared" si="53"/>
        <v>-0.35</v>
      </c>
    </row>
    <row r="1722" spans="1:17">
      <c r="A1722" s="11">
        <v>4606993801245</v>
      </c>
      <c r="B1722" s="1" t="s">
        <v>19</v>
      </c>
      <c r="C1722" s="12">
        <v>20210220</v>
      </c>
      <c r="D1722" s="12">
        <v>610538201209</v>
      </c>
      <c r="E1722" s="12" t="s">
        <v>19</v>
      </c>
      <c r="F1722" s="12">
        <v>20210302</v>
      </c>
      <c r="G1722" s="12" t="s">
        <v>20</v>
      </c>
      <c r="H1722" s="12" t="s">
        <v>35</v>
      </c>
      <c r="I1722" s="12" t="s">
        <v>147</v>
      </c>
      <c r="J1722" s="12">
        <v>1.41</v>
      </c>
      <c r="K1722" s="12" t="s">
        <v>23</v>
      </c>
      <c r="L1722">
        <f t="shared" si="52"/>
        <v>2</v>
      </c>
      <c r="M1722">
        <f>MATCH(H:H,[1]价格表!$B$4:$B$35,0)</f>
        <v>11</v>
      </c>
      <c r="N1722" s="4">
        <f>IF(J1722&lt;=0.3,INDEX([1]价格表!$B$4:$I$31,M1722,2),IF(AND(J1722&gt;0.3,J1722&lt;=1),INDEX([1]价格表!$B$4:$I$31,M1722,3),IF(AND(J1722&gt;1,J1722&lt;=2.2),INDEX([1]价格表!$B$4:$I$31,M1722,4),IF(AND(J1722&gt;2.2,J1722&lt;=3.3),INDEX([1]价格表!$B$4:$I$31,M1722,5),IF(AND(J1722&gt;3.3,J1722&lt;=4),INDEX([1]价格表!$B$4:$I$31,M1722,6),IF(AND(J1722&gt;4,J1722&lt;=5.5),INDEX([1]价格表!$B$4:$I$31,M1722,7),IF(J1722&gt;5.5,2.6+INDEX([1]价格表!$B$4:$I$31,M1722,8)*L1722)))))))</f>
        <v>2.15</v>
      </c>
      <c r="O1722" s="3"/>
      <c r="P1722" s="3"/>
      <c r="Q1722" s="3">
        <f t="shared" si="53"/>
        <v>0</v>
      </c>
    </row>
    <row r="1723" spans="1:17">
      <c r="A1723" s="11">
        <v>4606993801288</v>
      </c>
      <c r="B1723" s="1" t="s">
        <v>19</v>
      </c>
      <c r="C1723" s="12">
        <v>20210220</v>
      </c>
      <c r="D1723" s="12">
        <v>610538201209</v>
      </c>
      <c r="E1723" s="12" t="s">
        <v>19</v>
      </c>
      <c r="F1723" s="12">
        <v>20210302</v>
      </c>
      <c r="G1723" s="12" t="s">
        <v>20</v>
      </c>
      <c r="H1723" s="12" t="s">
        <v>35</v>
      </c>
      <c r="I1723" s="12" t="s">
        <v>147</v>
      </c>
      <c r="J1723" s="12">
        <v>1.4</v>
      </c>
      <c r="K1723" s="12" t="s">
        <v>23</v>
      </c>
      <c r="L1723">
        <f t="shared" si="52"/>
        <v>2</v>
      </c>
      <c r="M1723">
        <f>MATCH(H:H,[1]价格表!$B$4:$B$35,0)</f>
        <v>11</v>
      </c>
      <c r="N1723" s="4">
        <f>IF(J1723&lt;=0.3,INDEX([1]价格表!$B$4:$I$31,M1723,2),IF(AND(J1723&gt;0.3,J1723&lt;=1),INDEX([1]价格表!$B$4:$I$31,M1723,3),IF(AND(J1723&gt;1,J1723&lt;=2.2),INDEX([1]价格表!$B$4:$I$31,M1723,4),IF(AND(J1723&gt;2.2,J1723&lt;=3.3),INDEX([1]价格表!$B$4:$I$31,M1723,5),IF(AND(J1723&gt;3.3,J1723&lt;=4),INDEX([1]价格表!$B$4:$I$31,M1723,6),IF(AND(J1723&gt;4,J1723&lt;=5.5),INDEX([1]价格表!$B$4:$I$31,M1723,7),IF(J1723&gt;5.5,2.6+INDEX([1]价格表!$B$4:$I$31,M1723,8)*L1723)))))))</f>
        <v>2.15</v>
      </c>
      <c r="O1723" s="3"/>
      <c r="P1723" s="3"/>
      <c r="Q1723" s="3">
        <f t="shared" si="53"/>
        <v>0</v>
      </c>
    </row>
    <row r="1724" spans="1:17">
      <c r="A1724" s="11">
        <v>4606993801738</v>
      </c>
      <c r="B1724" s="1" t="s">
        <v>19</v>
      </c>
      <c r="C1724" s="12">
        <v>20210220</v>
      </c>
      <c r="D1724" s="12">
        <v>610538201209</v>
      </c>
      <c r="E1724" s="12" t="s">
        <v>19</v>
      </c>
      <c r="F1724" s="12">
        <v>20210302</v>
      </c>
      <c r="G1724" s="12" t="s">
        <v>20</v>
      </c>
      <c r="H1724" s="12" t="s">
        <v>35</v>
      </c>
      <c r="I1724" s="12" t="s">
        <v>147</v>
      </c>
      <c r="J1724" s="12">
        <v>1.38</v>
      </c>
      <c r="K1724" s="12" t="s">
        <v>23</v>
      </c>
      <c r="L1724">
        <f t="shared" si="52"/>
        <v>2</v>
      </c>
      <c r="M1724">
        <f>MATCH(H:H,[1]价格表!$B$4:$B$35,0)</f>
        <v>11</v>
      </c>
      <c r="N1724" s="4">
        <f>IF(J1724&lt;=0.3,INDEX([1]价格表!$B$4:$I$31,M1724,2),IF(AND(J1724&gt;0.3,J1724&lt;=1),INDEX([1]价格表!$B$4:$I$31,M1724,3),IF(AND(J1724&gt;1,J1724&lt;=2.2),INDEX([1]价格表!$B$4:$I$31,M1724,4),IF(AND(J1724&gt;2.2,J1724&lt;=3.3),INDEX([1]价格表!$B$4:$I$31,M1724,5),IF(AND(J1724&gt;3.3,J1724&lt;=4),INDEX([1]价格表!$B$4:$I$31,M1724,6),IF(AND(J1724&gt;4,J1724&lt;=5.5),INDEX([1]价格表!$B$4:$I$31,M1724,7),IF(J1724&gt;5.5,2.6+INDEX([1]价格表!$B$4:$I$31,M1724,8)*L1724)))))))</f>
        <v>2.15</v>
      </c>
      <c r="O1724" s="3"/>
      <c r="P1724" s="3"/>
      <c r="Q1724" s="3">
        <f t="shared" si="53"/>
        <v>0</v>
      </c>
    </row>
    <row r="1725" spans="1:17">
      <c r="A1725" s="11">
        <v>4606993801908</v>
      </c>
      <c r="B1725" s="1" t="s">
        <v>19</v>
      </c>
      <c r="C1725" s="12">
        <v>20210220</v>
      </c>
      <c r="D1725" s="12">
        <v>610538201209</v>
      </c>
      <c r="E1725" s="12" t="s">
        <v>19</v>
      </c>
      <c r="F1725" s="12">
        <v>20210302</v>
      </c>
      <c r="G1725" s="12" t="s">
        <v>20</v>
      </c>
      <c r="H1725" s="12" t="s">
        <v>29</v>
      </c>
      <c r="I1725" s="12" t="s">
        <v>123</v>
      </c>
      <c r="J1725" s="12">
        <v>1.4</v>
      </c>
      <c r="K1725" s="12" t="s">
        <v>23</v>
      </c>
      <c r="L1725">
        <f t="shared" si="52"/>
        <v>2</v>
      </c>
      <c r="M1725">
        <f>MATCH(H:H,[1]价格表!$B$4:$B$35,0)</f>
        <v>3</v>
      </c>
      <c r="N1725" s="4">
        <f>IF(J1725&lt;=0.3,INDEX([1]价格表!$B$4:$I$31,M1725,2),IF(AND(J1725&gt;0.3,J1725&lt;=1),INDEX([1]价格表!$B$4:$I$31,M1725,3),IF(AND(J1725&gt;1,J1725&lt;=2.2),INDEX([1]价格表!$B$4:$I$31,M1725,4),IF(AND(J1725&gt;2.2,J1725&lt;=3.3),INDEX([1]价格表!$B$4:$I$31,M1725,5),IF(AND(J1725&gt;3.3,J1725&lt;=4),INDEX([1]价格表!$B$4:$I$31,M1725,6),IF(AND(J1725&gt;4,J1725&lt;=5.5),INDEX([1]价格表!$B$4:$I$31,M1725,7),IF(J1725&gt;5.5,2.6+INDEX([1]价格表!$B$4:$I$31,M1725,8)*L1725)))))))</f>
        <v>2.15</v>
      </c>
      <c r="O1725" s="3"/>
      <c r="P1725" s="3"/>
      <c r="Q1725" s="3">
        <f t="shared" si="53"/>
        <v>0</v>
      </c>
    </row>
    <row r="1726" spans="1:17">
      <c r="A1726" s="11">
        <v>4606993802101</v>
      </c>
      <c r="B1726" s="1" t="s">
        <v>19</v>
      </c>
      <c r="C1726" s="12">
        <v>20210220</v>
      </c>
      <c r="D1726" s="12">
        <v>610538201209</v>
      </c>
      <c r="E1726" s="12" t="s">
        <v>19</v>
      </c>
      <c r="F1726" s="12">
        <v>20210302</v>
      </c>
      <c r="G1726" s="12" t="s">
        <v>20</v>
      </c>
      <c r="H1726" s="12" t="s">
        <v>21</v>
      </c>
      <c r="I1726" s="12" t="s">
        <v>229</v>
      </c>
      <c r="J1726" s="12">
        <v>1.38</v>
      </c>
      <c r="K1726" s="12" t="s">
        <v>23</v>
      </c>
      <c r="L1726">
        <f t="shared" si="52"/>
        <v>2</v>
      </c>
      <c r="M1726">
        <f>MATCH(H:H,[1]价格表!$B$4:$B$35,0)</f>
        <v>15</v>
      </c>
      <c r="N1726" s="4">
        <f>IF(J1726&lt;=0.3,INDEX([1]价格表!$B$4:$I$31,M1726,2),IF(AND(J1726&gt;0.3,J1726&lt;=1),INDEX([1]价格表!$B$4:$I$31,M1726,3),IF(AND(J1726&gt;1,J1726&lt;=2.2),INDEX([1]价格表!$B$4:$I$31,M1726,4),IF(AND(J1726&gt;2.2,J1726&lt;=3.3),INDEX([1]价格表!$B$4:$I$31,M1726,5),IF(AND(J1726&gt;3.3,J1726&lt;=4),INDEX([1]价格表!$B$4:$I$31,M1726,6),IF(AND(J1726&gt;4,J1726&lt;=5.5),INDEX([1]价格表!$B$4:$I$31,M1726,7),IF(J1726&gt;5.5,2.6+INDEX([1]价格表!$B$4:$I$31,M1726,8)*L1726)))))))</f>
        <v>2.15</v>
      </c>
      <c r="O1726" s="3"/>
      <c r="P1726" s="3"/>
      <c r="Q1726" s="3">
        <f t="shared" si="53"/>
        <v>0</v>
      </c>
    </row>
    <row r="1727" spans="1:17">
      <c r="A1727" s="11">
        <v>4606993802181</v>
      </c>
      <c r="B1727" s="1" t="s">
        <v>19</v>
      </c>
      <c r="C1727" s="12">
        <v>20210220</v>
      </c>
      <c r="D1727" s="12">
        <v>610538201209</v>
      </c>
      <c r="E1727" s="12" t="s">
        <v>19</v>
      </c>
      <c r="F1727" s="12">
        <v>20210302</v>
      </c>
      <c r="G1727" s="12" t="s">
        <v>20</v>
      </c>
      <c r="H1727" s="12" t="s">
        <v>33</v>
      </c>
      <c r="I1727" s="12" t="s">
        <v>159</v>
      </c>
      <c r="J1727" s="12">
        <v>1.4</v>
      </c>
      <c r="K1727" s="12" t="s">
        <v>23</v>
      </c>
      <c r="L1727">
        <f t="shared" si="52"/>
        <v>2</v>
      </c>
      <c r="M1727">
        <f>MATCH(H:H,[1]价格表!$B$4:$B$35,0)</f>
        <v>7</v>
      </c>
      <c r="N1727" s="4">
        <f>IF(J1727&lt;=0.3,INDEX([1]价格表!$B$4:$I$31,M1727,2),IF(AND(J1727&gt;0.3,J1727&lt;=1),INDEX([1]价格表!$B$4:$I$31,M1727,3),IF(AND(J1727&gt;1,J1727&lt;=2.2),INDEX([1]价格表!$B$4:$I$31,M1727,4),IF(AND(J1727&gt;2.2,J1727&lt;=3.3),INDEX([1]价格表!$B$4:$I$31,M1727,5),IF(AND(J1727&gt;3.3,J1727&lt;=4),INDEX([1]价格表!$B$4:$I$31,M1727,6),IF(AND(J1727&gt;4,J1727&lt;=5.5),INDEX([1]价格表!$B$4:$I$31,M1727,7),IF(J1727&gt;5.5,2.6+INDEX([1]价格表!$B$4:$I$31,M1727,8)*L1727)))))))</f>
        <v>2.15</v>
      </c>
      <c r="O1727" s="3"/>
      <c r="P1727" s="3"/>
      <c r="Q1727" s="3">
        <f t="shared" si="53"/>
        <v>0</v>
      </c>
    </row>
    <row r="1728" spans="1:17">
      <c r="A1728" s="11">
        <v>4606993802280</v>
      </c>
      <c r="B1728" s="1" t="s">
        <v>19</v>
      </c>
      <c r="C1728" s="12">
        <v>20210220</v>
      </c>
      <c r="D1728" s="12">
        <v>610538201209</v>
      </c>
      <c r="E1728" s="12" t="s">
        <v>19</v>
      </c>
      <c r="F1728" s="12">
        <v>20210302</v>
      </c>
      <c r="G1728" s="12" t="s">
        <v>20</v>
      </c>
      <c r="H1728" s="12" t="s">
        <v>24</v>
      </c>
      <c r="I1728" s="12" t="s">
        <v>25</v>
      </c>
      <c r="J1728" s="12">
        <v>1.42</v>
      </c>
      <c r="K1728" s="12" t="s">
        <v>23</v>
      </c>
      <c r="L1728">
        <f t="shared" si="52"/>
        <v>2</v>
      </c>
      <c r="M1728">
        <f>MATCH(H:H,[1]价格表!$B$4:$B$35,0)</f>
        <v>1</v>
      </c>
      <c r="N1728" s="4">
        <f>IF(J1728&lt;=0.3,INDEX([1]价格表!$B$4:$I$31,M1728,2),IF(AND(J1728&gt;0.3,J1728&lt;=1),INDEX([1]价格表!$B$4:$I$31,M1728,3),IF(AND(J1728&gt;1,J1728&lt;=2.2),INDEX([1]价格表!$B$4:$I$31,M1728,4),IF(AND(J1728&gt;2.2,J1728&lt;=3.3),INDEX([1]价格表!$B$4:$I$31,M1728,5),IF(AND(J1728&gt;3.3,J1728&lt;=4),INDEX([1]价格表!$B$4:$I$31,M1728,6),IF(AND(J1728&gt;4,J1728&lt;=5.5),INDEX([1]价格表!$B$4:$I$31,M1728,7),IF(J1728&gt;5.5,2.6+INDEX([1]价格表!$B$4:$I$31,M1728,8)*L1728)))))))</f>
        <v>2.15</v>
      </c>
      <c r="O1728" s="3"/>
      <c r="P1728" s="3"/>
      <c r="Q1728" s="3">
        <f t="shared" si="53"/>
        <v>0</v>
      </c>
    </row>
    <row r="1729" spans="1:17">
      <c r="A1729" s="11">
        <v>4606993802352</v>
      </c>
      <c r="B1729" s="1" t="s">
        <v>19</v>
      </c>
      <c r="C1729" s="12">
        <v>20210220</v>
      </c>
      <c r="D1729" s="12">
        <v>610538201209</v>
      </c>
      <c r="E1729" s="12" t="s">
        <v>19</v>
      </c>
      <c r="F1729" s="12">
        <v>20210302</v>
      </c>
      <c r="G1729" s="12" t="s">
        <v>20</v>
      </c>
      <c r="H1729" s="12" t="s">
        <v>43</v>
      </c>
      <c r="I1729" s="12" t="s">
        <v>87</v>
      </c>
      <c r="J1729" s="12">
        <v>1.38</v>
      </c>
      <c r="K1729" s="12" t="s">
        <v>23</v>
      </c>
      <c r="L1729">
        <f t="shared" si="52"/>
        <v>2</v>
      </c>
      <c r="M1729">
        <f>MATCH(H:H,[1]价格表!$B$4:$B$35,0)</f>
        <v>4</v>
      </c>
      <c r="N1729" s="4">
        <f>IF(J1729&lt;=0.3,INDEX([1]价格表!$B$4:$I$31,M1729,2),IF(AND(J1729&gt;0.3,J1729&lt;=1),INDEX([1]价格表!$B$4:$I$31,M1729,3),IF(AND(J1729&gt;1,J1729&lt;=2.2),INDEX([1]价格表!$B$4:$I$31,M1729,4),IF(AND(J1729&gt;2.2,J1729&lt;=3.3),INDEX([1]价格表!$B$4:$I$31,M1729,5),IF(AND(J1729&gt;3.3,J1729&lt;=4),INDEX([1]价格表!$B$4:$I$31,M1729,6),IF(AND(J1729&gt;4,J1729&lt;=5.5),INDEX([1]价格表!$B$4:$I$31,M1729,7),IF(J1729&gt;5.5,2.6+INDEX([1]价格表!$B$4:$I$31,M1729,8)*L1729)))))))</f>
        <v>2.15</v>
      </c>
      <c r="O1729" s="3"/>
      <c r="P1729" s="3"/>
      <c r="Q1729" s="3">
        <f t="shared" si="53"/>
        <v>0</v>
      </c>
    </row>
    <row r="1730" spans="1:17">
      <c r="A1730" s="11">
        <v>4606993803202</v>
      </c>
      <c r="B1730" s="1" t="s">
        <v>19</v>
      </c>
      <c r="C1730" s="12">
        <v>20210220</v>
      </c>
      <c r="D1730" s="12">
        <v>610538201209</v>
      </c>
      <c r="E1730" s="12" t="s">
        <v>19</v>
      </c>
      <c r="F1730" s="12">
        <v>20210302</v>
      </c>
      <c r="G1730" s="12" t="s">
        <v>20</v>
      </c>
      <c r="H1730" s="12" t="s">
        <v>24</v>
      </c>
      <c r="I1730" s="12" t="s">
        <v>25</v>
      </c>
      <c r="J1730" s="12">
        <v>1.41</v>
      </c>
      <c r="K1730" s="12" t="s">
        <v>23</v>
      </c>
      <c r="L1730">
        <f t="shared" si="52"/>
        <v>2</v>
      </c>
      <c r="M1730">
        <f>MATCH(H:H,[1]价格表!$B$4:$B$35,0)</f>
        <v>1</v>
      </c>
      <c r="N1730" s="4">
        <f>IF(J1730&lt;=0.3,INDEX([1]价格表!$B$4:$I$31,M1730,2),IF(AND(J1730&gt;0.3,J1730&lt;=1),INDEX([1]价格表!$B$4:$I$31,M1730,3),IF(AND(J1730&gt;1,J1730&lt;=2.2),INDEX([1]价格表!$B$4:$I$31,M1730,4),IF(AND(J1730&gt;2.2,J1730&lt;=3.3),INDEX([1]价格表!$B$4:$I$31,M1730,5),IF(AND(J1730&gt;3.3,J1730&lt;=4),INDEX([1]价格表!$B$4:$I$31,M1730,6),IF(AND(J1730&gt;4,J1730&lt;=5.5),INDEX([1]价格表!$B$4:$I$31,M1730,7),IF(J1730&gt;5.5,2.6+INDEX([1]价格表!$B$4:$I$31,M1730,8)*L1730)))))))</f>
        <v>2.15</v>
      </c>
      <c r="O1730" s="3"/>
      <c r="P1730" s="3"/>
      <c r="Q1730" s="3">
        <f t="shared" si="53"/>
        <v>0</v>
      </c>
    </row>
    <row r="1731" spans="1:17">
      <c r="A1731" s="11">
        <v>4606993813682</v>
      </c>
      <c r="B1731" s="1" t="s">
        <v>19</v>
      </c>
      <c r="C1731" s="12">
        <v>20210220</v>
      </c>
      <c r="D1731" s="12">
        <v>610538201209</v>
      </c>
      <c r="E1731" s="12" t="s">
        <v>19</v>
      </c>
      <c r="F1731" s="12">
        <v>20210302</v>
      </c>
      <c r="G1731" s="12" t="s">
        <v>20</v>
      </c>
      <c r="H1731" s="12" t="s">
        <v>138</v>
      </c>
      <c r="I1731" s="12" t="s">
        <v>267</v>
      </c>
      <c r="J1731" s="12">
        <v>2.35</v>
      </c>
      <c r="K1731" s="12" t="s">
        <v>23</v>
      </c>
      <c r="L1731">
        <f t="shared" si="52"/>
        <v>3</v>
      </c>
      <c r="M1731">
        <f>MATCH(H:H,[1]价格表!$B$4:$B$35,0)</f>
        <v>23</v>
      </c>
      <c r="N1731" s="4">
        <f>IF(J1731&lt;=0.3,INDEX([1]价格表!$B$4:$I$31,M1731,2),IF(AND(J1731&gt;0.3,J1731&lt;=1),INDEX([1]价格表!$B$4:$I$31,M1731,3),IF(AND(J1731&gt;1,J1731&lt;=2.2),INDEX([1]价格表!$B$4:$I$31,M1731,4),IF(AND(J1731&gt;2.2,J1731&lt;=3.3),INDEX([1]价格表!$B$4:$I$31,M1731,5),IF(AND(J1731&gt;3.3,J1731&lt;=4),INDEX([1]价格表!$B$4:$I$31,M1731,6),IF(AND(J1731&gt;4,J1731&lt;=5.5),INDEX([1]价格表!$B$4:$I$31,M1731,7),IF(J1731&gt;5.5,2.6+INDEX([1]价格表!$B$4:$I$31,M1731,8)*L1731)))))))</f>
        <v>2.5</v>
      </c>
      <c r="O1731" s="5">
        <v>2.1</v>
      </c>
      <c r="P1731" s="5">
        <v>2.15</v>
      </c>
      <c r="Q1731" s="3">
        <f t="shared" si="53"/>
        <v>-0.35</v>
      </c>
    </row>
    <row r="1732" spans="1:17">
      <c r="A1732" s="11">
        <v>4606993813851</v>
      </c>
      <c r="B1732" s="1" t="s">
        <v>19</v>
      </c>
      <c r="C1732" s="12">
        <v>20210220</v>
      </c>
      <c r="D1732" s="12">
        <v>610538201209</v>
      </c>
      <c r="E1732" s="12" t="s">
        <v>19</v>
      </c>
      <c r="F1732" s="12">
        <v>20210302</v>
      </c>
      <c r="G1732" s="12" t="s">
        <v>20</v>
      </c>
      <c r="H1732" s="12" t="s">
        <v>33</v>
      </c>
      <c r="I1732" s="12" t="s">
        <v>50</v>
      </c>
      <c r="J1732" s="12">
        <v>2.39</v>
      </c>
      <c r="K1732" s="12" t="s">
        <v>23</v>
      </c>
      <c r="L1732">
        <f t="shared" ref="L1732:L1795" si="54">ROUNDUP(J1732,0)</f>
        <v>3</v>
      </c>
      <c r="M1732">
        <f>MATCH(H:H,[1]价格表!$B$4:$B$35,0)</f>
        <v>7</v>
      </c>
      <c r="N1732" s="4">
        <f>IF(J1732&lt;=0.3,INDEX([1]价格表!$B$4:$I$31,M1732,2),IF(AND(J1732&gt;0.3,J1732&lt;=1),INDEX([1]价格表!$B$4:$I$31,M1732,3),IF(AND(J1732&gt;1,J1732&lt;=2.2),INDEX([1]价格表!$B$4:$I$31,M1732,4),IF(AND(J1732&gt;2.2,J1732&lt;=3.3),INDEX([1]价格表!$B$4:$I$31,M1732,5),IF(AND(J1732&gt;3.3,J1732&lt;=4),INDEX([1]价格表!$B$4:$I$31,M1732,6),IF(AND(J1732&gt;4,J1732&lt;=5.5),INDEX([1]价格表!$B$4:$I$31,M1732,7),IF(J1732&gt;5.5,2.6+INDEX([1]价格表!$B$4:$I$31,M1732,8)*L1732)))))))</f>
        <v>2.5</v>
      </c>
      <c r="O1732" s="5">
        <v>2.1</v>
      </c>
      <c r="P1732" s="5">
        <v>2.15</v>
      </c>
      <c r="Q1732" s="3">
        <f t="shared" ref="Q1732:Q1795" si="55">IF(P1732&gt;0,P1732-N1732,0)</f>
        <v>-0.35</v>
      </c>
    </row>
    <row r="1733" spans="1:17">
      <c r="A1733" s="11">
        <v>4606993814161</v>
      </c>
      <c r="B1733" s="1" t="s">
        <v>19</v>
      </c>
      <c r="C1733" s="12">
        <v>20210220</v>
      </c>
      <c r="D1733" s="12">
        <v>610538201209</v>
      </c>
      <c r="E1733" s="12" t="s">
        <v>19</v>
      </c>
      <c r="F1733" s="12">
        <v>20210302</v>
      </c>
      <c r="G1733" s="12" t="s">
        <v>20</v>
      </c>
      <c r="H1733" s="12" t="s">
        <v>138</v>
      </c>
      <c r="I1733" s="12" t="s">
        <v>139</v>
      </c>
      <c r="J1733" s="12">
        <v>2.39</v>
      </c>
      <c r="K1733" s="12" t="s">
        <v>23</v>
      </c>
      <c r="L1733">
        <f t="shared" si="54"/>
        <v>3</v>
      </c>
      <c r="M1733">
        <f>MATCH(H:H,[1]价格表!$B$4:$B$35,0)</f>
        <v>23</v>
      </c>
      <c r="N1733" s="4">
        <f>IF(J1733&lt;=0.3,INDEX([1]价格表!$B$4:$I$31,M1733,2),IF(AND(J1733&gt;0.3,J1733&lt;=1),INDEX([1]价格表!$B$4:$I$31,M1733,3),IF(AND(J1733&gt;1,J1733&lt;=2.2),INDEX([1]价格表!$B$4:$I$31,M1733,4),IF(AND(J1733&gt;2.2,J1733&lt;=3.3),INDEX([1]价格表!$B$4:$I$31,M1733,5),IF(AND(J1733&gt;3.3,J1733&lt;=4),INDEX([1]价格表!$B$4:$I$31,M1733,6),IF(AND(J1733&gt;4,J1733&lt;=5.5),INDEX([1]价格表!$B$4:$I$31,M1733,7),IF(J1733&gt;5.5,2.6+INDEX([1]价格表!$B$4:$I$31,M1733,8)*L1733)))))))</f>
        <v>2.5</v>
      </c>
      <c r="O1733" s="5">
        <v>2.1</v>
      </c>
      <c r="P1733" s="5">
        <v>2.15</v>
      </c>
      <c r="Q1733" s="3">
        <f t="shared" si="55"/>
        <v>-0.35</v>
      </c>
    </row>
    <row r="1734" spans="1:17">
      <c r="A1734" s="11">
        <v>4606993814545</v>
      </c>
      <c r="B1734" s="1" t="s">
        <v>19</v>
      </c>
      <c r="C1734" s="12">
        <v>20210220</v>
      </c>
      <c r="D1734" s="12">
        <v>610538201209</v>
      </c>
      <c r="E1734" s="12" t="s">
        <v>19</v>
      </c>
      <c r="F1734" s="12">
        <v>20210302</v>
      </c>
      <c r="G1734" s="12" t="s">
        <v>20</v>
      </c>
      <c r="H1734" s="12" t="s">
        <v>40</v>
      </c>
      <c r="I1734" s="12" t="s">
        <v>204</v>
      </c>
      <c r="J1734" s="12">
        <v>2.37</v>
      </c>
      <c r="K1734" s="12" t="s">
        <v>23</v>
      </c>
      <c r="L1734">
        <f t="shared" si="54"/>
        <v>3</v>
      </c>
      <c r="M1734">
        <f>MATCH(H:H,[1]价格表!$B$4:$B$35,0)</f>
        <v>9</v>
      </c>
      <c r="N1734" s="4">
        <f>IF(J1734&lt;=0.3,INDEX([1]价格表!$B$4:$I$31,M1734,2),IF(AND(J1734&gt;0.3,J1734&lt;=1),INDEX([1]价格表!$B$4:$I$31,M1734,3),IF(AND(J1734&gt;1,J1734&lt;=2.2),INDEX([1]价格表!$B$4:$I$31,M1734,4),IF(AND(J1734&gt;2.2,J1734&lt;=3.3),INDEX([1]价格表!$B$4:$I$31,M1734,5),IF(AND(J1734&gt;3.3,J1734&lt;=4),INDEX([1]价格表!$B$4:$I$31,M1734,6),IF(AND(J1734&gt;4,J1734&lt;=5.5),INDEX([1]价格表!$B$4:$I$31,M1734,7),IF(J1734&gt;5.5,2.6+INDEX([1]价格表!$B$4:$I$31,M1734,8)*L1734)))))))</f>
        <v>2.5</v>
      </c>
      <c r="O1734" s="5">
        <v>2.1</v>
      </c>
      <c r="P1734" s="5">
        <v>2.15</v>
      </c>
      <c r="Q1734" s="3">
        <f t="shared" si="55"/>
        <v>-0.35</v>
      </c>
    </row>
    <row r="1735" spans="1:17">
      <c r="A1735" s="11">
        <v>4606993815059</v>
      </c>
      <c r="B1735" s="1" t="s">
        <v>19</v>
      </c>
      <c r="C1735" s="12">
        <v>20210220</v>
      </c>
      <c r="D1735" s="12">
        <v>610538201209</v>
      </c>
      <c r="E1735" s="12" t="s">
        <v>19</v>
      </c>
      <c r="F1735" s="12">
        <v>20210302</v>
      </c>
      <c r="G1735" s="12" t="s">
        <v>20</v>
      </c>
      <c r="H1735" s="12" t="s">
        <v>21</v>
      </c>
      <c r="I1735" s="12" t="s">
        <v>71</v>
      </c>
      <c r="J1735" s="12">
        <v>2.35</v>
      </c>
      <c r="K1735" s="12" t="s">
        <v>23</v>
      </c>
      <c r="L1735">
        <f t="shared" si="54"/>
        <v>3</v>
      </c>
      <c r="M1735">
        <f>MATCH(H:H,[1]价格表!$B$4:$B$35,0)</f>
        <v>15</v>
      </c>
      <c r="N1735" s="4">
        <f>IF(J1735&lt;=0.3,INDEX([1]价格表!$B$4:$I$31,M1735,2),IF(AND(J1735&gt;0.3,J1735&lt;=1),INDEX([1]价格表!$B$4:$I$31,M1735,3),IF(AND(J1735&gt;1,J1735&lt;=2.2),INDEX([1]价格表!$B$4:$I$31,M1735,4),IF(AND(J1735&gt;2.2,J1735&lt;=3.3),INDEX([1]价格表!$B$4:$I$31,M1735,5),IF(AND(J1735&gt;3.3,J1735&lt;=4),INDEX([1]价格表!$B$4:$I$31,M1735,6),IF(AND(J1735&gt;4,J1735&lt;=5.5),INDEX([1]价格表!$B$4:$I$31,M1735,7),IF(J1735&gt;5.5,2.6+INDEX([1]价格表!$B$4:$I$31,M1735,8)*L1735)))))))</f>
        <v>2.5</v>
      </c>
      <c r="O1735" s="5">
        <v>2.1</v>
      </c>
      <c r="P1735" s="5">
        <v>2.15</v>
      </c>
      <c r="Q1735" s="3">
        <f t="shared" si="55"/>
        <v>-0.35</v>
      </c>
    </row>
    <row r="1736" spans="1:17">
      <c r="A1736" s="11">
        <v>4606993815212</v>
      </c>
      <c r="B1736" s="1" t="s">
        <v>19</v>
      </c>
      <c r="C1736" s="12">
        <v>20210220</v>
      </c>
      <c r="D1736" s="12">
        <v>610538201209</v>
      </c>
      <c r="E1736" s="12" t="s">
        <v>19</v>
      </c>
      <c r="F1736" s="12">
        <v>20210302</v>
      </c>
      <c r="G1736" s="12" t="s">
        <v>20</v>
      </c>
      <c r="H1736" s="12" t="s">
        <v>21</v>
      </c>
      <c r="I1736" s="12" t="s">
        <v>229</v>
      </c>
      <c r="J1736" s="12">
        <v>2.37</v>
      </c>
      <c r="K1736" s="12" t="s">
        <v>23</v>
      </c>
      <c r="L1736">
        <f t="shared" si="54"/>
        <v>3</v>
      </c>
      <c r="M1736">
        <f>MATCH(H:H,[1]价格表!$B$4:$B$35,0)</f>
        <v>15</v>
      </c>
      <c r="N1736" s="4">
        <f>IF(J1736&lt;=0.3,INDEX([1]价格表!$B$4:$I$31,M1736,2),IF(AND(J1736&gt;0.3,J1736&lt;=1),INDEX([1]价格表!$B$4:$I$31,M1736,3),IF(AND(J1736&gt;1,J1736&lt;=2.2),INDEX([1]价格表!$B$4:$I$31,M1736,4),IF(AND(J1736&gt;2.2,J1736&lt;=3.3),INDEX([1]价格表!$B$4:$I$31,M1736,5),IF(AND(J1736&gt;3.3,J1736&lt;=4),INDEX([1]价格表!$B$4:$I$31,M1736,6),IF(AND(J1736&gt;4,J1736&lt;=5.5),INDEX([1]价格表!$B$4:$I$31,M1736,7),IF(J1736&gt;5.5,2.6+INDEX([1]价格表!$B$4:$I$31,M1736,8)*L1736)))))))</f>
        <v>2.5</v>
      </c>
      <c r="O1736" s="5">
        <v>2.1</v>
      </c>
      <c r="P1736" s="5">
        <v>2.15</v>
      </c>
      <c r="Q1736" s="3">
        <f t="shared" si="55"/>
        <v>-0.35</v>
      </c>
    </row>
    <row r="1737" spans="1:17">
      <c r="A1737" s="11">
        <v>4606993815332</v>
      </c>
      <c r="B1737" s="1" t="s">
        <v>19</v>
      </c>
      <c r="C1737" s="12">
        <v>20210220</v>
      </c>
      <c r="D1737" s="12">
        <v>610538201209</v>
      </c>
      <c r="E1737" s="12" t="s">
        <v>19</v>
      </c>
      <c r="F1737" s="12">
        <v>20210302</v>
      </c>
      <c r="G1737" s="12" t="s">
        <v>20</v>
      </c>
      <c r="H1737" s="12" t="s">
        <v>21</v>
      </c>
      <c r="I1737" s="12" t="s">
        <v>71</v>
      </c>
      <c r="J1737" s="12">
        <v>2.39</v>
      </c>
      <c r="K1737" s="12" t="s">
        <v>23</v>
      </c>
      <c r="L1737">
        <f t="shared" si="54"/>
        <v>3</v>
      </c>
      <c r="M1737">
        <f>MATCH(H:H,[1]价格表!$B$4:$B$35,0)</f>
        <v>15</v>
      </c>
      <c r="N1737" s="4">
        <f>IF(J1737&lt;=0.3,INDEX([1]价格表!$B$4:$I$31,M1737,2),IF(AND(J1737&gt;0.3,J1737&lt;=1),INDEX([1]价格表!$B$4:$I$31,M1737,3),IF(AND(J1737&gt;1,J1737&lt;=2.2),INDEX([1]价格表!$B$4:$I$31,M1737,4),IF(AND(J1737&gt;2.2,J1737&lt;=3.3),INDEX([1]价格表!$B$4:$I$31,M1737,5),IF(AND(J1737&gt;3.3,J1737&lt;=4),INDEX([1]价格表!$B$4:$I$31,M1737,6),IF(AND(J1737&gt;4,J1737&lt;=5.5),INDEX([1]价格表!$B$4:$I$31,M1737,7),IF(J1737&gt;5.5,2.6+INDEX([1]价格表!$B$4:$I$31,M1737,8)*L1737)))))))</f>
        <v>2.5</v>
      </c>
      <c r="O1737" s="5">
        <v>2.1</v>
      </c>
      <c r="P1737" s="5">
        <v>2.15</v>
      </c>
      <c r="Q1737" s="3">
        <f t="shared" si="55"/>
        <v>-0.35</v>
      </c>
    </row>
    <row r="1738" spans="1:17">
      <c r="A1738" s="11">
        <v>4606993816023</v>
      </c>
      <c r="B1738" s="1" t="s">
        <v>19</v>
      </c>
      <c r="C1738" s="12">
        <v>20210220</v>
      </c>
      <c r="D1738" s="12">
        <v>610538201209</v>
      </c>
      <c r="E1738" s="12" t="s">
        <v>19</v>
      </c>
      <c r="F1738" s="12">
        <v>20210302</v>
      </c>
      <c r="G1738" s="12" t="s">
        <v>20</v>
      </c>
      <c r="H1738" s="12" t="s">
        <v>161</v>
      </c>
      <c r="I1738" s="12" t="s">
        <v>162</v>
      </c>
      <c r="J1738" s="12">
        <v>2.38</v>
      </c>
      <c r="K1738" s="12" t="s">
        <v>23</v>
      </c>
      <c r="L1738">
        <f t="shared" si="54"/>
        <v>3</v>
      </c>
      <c r="M1738">
        <f>MATCH(H:H,[1]价格表!$B$4:$B$35,0)</f>
        <v>13</v>
      </c>
      <c r="N1738" s="4">
        <f>IF(J1738&lt;=0.3,INDEX([1]价格表!$B$4:$I$31,M1738,2),IF(AND(J1738&gt;0.3,J1738&lt;=1),INDEX([1]价格表!$B$4:$I$31,M1738,3),IF(AND(J1738&gt;1,J1738&lt;=2.2),INDEX([1]价格表!$B$4:$I$31,M1738,4),IF(AND(J1738&gt;2.2,J1738&lt;=3.3),INDEX([1]价格表!$B$4:$I$31,M1738,5),IF(AND(J1738&gt;3.3,J1738&lt;=4),INDEX([1]价格表!$B$4:$I$31,M1738,6),IF(AND(J1738&gt;4,J1738&lt;=5.5),INDEX([1]价格表!$B$4:$I$31,M1738,7),IF(J1738&gt;5.5,2.6+INDEX([1]价格表!$B$4:$I$31,M1738,8)*L1738)))))))</f>
        <v>2.5</v>
      </c>
      <c r="O1738" s="5">
        <v>2.1</v>
      </c>
      <c r="P1738" s="5">
        <v>2.15</v>
      </c>
      <c r="Q1738" s="3">
        <f t="shared" si="55"/>
        <v>-0.35</v>
      </c>
    </row>
    <row r="1739" spans="1:17">
      <c r="A1739" s="11">
        <v>4606993816422</v>
      </c>
      <c r="B1739" s="1" t="s">
        <v>19</v>
      </c>
      <c r="C1739" s="12">
        <v>20210220</v>
      </c>
      <c r="D1739" s="12">
        <v>610538201209</v>
      </c>
      <c r="E1739" s="12" t="s">
        <v>19</v>
      </c>
      <c r="F1739" s="12">
        <v>20210302</v>
      </c>
      <c r="G1739" s="12" t="s">
        <v>20</v>
      </c>
      <c r="H1739" s="12" t="s">
        <v>138</v>
      </c>
      <c r="I1739" s="12" t="s">
        <v>186</v>
      </c>
      <c r="J1739" s="12">
        <v>2.38</v>
      </c>
      <c r="K1739" s="12" t="s">
        <v>23</v>
      </c>
      <c r="L1739">
        <f t="shared" si="54"/>
        <v>3</v>
      </c>
      <c r="M1739">
        <f>MATCH(H:H,[1]价格表!$B$4:$B$35,0)</f>
        <v>23</v>
      </c>
      <c r="N1739" s="4">
        <f>IF(J1739&lt;=0.3,INDEX([1]价格表!$B$4:$I$31,M1739,2),IF(AND(J1739&gt;0.3,J1739&lt;=1),INDEX([1]价格表!$B$4:$I$31,M1739,3),IF(AND(J1739&gt;1,J1739&lt;=2.2),INDEX([1]价格表!$B$4:$I$31,M1739,4),IF(AND(J1739&gt;2.2,J1739&lt;=3.3),INDEX([1]价格表!$B$4:$I$31,M1739,5),IF(AND(J1739&gt;3.3,J1739&lt;=4),INDEX([1]价格表!$B$4:$I$31,M1739,6),IF(AND(J1739&gt;4,J1739&lt;=5.5),INDEX([1]价格表!$B$4:$I$31,M1739,7),IF(J1739&gt;5.5,2.6+INDEX([1]价格表!$B$4:$I$31,M1739,8)*L1739)))))))</f>
        <v>2.5</v>
      </c>
      <c r="O1739" s="5">
        <v>2.1</v>
      </c>
      <c r="P1739" s="5">
        <v>2.15</v>
      </c>
      <c r="Q1739" s="3">
        <f t="shared" si="55"/>
        <v>-0.35</v>
      </c>
    </row>
    <row r="1740" spans="1:17">
      <c r="A1740" s="11">
        <v>4606993816523</v>
      </c>
      <c r="B1740" s="1" t="s">
        <v>19</v>
      </c>
      <c r="C1740" s="12">
        <v>20210220</v>
      </c>
      <c r="D1740" s="12">
        <v>610538201209</v>
      </c>
      <c r="E1740" s="12" t="s">
        <v>19</v>
      </c>
      <c r="F1740" s="12">
        <v>20210302</v>
      </c>
      <c r="G1740" s="12" t="s">
        <v>20</v>
      </c>
      <c r="H1740" s="12" t="s">
        <v>52</v>
      </c>
      <c r="I1740" s="12" t="s">
        <v>89</v>
      </c>
      <c r="J1740" s="12">
        <v>2.51</v>
      </c>
      <c r="K1740" s="12" t="s">
        <v>23</v>
      </c>
      <c r="L1740">
        <f t="shared" si="54"/>
        <v>3</v>
      </c>
      <c r="M1740">
        <f>MATCH(H:H,[1]价格表!$B$4:$B$35,0)</f>
        <v>21</v>
      </c>
      <c r="N1740" s="4">
        <f>IF(J1740&lt;=0.3,INDEX([1]价格表!$B$4:$I$31,M1740,2),IF(AND(J1740&gt;0.3,J1740&lt;=1),INDEX([1]价格表!$B$4:$I$31,M1740,3),IF(AND(J1740&gt;1,J1740&lt;=2.2),INDEX([1]价格表!$B$4:$I$31,M1740,4),IF(AND(J1740&gt;2.2,J1740&lt;=3.3),INDEX([1]价格表!$B$4:$I$31,M1740,5),IF(AND(J1740&gt;3.3,J1740&lt;=4),INDEX([1]价格表!$B$4:$I$31,M1740,6),IF(AND(J1740&gt;4,J1740&lt;=5.5),INDEX([1]价格表!$B$4:$I$31,M1740,7),IF(J1740&gt;5.5,2.6+INDEX([1]价格表!$B$4:$I$31,M1740,8)*L1740)))))))</f>
        <v>2.5</v>
      </c>
      <c r="O1740" s="5">
        <v>2.1</v>
      </c>
      <c r="P1740" s="5">
        <v>2.15</v>
      </c>
      <c r="Q1740" s="3">
        <f t="shared" si="55"/>
        <v>-0.35</v>
      </c>
    </row>
    <row r="1741" spans="1:17">
      <c r="A1741" s="11">
        <v>4606993816622</v>
      </c>
      <c r="B1741" s="1" t="s">
        <v>19</v>
      </c>
      <c r="C1741" s="12">
        <v>20210220</v>
      </c>
      <c r="D1741" s="12">
        <v>610538201209</v>
      </c>
      <c r="E1741" s="12" t="s">
        <v>19</v>
      </c>
      <c r="F1741" s="12">
        <v>20210302</v>
      </c>
      <c r="G1741" s="12" t="s">
        <v>20</v>
      </c>
      <c r="H1741" s="12" t="s">
        <v>33</v>
      </c>
      <c r="I1741" s="12" t="s">
        <v>102</v>
      </c>
      <c r="J1741" s="12">
        <v>2.41</v>
      </c>
      <c r="K1741" s="12" t="s">
        <v>23</v>
      </c>
      <c r="L1741">
        <f t="shared" si="54"/>
        <v>3</v>
      </c>
      <c r="M1741">
        <f>MATCH(H:H,[1]价格表!$B$4:$B$35,0)</f>
        <v>7</v>
      </c>
      <c r="N1741" s="4">
        <f>IF(J1741&lt;=0.3,INDEX([1]价格表!$B$4:$I$31,M1741,2),IF(AND(J1741&gt;0.3,J1741&lt;=1),INDEX([1]价格表!$B$4:$I$31,M1741,3),IF(AND(J1741&gt;1,J1741&lt;=2.2),INDEX([1]价格表!$B$4:$I$31,M1741,4),IF(AND(J1741&gt;2.2,J1741&lt;=3.3),INDEX([1]价格表!$B$4:$I$31,M1741,5),IF(AND(J1741&gt;3.3,J1741&lt;=4),INDEX([1]价格表!$B$4:$I$31,M1741,6),IF(AND(J1741&gt;4,J1741&lt;=5.5),INDEX([1]价格表!$B$4:$I$31,M1741,7),IF(J1741&gt;5.5,2.6+INDEX([1]价格表!$B$4:$I$31,M1741,8)*L1741)))))))</f>
        <v>2.5</v>
      </c>
      <c r="O1741" s="5">
        <v>2.1</v>
      </c>
      <c r="P1741" s="5">
        <v>2.15</v>
      </c>
      <c r="Q1741" s="3">
        <f t="shared" si="55"/>
        <v>-0.35</v>
      </c>
    </row>
    <row r="1742" spans="1:17">
      <c r="A1742" s="11">
        <v>4606993816829</v>
      </c>
      <c r="B1742" s="1" t="s">
        <v>19</v>
      </c>
      <c r="C1742" s="12">
        <v>20210220</v>
      </c>
      <c r="D1742" s="12">
        <v>610538201209</v>
      </c>
      <c r="E1742" s="12" t="s">
        <v>19</v>
      </c>
      <c r="F1742" s="12">
        <v>20210302</v>
      </c>
      <c r="G1742" s="12" t="s">
        <v>20</v>
      </c>
      <c r="H1742" s="12" t="s">
        <v>161</v>
      </c>
      <c r="I1742" s="12" t="s">
        <v>162</v>
      </c>
      <c r="J1742" s="12">
        <v>2.32</v>
      </c>
      <c r="K1742" s="12" t="s">
        <v>156</v>
      </c>
      <c r="L1742">
        <f t="shared" si="54"/>
        <v>3</v>
      </c>
      <c r="M1742">
        <f>MATCH(H:H,[1]价格表!$B$4:$B$35,0)</f>
        <v>13</v>
      </c>
      <c r="N1742" s="4">
        <f>IF(J1742&lt;=0.3,INDEX([1]价格表!$B$4:$I$31,M1742,2),IF(AND(J1742&gt;0.3,J1742&lt;=1),INDEX([1]价格表!$B$4:$I$31,M1742,3),IF(AND(J1742&gt;1,J1742&lt;=2.2),INDEX([1]价格表!$B$4:$I$31,M1742,4),IF(AND(J1742&gt;2.2,J1742&lt;=3.3),INDEX([1]价格表!$B$4:$I$31,M1742,5),IF(AND(J1742&gt;3.3,J1742&lt;=4),INDEX([1]价格表!$B$4:$I$31,M1742,6),IF(AND(J1742&gt;4,J1742&lt;=5.5),INDEX([1]价格表!$B$4:$I$31,M1742,7),IF(J1742&gt;5.5,2.6+INDEX([1]价格表!$B$4:$I$31,M1742,8)*L1742)))))))</f>
        <v>2.5</v>
      </c>
      <c r="O1742" s="5">
        <v>2.1</v>
      </c>
      <c r="P1742" s="5">
        <v>2.15</v>
      </c>
      <c r="Q1742" s="3">
        <f t="shared" si="55"/>
        <v>-0.35</v>
      </c>
    </row>
    <row r="1743" spans="1:17">
      <c r="A1743" s="11">
        <v>4606993828933</v>
      </c>
      <c r="B1743" s="1" t="s">
        <v>19</v>
      </c>
      <c r="C1743" s="12">
        <v>20210220</v>
      </c>
      <c r="D1743" s="12">
        <v>610538201209</v>
      </c>
      <c r="E1743" s="12" t="s">
        <v>19</v>
      </c>
      <c r="F1743" s="12">
        <v>20210302</v>
      </c>
      <c r="G1743" s="12" t="s">
        <v>20</v>
      </c>
      <c r="H1743" s="12" t="s">
        <v>21</v>
      </c>
      <c r="I1743" s="12" t="s">
        <v>230</v>
      </c>
      <c r="J1743" s="12">
        <v>1.37</v>
      </c>
      <c r="K1743" s="12" t="s">
        <v>23</v>
      </c>
      <c r="L1743">
        <f t="shared" si="54"/>
        <v>2</v>
      </c>
      <c r="M1743">
        <f>MATCH(H:H,[1]价格表!$B$4:$B$35,0)</f>
        <v>15</v>
      </c>
      <c r="N1743" s="4">
        <f>IF(J1743&lt;=0.3,INDEX([1]价格表!$B$4:$I$31,M1743,2),IF(AND(J1743&gt;0.3,J1743&lt;=1),INDEX([1]价格表!$B$4:$I$31,M1743,3),IF(AND(J1743&gt;1,J1743&lt;=2.2),INDEX([1]价格表!$B$4:$I$31,M1743,4),IF(AND(J1743&gt;2.2,J1743&lt;=3.3),INDEX([1]价格表!$B$4:$I$31,M1743,5),IF(AND(J1743&gt;3.3,J1743&lt;=4),INDEX([1]价格表!$B$4:$I$31,M1743,6),IF(AND(J1743&gt;4,J1743&lt;=5.5),INDEX([1]价格表!$B$4:$I$31,M1743,7),IF(J1743&gt;5.5,2.6+INDEX([1]价格表!$B$4:$I$31,M1743,8)*L1743)))))))</f>
        <v>2.15</v>
      </c>
      <c r="O1743" s="3"/>
      <c r="P1743" s="3"/>
      <c r="Q1743" s="3">
        <f t="shared" si="55"/>
        <v>0</v>
      </c>
    </row>
    <row r="1744" spans="1:17">
      <c r="A1744" s="11">
        <v>4606993828975</v>
      </c>
      <c r="B1744" s="1" t="s">
        <v>19</v>
      </c>
      <c r="C1744" s="12">
        <v>20210220</v>
      </c>
      <c r="D1744" s="12">
        <v>610538201209</v>
      </c>
      <c r="E1744" s="12" t="s">
        <v>19</v>
      </c>
      <c r="F1744" s="12">
        <v>20210302</v>
      </c>
      <c r="G1744" s="12" t="s">
        <v>20</v>
      </c>
      <c r="H1744" s="12" t="s">
        <v>33</v>
      </c>
      <c r="I1744" s="12" t="s">
        <v>34</v>
      </c>
      <c r="J1744" s="12">
        <v>1.36</v>
      </c>
      <c r="K1744" s="12" t="s">
        <v>23</v>
      </c>
      <c r="L1744">
        <f t="shared" si="54"/>
        <v>2</v>
      </c>
      <c r="M1744">
        <f>MATCH(H:H,[1]价格表!$B$4:$B$35,0)</f>
        <v>7</v>
      </c>
      <c r="N1744" s="4">
        <f>IF(J1744&lt;=0.3,INDEX([1]价格表!$B$4:$I$31,M1744,2),IF(AND(J1744&gt;0.3,J1744&lt;=1),INDEX([1]价格表!$B$4:$I$31,M1744,3),IF(AND(J1744&gt;1,J1744&lt;=2.2),INDEX([1]价格表!$B$4:$I$31,M1744,4),IF(AND(J1744&gt;2.2,J1744&lt;=3.3),INDEX([1]价格表!$B$4:$I$31,M1744,5),IF(AND(J1744&gt;3.3,J1744&lt;=4),INDEX([1]价格表!$B$4:$I$31,M1744,6),IF(AND(J1744&gt;4,J1744&lt;=5.5),INDEX([1]价格表!$B$4:$I$31,M1744,7),IF(J1744&gt;5.5,2.6+INDEX([1]价格表!$B$4:$I$31,M1744,8)*L1744)))))))</f>
        <v>2.15</v>
      </c>
      <c r="O1744" s="3"/>
      <c r="P1744" s="3"/>
      <c r="Q1744" s="3">
        <f t="shared" si="55"/>
        <v>0</v>
      </c>
    </row>
    <row r="1745" spans="1:17">
      <c r="A1745" s="11">
        <v>4606993829228</v>
      </c>
      <c r="B1745" s="1" t="s">
        <v>19</v>
      </c>
      <c r="C1745" s="12">
        <v>20210220</v>
      </c>
      <c r="D1745" s="12">
        <v>610538201209</v>
      </c>
      <c r="E1745" s="12" t="s">
        <v>19</v>
      </c>
      <c r="F1745" s="12">
        <v>20210302</v>
      </c>
      <c r="G1745" s="12" t="s">
        <v>20</v>
      </c>
      <c r="H1745" s="12" t="s">
        <v>33</v>
      </c>
      <c r="I1745" s="12" t="s">
        <v>50</v>
      </c>
      <c r="J1745" s="12">
        <v>1.36</v>
      </c>
      <c r="K1745" s="12" t="s">
        <v>23</v>
      </c>
      <c r="L1745">
        <f t="shared" si="54"/>
        <v>2</v>
      </c>
      <c r="M1745">
        <f>MATCH(H:H,[1]价格表!$B$4:$B$35,0)</f>
        <v>7</v>
      </c>
      <c r="N1745" s="4">
        <f>IF(J1745&lt;=0.3,INDEX([1]价格表!$B$4:$I$31,M1745,2),IF(AND(J1745&gt;0.3,J1745&lt;=1),INDEX([1]价格表!$B$4:$I$31,M1745,3),IF(AND(J1745&gt;1,J1745&lt;=2.2),INDEX([1]价格表!$B$4:$I$31,M1745,4),IF(AND(J1745&gt;2.2,J1745&lt;=3.3),INDEX([1]价格表!$B$4:$I$31,M1745,5),IF(AND(J1745&gt;3.3,J1745&lt;=4),INDEX([1]价格表!$B$4:$I$31,M1745,6),IF(AND(J1745&gt;4,J1745&lt;=5.5),INDEX([1]价格表!$B$4:$I$31,M1745,7),IF(J1745&gt;5.5,2.6+INDEX([1]价格表!$B$4:$I$31,M1745,8)*L1745)))))))</f>
        <v>2.15</v>
      </c>
      <c r="O1745" s="3"/>
      <c r="P1745" s="3"/>
      <c r="Q1745" s="3">
        <f t="shared" si="55"/>
        <v>0</v>
      </c>
    </row>
    <row r="1746" spans="1:17">
      <c r="A1746" s="11">
        <v>4606993829662</v>
      </c>
      <c r="B1746" s="1" t="s">
        <v>19</v>
      </c>
      <c r="C1746" s="12">
        <v>20210220</v>
      </c>
      <c r="D1746" s="12">
        <v>610538201209</v>
      </c>
      <c r="E1746" s="12" t="s">
        <v>19</v>
      </c>
      <c r="F1746" s="12">
        <v>20210302</v>
      </c>
      <c r="G1746" s="12" t="s">
        <v>20</v>
      </c>
      <c r="H1746" s="12" t="s">
        <v>45</v>
      </c>
      <c r="I1746" s="12" t="s">
        <v>179</v>
      </c>
      <c r="J1746" s="12">
        <v>1.39</v>
      </c>
      <c r="K1746" s="12" t="s">
        <v>23</v>
      </c>
      <c r="L1746">
        <f t="shared" si="54"/>
        <v>2</v>
      </c>
      <c r="M1746">
        <f>MATCH(H:H,[1]价格表!$B$4:$B$35,0)</f>
        <v>20</v>
      </c>
      <c r="N1746" s="4">
        <f>IF(J1746&lt;=0.3,INDEX([1]价格表!$B$4:$I$31,M1746,2),IF(AND(J1746&gt;0.3,J1746&lt;=1),INDEX([1]价格表!$B$4:$I$31,M1746,3),IF(AND(J1746&gt;1,J1746&lt;=2.2),INDEX([1]价格表!$B$4:$I$31,M1746,4),IF(AND(J1746&gt;2.2,J1746&lt;=3.3),INDEX([1]价格表!$B$4:$I$31,M1746,5),IF(AND(J1746&gt;3.3,J1746&lt;=4),INDEX([1]价格表!$B$4:$I$31,M1746,6),IF(AND(J1746&gt;4,J1746&lt;=5.5),INDEX([1]价格表!$B$4:$I$31,M1746,7),IF(J1746&gt;5.5,2.6+INDEX([1]价格表!$B$4:$I$31,M1746,8)*L1746)))))))</f>
        <v>2.15</v>
      </c>
      <c r="O1746" s="3"/>
      <c r="P1746" s="3"/>
      <c r="Q1746" s="3">
        <f t="shared" si="55"/>
        <v>0</v>
      </c>
    </row>
    <row r="1747" spans="1:17">
      <c r="A1747" s="11">
        <v>4606986056275</v>
      </c>
      <c r="B1747" s="1" t="s">
        <v>19</v>
      </c>
      <c r="C1747" s="12">
        <v>20210220</v>
      </c>
      <c r="D1747" s="12">
        <v>610538201209</v>
      </c>
      <c r="E1747" s="12" t="s">
        <v>19</v>
      </c>
      <c r="F1747" s="12">
        <v>20210302</v>
      </c>
      <c r="G1747" s="12" t="s">
        <v>20</v>
      </c>
      <c r="H1747" s="12" t="s">
        <v>21</v>
      </c>
      <c r="I1747" s="12" t="s">
        <v>143</v>
      </c>
      <c r="J1747" s="12">
        <v>3.44</v>
      </c>
      <c r="K1747" s="12" t="s">
        <v>23</v>
      </c>
      <c r="L1747">
        <f t="shared" si="54"/>
        <v>4</v>
      </c>
      <c r="M1747">
        <f>MATCH(H:H,[1]价格表!$B$4:$B$35,0)</f>
        <v>15</v>
      </c>
      <c r="N1747" s="4">
        <f>IF(J1747&lt;=0.3,INDEX([1]价格表!$B$4:$I$31,M1747,2),IF(AND(J1747&gt;0.3,J1747&lt;=1),INDEX([1]价格表!$B$4:$I$31,M1747,3),IF(AND(J1747&gt;1,J1747&lt;=2.2),INDEX([1]价格表!$B$4:$I$31,M1747,4),IF(AND(J1747&gt;2.2,J1747&lt;=3.3),INDEX([1]价格表!$B$4:$I$31,M1747,5),IF(AND(J1747&gt;3.3,J1747&lt;=4),INDEX([1]价格表!$B$4:$I$31,M1747,6),IF(AND(J1747&gt;4,J1747&lt;=5.5),INDEX([1]价格表!$B$4:$I$31,M1747,7),IF(J1747&gt;5.5,2.6+INDEX([1]价格表!$B$4:$I$31,M1747,8)*L1747)))))))</f>
        <v>3.7</v>
      </c>
      <c r="O1747" s="3"/>
      <c r="P1747" s="3"/>
      <c r="Q1747" s="3">
        <f t="shared" si="55"/>
        <v>0</v>
      </c>
    </row>
    <row r="1748" spans="1:17">
      <c r="A1748" s="11">
        <v>4606992542730</v>
      </c>
      <c r="B1748" s="1" t="s">
        <v>19</v>
      </c>
      <c r="C1748" s="12">
        <v>20210220</v>
      </c>
      <c r="D1748" s="12">
        <v>610538201209</v>
      </c>
      <c r="E1748" s="12" t="s">
        <v>19</v>
      </c>
      <c r="F1748" s="12">
        <v>20210302</v>
      </c>
      <c r="G1748" s="12" t="s">
        <v>20</v>
      </c>
      <c r="H1748" s="12" t="s">
        <v>40</v>
      </c>
      <c r="I1748" s="12" t="s">
        <v>118</v>
      </c>
      <c r="J1748" s="12">
        <v>3.99</v>
      </c>
      <c r="K1748" s="12" t="s">
        <v>23</v>
      </c>
      <c r="L1748">
        <f t="shared" si="54"/>
        <v>4</v>
      </c>
      <c r="M1748">
        <f>MATCH(H:H,[1]价格表!$B$4:$B$35,0)</f>
        <v>9</v>
      </c>
      <c r="N1748" s="4">
        <f>IF(J1748&lt;=0.3,INDEX([1]价格表!$B$4:$I$31,M1748,2),IF(AND(J1748&gt;0.3,J1748&lt;=1),INDEX([1]价格表!$B$4:$I$31,M1748,3),IF(AND(J1748&gt;1,J1748&lt;=2.2),INDEX([1]价格表!$B$4:$I$31,M1748,4),IF(AND(J1748&gt;2.2,J1748&lt;=3.3),INDEX([1]价格表!$B$4:$I$31,M1748,5),IF(AND(J1748&gt;3.3,J1748&lt;=4),INDEX([1]价格表!$B$4:$I$31,M1748,6),IF(AND(J1748&gt;4,J1748&lt;=5.5),INDEX([1]价格表!$B$4:$I$31,M1748,7),IF(J1748&gt;5.5,2.6+INDEX([1]价格表!$B$4:$I$31,M1748,8)*L1748)))))))</f>
        <v>3.7</v>
      </c>
      <c r="O1748" s="3"/>
      <c r="P1748" s="3"/>
      <c r="Q1748" s="3">
        <f t="shared" si="55"/>
        <v>0</v>
      </c>
    </row>
    <row r="1749" spans="1:17">
      <c r="A1749" s="11">
        <v>4606986056019</v>
      </c>
      <c r="B1749" s="1" t="s">
        <v>19</v>
      </c>
      <c r="C1749" s="12">
        <v>20210220</v>
      </c>
      <c r="D1749" s="12">
        <v>610538201209</v>
      </c>
      <c r="E1749" s="12" t="s">
        <v>19</v>
      </c>
      <c r="F1749" s="12">
        <v>20210302</v>
      </c>
      <c r="G1749" s="12" t="s">
        <v>20</v>
      </c>
      <c r="H1749" s="12" t="s">
        <v>119</v>
      </c>
      <c r="I1749" s="12" t="s">
        <v>120</v>
      </c>
      <c r="J1749" s="12">
        <v>2.17</v>
      </c>
      <c r="K1749" s="12" t="s">
        <v>23</v>
      </c>
      <c r="L1749">
        <f t="shared" si="54"/>
        <v>3</v>
      </c>
      <c r="M1749">
        <f>MATCH(H:H,[1]价格表!$B$4:$B$35,0)</f>
        <v>6</v>
      </c>
      <c r="N1749" s="4">
        <f>IF(J1749&lt;=0.3,INDEX([1]价格表!$B$4:$I$31,M1749,2),IF(AND(J1749&gt;0.3,J1749&lt;=1),INDEX([1]价格表!$B$4:$I$31,M1749,3),IF(AND(J1749&gt;1,J1749&lt;=2.2),INDEX([1]价格表!$B$4:$I$31,M1749,4),IF(AND(J1749&gt;2.2,J1749&lt;=3.3),INDEX([1]价格表!$B$4:$I$31,M1749,5),IF(AND(J1749&gt;3.3,J1749&lt;=4),INDEX([1]价格表!$B$4:$I$31,M1749,6),IF(AND(J1749&gt;4,J1749&lt;=5.5),INDEX([1]价格表!$B$4:$I$31,M1749,7),IF(J1749&gt;5.5,2.6+INDEX([1]价格表!$B$4:$I$31,M1749,8)*L1749)))))))</f>
        <v>2.95</v>
      </c>
      <c r="O1749" s="3"/>
      <c r="P1749" s="3"/>
      <c r="Q1749" s="3">
        <f t="shared" si="55"/>
        <v>0</v>
      </c>
    </row>
    <row r="1750" spans="1:17">
      <c r="A1750" s="11">
        <v>4606986056497</v>
      </c>
      <c r="B1750" s="1" t="s">
        <v>19</v>
      </c>
      <c r="C1750" s="12">
        <v>20210220</v>
      </c>
      <c r="D1750" s="12">
        <v>610538201209</v>
      </c>
      <c r="E1750" s="12" t="s">
        <v>19</v>
      </c>
      <c r="F1750" s="12">
        <v>20210302</v>
      </c>
      <c r="G1750" s="12" t="s">
        <v>20</v>
      </c>
      <c r="H1750" s="12" t="s">
        <v>119</v>
      </c>
      <c r="I1750" s="12" t="s">
        <v>120</v>
      </c>
      <c r="J1750" s="12">
        <v>2.2</v>
      </c>
      <c r="K1750" s="12" t="s">
        <v>23</v>
      </c>
      <c r="L1750">
        <f t="shared" si="54"/>
        <v>3</v>
      </c>
      <c r="M1750">
        <f>MATCH(H:H,[1]价格表!$B$4:$B$35,0)</f>
        <v>6</v>
      </c>
      <c r="N1750" s="4">
        <f>IF(J1750&lt;=0.3,INDEX([1]价格表!$B$4:$I$31,M1750,2),IF(AND(J1750&gt;0.3,J1750&lt;=1),INDEX([1]价格表!$B$4:$I$31,M1750,3),IF(AND(J1750&gt;1,J1750&lt;=2.2),INDEX([1]价格表!$B$4:$I$31,M1750,4),IF(AND(J1750&gt;2.2,J1750&lt;=3.3),INDEX([1]价格表!$B$4:$I$31,M1750,5),IF(AND(J1750&gt;3.3,J1750&lt;=4),INDEX([1]价格表!$B$4:$I$31,M1750,6),IF(AND(J1750&gt;4,J1750&lt;=5.5),INDEX([1]价格表!$B$4:$I$31,M1750,7),IF(J1750&gt;5.5,2.6+INDEX([1]价格表!$B$4:$I$31,M1750,8)*L1750)))))))</f>
        <v>2.95</v>
      </c>
      <c r="O1750" s="3"/>
      <c r="P1750" s="3"/>
      <c r="Q1750" s="3">
        <f t="shared" si="55"/>
        <v>0</v>
      </c>
    </row>
    <row r="1751" spans="1:17">
      <c r="A1751" s="11">
        <v>4606993801930</v>
      </c>
      <c r="B1751" s="1" t="s">
        <v>19</v>
      </c>
      <c r="C1751" s="12">
        <v>20210220</v>
      </c>
      <c r="D1751" s="12">
        <v>610538201209</v>
      </c>
      <c r="E1751" s="12" t="s">
        <v>19</v>
      </c>
      <c r="F1751" s="12">
        <v>20210302</v>
      </c>
      <c r="G1751" s="12" t="s">
        <v>20</v>
      </c>
      <c r="H1751" s="12" t="s">
        <v>40</v>
      </c>
      <c r="I1751" s="12" t="s">
        <v>103</v>
      </c>
      <c r="J1751" s="12">
        <v>1.42</v>
      </c>
      <c r="K1751" s="12" t="s">
        <v>23</v>
      </c>
      <c r="L1751">
        <f t="shared" si="54"/>
        <v>2</v>
      </c>
      <c r="M1751">
        <f>MATCH(H:H,[1]价格表!$B$4:$B$35,0)</f>
        <v>9</v>
      </c>
      <c r="N1751" s="4">
        <f>IF(J1751&lt;=0.3,INDEX([1]价格表!$B$4:$I$31,M1751,2),IF(AND(J1751&gt;0.3,J1751&lt;=1),INDEX([1]价格表!$B$4:$I$31,M1751,3),IF(AND(J1751&gt;1,J1751&lt;=2.2),INDEX([1]价格表!$B$4:$I$31,M1751,4),IF(AND(J1751&gt;2.2,J1751&lt;=3.3),INDEX([1]价格表!$B$4:$I$31,M1751,5),IF(AND(J1751&gt;3.3,J1751&lt;=4),INDEX([1]价格表!$B$4:$I$31,M1751,6),IF(AND(J1751&gt;4,J1751&lt;=5.5),INDEX([1]价格表!$B$4:$I$31,M1751,7),IF(J1751&gt;5.5,2.6+INDEX([1]价格表!$B$4:$I$31,M1751,8)*L1751)))))))</f>
        <v>2.15</v>
      </c>
      <c r="O1751" s="3"/>
      <c r="P1751" s="3"/>
      <c r="Q1751" s="3">
        <f t="shared" si="55"/>
        <v>0</v>
      </c>
    </row>
    <row r="1752" spans="1:17">
      <c r="A1752" s="11">
        <v>4606993802039</v>
      </c>
      <c r="B1752" s="1" t="s">
        <v>19</v>
      </c>
      <c r="C1752" s="12">
        <v>20210220</v>
      </c>
      <c r="D1752" s="12">
        <v>610538201209</v>
      </c>
      <c r="E1752" s="12" t="s">
        <v>19</v>
      </c>
      <c r="F1752" s="12">
        <v>20210302</v>
      </c>
      <c r="G1752" s="12" t="s">
        <v>20</v>
      </c>
      <c r="H1752" s="12" t="s">
        <v>119</v>
      </c>
      <c r="I1752" s="12" t="s">
        <v>120</v>
      </c>
      <c r="J1752" s="12">
        <v>1.38</v>
      </c>
      <c r="K1752" s="12" t="s">
        <v>23</v>
      </c>
      <c r="L1752">
        <f t="shared" si="54"/>
        <v>2</v>
      </c>
      <c r="M1752">
        <f>MATCH(H:H,[1]价格表!$B$4:$B$35,0)</f>
        <v>6</v>
      </c>
      <c r="N1752" s="4">
        <f>IF(J1752&lt;=0.3,INDEX([1]价格表!$B$4:$I$31,M1752,2),IF(AND(J1752&gt;0.3,J1752&lt;=1),INDEX([1]价格表!$B$4:$I$31,M1752,3),IF(AND(J1752&gt;1,J1752&lt;=2.2),INDEX([1]价格表!$B$4:$I$31,M1752,4),IF(AND(J1752&gt;2.2,J1752&lt;=3.3),INDEX([1]价格表!$B$4:$I$31,M1752,5),IF(AND(J1752&gt;3.3,J1752&lt;=4),INDEX([1]价格表!$B$4:$I$31,M1752,6),IF(AND(J1752&gt;4,J1752&lt;=5.5),INDEX([1]价格表!$B$4:$I$31,M1752,7),IF(J1752&gt;5.5,2.6+INDEX([1]价格表!$B$4:$I$31,M1752,8)*L1752)))))))</f>
        <v>2.95</v>
      </c>
      <c r="O1752" s="3"/>
      <c r="P1752" s="3"/>
      <c r="Q1752" s="3">
        <f t="shared" si="55"/>
        <v>0</v>
      </c>
    </row>
    <row r="1753" spans="1:17">
      <c r="A1753" s="11">
        <v>4606993802443</v>
      </c>
      <c r="B1753" s="1" t="s">
        <v>19</v>
      </c>
      <c r="C1753" s="12">
        <v>20210220</v>
      </c>
      <c r="D1753" s="12">
        <v>610538201209</v>
      </c>
      <c r="E1753" s="12" t="s">
        <v>19</v>
      </c>
      <c r="F1753" s="12">
        <v>20210302</v>
      </c>
      <c r="G1753" s="12" t="s">
        <v>20</v>
      </c>
      <c r="H1753" s="12" t="s">
        <v>119</v>
      </c>
      <c r="I1753" s="12" t="s">
        <v>120</v>
      </c>
      <c r="J1753" s="12">
        <v>1.42</v>
      </c>
      <c r="K1753" s="12" t="s">
        <v>23</v>
      </c>
      <c r="L1753">
        <f t="shared" si="54"/>
        <v>2</v>
      </c>
      <c r="M1753">
        <f>MATCH(H:H,[1]价格表!$B$4:$B$35,0)</f>
        <v>6</v>
      </c>
      <c r="N1753" s="4">
        <f>IF(J1753&lt;=0.3,INDEX([1]价格表!$B$4:$I$31,M1753,2),IF(AND(J1753&gt;0.3,J1753&lt;=1),INDEX([1]价格表!$B$4:$I$31,M1753,3),IF(AND(J1753&gt;1,J1753&lt;=2.2),INDEX([1]价格表!$B$4:$I$31,M1753,4),IF(AND(J1753&gt;2.2,J1753&lt;=3.3),INDEX([1]价格表!$B$4:$I$31,M1753,5),IF(AND(J1753&gt;3.3,J1753&lt;=4),INDEX([1]价格表!$B$4:$I$31,M1753,6),IF(AND(J1753&gt;4,J1753&lt;=5.5),INDEX([1]价格表!$B$4:$I$31,M1753,7),IF(J1753&gt;5.5,2.6+INDEX([1]价格表!$B$4:$I$31,M1753,8)*L1753)))))))</f>
        <v>2.95</v>
      </c>
      <c r="O1753" s="3"/>
      <c r="P1753" s="3"/>
      <c r="Q1753" s="3">
        <f t="shared" si="55"/>
        <v>0</v>
      </c>
    </row>
    <row r="1754" spans="1:17">
      <c r="A1754" s="11">
        <v>4606993802486</v>
      </c>
      <c r="B1754" s="1" t="s">
        <v>19</v>
      </c>
      <c r="C1754" s="12">
        <v>20210220</v>
      </c>
      <c r="D1754" s="12">
        <v>610538201209</v>
      </c>
      <c r="E1754" s="12" t="s">
        <v>19</v>
      </c>
      <c r="F1754" s="12">
        <v>20210302</v>
      </c>
      <c r="G1754" s="12" t="s">
        <v>20</v>
      </c>
      <c r="H1754" s="12" t="s">
        <v>119</v>
      </c>
      <c r="I1754" s="12" t="s">
        <v>120</v>
      </c>
      <c r="J1754" s="12">
        <v>1.41</v>
      </c>
      <c r="K1754" s="12" t="s">
        <v>23</v>
      </c>
      <c r="L1754">
        <f t="shared" si="54"/>
        <v>2</v>
      </c>
      <c r="M1754">
        <f>MATCH(H:H,[1]价格表!$B$4:$B$35,0)</f>
        <v>6</v>
      </c>
      <c r="N1754" s="4">
        <f>IF(J1754&lt;=0.3,INDEX([1]价格表!$B$4:$I$31,M1754,2),IF(AND(J1754&gt;0.3,J1754&lt;=1),INDEX([1]价格表!$B$4:$I$31,M1754,3),IF(AND(J1754&gt;1,J1754&lt;=2.2),INDEX([1]价格表!$B$4:$I$31,M1754,4),IF(AND(J1754&gt;2.2,J1754&lt;=3.3),INDEX([1]价格表!$B$4:$I$31,M1754,5),IF(AND(J1754&gt;3.3,J1754&lt;=4),INDEX([1]价格表!$B$4:$I$31,M1754,6),IF(AND(J1754&gt;4,J1754&lt;=5.5),INDEX([1]价格表!$B$4:$I$31,M1754,7),IF(J1754&gt;5.5,2.6+INDEX([1]价格表!$B$4:$I$31,M1754,8)*L1754)))))))</f>
        <v>2.95</v>
      </c>
      <c r="O1754" s="3"/>
      <c r="P1754" s="3"/>
      <c r="Q1754" s="3">
        <f t="shared" si="55"/>
        <v>0</v>
      </c>
    </row>
    <row r="1755" spans="1:17">
      <c r="A1755" s="11">
        <v>4606993814318</v>
      </c>
      <c r="B1755" s="1" t="s">
        <v>19</v>
      </c>
      <c r="C1755" s="12">
        <v>20210220</v>
      </c>
      <c r="D1755" s="12">
        <v>610538201209</v>
      </c>
      <c r="E1755" s="12" t="s">
        <v>19</v>
      </c>
      <c r="F1755" s="12">
        <v>20210302</v>
      </c>
      <c r="G1755" s="12" t="s">
        <v>20</v>
      </c>
      <c r="H1755" s="12" t="s">
        <v>119</v>
      </c>
      <c r="I1755" s="12" t="s">
        <v>120</v>
      </c>
      <c r="J1755" s="12">
        <v>2.35</v>
      </c>
      <c r="K1755" s="12" t="s">
        <v>23</v>
      </c>
      <c r="L1755">
        <f t="shared" si="54"/>
        <v>3</v>
      </c>
      <c r="M1755">
        <f>MATCH(H:H,[1]价格表!$B$4:$B$35,0)</f>
        <v>6</v>
      </c>
      <c r="N1755" s="4">
        <f>IF(J1755&lt;=0.3,INDEX([1]价格表!$B$4:$I$31,M1755,2),IF(AND(J1755&gt;0.3,J1755&lt;=1),INDEX([1]价格表!$B$4:$I$31,M1755,3),IF(AND(J1755&gt;1,J1755&lt;=2.2),INDEX([1]价格表!$B$4:$I$31,M1755,4),IF(AND(J1755&gt;2.2,J1755&lt;=3.3),INDEX([1]价格表!$B$4:$I$31,M1755,5),IF(AND(J1755&gt;3.3,J1755&lt;=4),INDEX([1]价格表!$B$4:$I$31,M1755,6),IF(AND(J1755&gt;4,J1755&lt;=5.5),INDEX([1]价格表!$B$4:$I$31,M1755,7),IF(J1755&gt;5.5,2.6+INDEX([1]价格表!$B$4:$I$31,M1755,8)*L1755)))))))</f>
        <v>3.3</v>
      </c>
      <c r="O1755" s="5">
        <v>2.1</v>
      </c>
      <c r="P1755" s="5">
        <v>2.95</v>
      </c>
      <c r="Q1755" s="3">
        <f t="shared" si="55"/>
        <v>-0.35</v>
      </c>
    </row>
    <row r="1756" spans="1:17">
      <c r="A1756" s="11">
        <v>4606993814413</v>
      </c>
      <c r="B1756" s="1" t="s">
        <v>19</v>
      </c>
      <c r="C1756" s="12">
        <v>20210220</v>
      </c>
      <c r="D1756" s="12">
        <v>610538201209</v>
      </c>
      <c r="E1756" s="12" t="s">
        <v>19</v>
      </c>
      <c r="F1756" s="12">
        <v>20210302</v>
      </c>
      <c r="G1756" s="12" t="s">
        <v>20</v>
      </c>
      <c r="H1756" s="12" t="s">
        <v>129</v>
      </c>
      <c r="I1756" s="12" t="s">
        <v>130</v>
      </c>
      <c r="J1756" s="12">
        <v>2.37</v>
      </c>
      <c r="K1756" s="12" t="s">
        <v>23</v>
      </c>
      <c r="L1756">
        <f t="shared" si="54"/>
        <v>3</v>
      </c>
      <c r="M1756">
        <f>MATCH(H:H,[1]价格表!$B$4:$B$35,0)</f>
        <v>18</v>
      </c>
      <c r="N1756" s="4">
        <f>IF(J1756&lt;=0.3,INDEX([1]价格表!$B$4:$I$31,M1756,2),IF(AND(J1756&gt;0.3,J1756&lt;=1),INDEX([1]价格表!$B$4:$I$31,M1756,3),IF(AND(J1756&gt;1,J1756&lt;=2.2),INDEX([1]价格表!$B$4:$I$31,M1756,4),IF(AND(J1756&gt;2.2,J1756&lt;=3.3),INDEX([1]价格表!$B$4:$I$31,M1756,5),IF(AND(J1756&gt;3.3,J1756&lt;=4),INDEX([1]价格表!$B$4:$I$31,M1756,6),IF(AND(J1756&gt;4,J1756&lt;=5.5),INDEX([1]价格表!$B$4:$I$31,M1756,7),IF(J1756&gt;5.5,2.6+INDEX([1]价格表!$B$4:$I$31,M1756,8)*L1756)))))))</f>
        <v>3.6</v>
      </c>
      <c r="O1756" s="5">
        <v>2.1</v>
      </c>
      <c r="P1756" s="5">
        <v>3.25</v>
      </c>
      <c r="Q1756" s="3">
        <f t="shared" si="55"/>
        <v>-0.35</v>
      </c>
    </row>
    <row r="1757" spans="1:17">
      <c r="A1757" s="11">
        <v>4606993814853</v>
      </c>
      <c r="B1757" s="1" t="s">
        <v>19</v>
      </c>
      <c r="C1757" s="12">
        <v>20210220</v>
      </c>
      <c r="D1757" s="12">
        <v>610538201209</v>
      </c>
      <c r="E1757" s="12" t="s">
        <v>19</v>
      </c>
      <c r="F1757" s="12">
        <v>20210302</v>
      </c>
      <c r="G1757" s="12" t="s">
        <v>20</v>
      </c>
      <c r="H1757" s="12" t="s">
        <v>119</v>
      </c>
      <c r="I1757" s="12" t="s">
        <v>120</v>
      </c>
      <c r="J1757" s="12">
        <v>2.37</v>
      </c>
      <c r="K1757" s="12" t="s">
        <v>23</v>
      </c>
      <c r="L1757">
        <f t="shared" si="54"/>
        <v>3</v>
      </c>
      <c r="M1757">
        <f>MATCH(H:H,[1]价格表!$B$4:$B$35,0)</f>
        <v>6</v>
      </c>
      <c r="N1757" s="4">
        <f>IF(J1757&lt;=0.3,INDEX([1]价格表!$B$4:$I$31,M1757,2),IF(AND(J1757&gt;0.3,J1757&lt;=1),INDEX([1]价格表!$B$4:$I$31,M1757,3),IF(AND(J1757&gt;1,J1757&lt;=2.2),INDEX([1]价格表!$B$4:$I$31,M1757,4),IF(AND(J1757&gt;2.2,J1757&lt;=3.3),INDEX([1]价格表!$B$4:$I$31,M1757,5),IF(AND(J1757&gt;3.3,J1757&lt;=4),INDEX([1]价格表!$B$4:$I$31,M1757,6),IF(AND(J1757&gt;4,J1757&lt;=5.5),INDEX([1]价格表!$B$4:$I$31,M1757,7),IF(J1757&gt;5.5,2.6+INDEX([1]价格表!$B$4:$I$31,M1757,8)*L1757)))))))</f>
        <v>3.3</v>
      </c>
      <c r="O1757" s="5">
        <v>2.1</v>
      </c>
      <c r="P1757" s="5">
        <v>2.95</v>
      </c>
      <c r="Q1757" s="3">
        <f t="shared" si="55"/>
        <v>-0.35</v>
      </c>
    </row>
    <row r="1758" spans="1:17">
      <c r="A1758" s="11">
        <v>4606993814884</v>
      </c>
      <c r="B1758" s="1" t="s">
        <v>19</v>
      </c>
      <c r="C1758" s="12">
        <v>20210220</v>
      </c>
      <c r="D1758" s="12">
        <v>610538201209</v>
      </c>
      <c r="E1758" s="12" t="s">
        <v>19</v>
      </c>
      <c r="F1758" s="12">
        <v>20210302</v>
      </c>
      <c r="G1758" s="12" t="s">
        <v>20</v>
      </c>
      <c r="H1758" s="12" t="s">
        <v>119</v>
      </c>
      <c r="I1758" s="12" t="s">
        <v>120</v>
      </c>
      <c r="J1758" s="12">
        <v>2.38</v>
      </c>
      <c r="K1758" s="12" t="s">
        <v>23</v>
      </c>
      <c r="L1758">
        <f t="shared" si="54"/>
        <v>3</v>
      </c>
      <c r="M1758">
        <f>MATCH(H:H,[1]价格表!$B$4:$B$35,0)</f>
        <v>6</v>
      </c>
      <c r="N1758" s="4">
        <f>IF(J1758&lt;=0.3,INDEX([1]价格表!$B$4:$I$31,M1758,2),IF(AND(J1758&gt;0.3,J1758&lt;=1),INDEX([1]价格表!$B$4:$I$31,M1758,3),IF(AND(J1758&gt;1,J1758&lt;=2.2),INDEX([1]价格表!$B$4:$I$31,M1758,4),IF(AND(J1758&gt;2.2,J1758&lt;=3.3),INDEX([1]价格表!$B$4:$I$31,M1758,5),IF(AND(J1758&gt;3.3,J1758&lt;=4),INDEX([1]价格表!$B$4:$I$31,M1758,6),IF(AND(J1758&gt;4,J1758&lt;=5.5),INDEX([1]价格表!$B$4:$I$31,M1758,7),IF(J1758&gt;5.5,2.6+INDEX([1]价格表!$B$4:$I$31,M1758,8)*L1758)))))))</f>
        <v>3.3</v>
      </c>
      <c r="O1758" s="5">
        <v>2.1</v>
      </c>
      <c r="P1758" s="5">
        <v>2.95</v>
      </c>
      <c r="Q1758" s="3">
        <f t="shared" si="55"/>
        <v>-0.35</v>
      </c>
    </row>
    <row r="1759" spans="1:17">
      <c r="A1759" s="11">
        <v>4606993815610</v>
      </c>
      <c r="B1759" s="1" t="s">
        <v>19</v>
      </c>
      <c r="C1759" s="12">
        <v>20210220</v>
      </c>
      <c r="D1759" s="12">
        <v>610538201209</v>
      </c>
      <c r="E1759" s="12" t="s">
        <v>19</v>
      </c>
      <c r="F1759" s="12">
        <v>20210302</v>
      </c>
      <c r="G1759" s="12" t="s">
        <v>20</v>
      </c>
      <c r="H1759" s="12" t="s">
        <v>129</v>
      </c>
      <c r="I1759" s="12" t="s">
        <v>130</v>
      </c>
      <c r="J1759" s="12">
        <v>2.38</v>
      </c>
      <c r="K1759" s="12" t="s">
        <v>23</v>
      </c>
      <c r="L1759">
        <f t="shared" si="54"/>
        <v>3</v>
      </c>
      <c r="M1759">
        <f>MATCH(H:H,[1]价格表!$B$4:$B$35,0)</f>
        <v>18</v>
      </c>
      <c r="N1759" s="4">
        <f>IF(J1759&lt;=0.3,INDEX([1]价格表!$B$4:$I$31,M1759,2),IF(AND(J1759&gt;0.3,J1759&lt;=1),INDEX([1]价格表!$B$4:$I$31,M1759,3),IF(AND(J1759&gt;1,J1759&lt;=2.2),INDEX([1]价格表!$B$4:$I$31,M1759,4),IF(AND(J1759&gt;2.2,J1759&lt;=3.3),INDEX([1]价格表!$B$4:$I$31,M1759,5),IF(AND(J1759&gt;3.3,J1759&lt;=4),INDEX([1]价格表!$B$4:$I$31,M1759,6),IF(AND(J1759&gt;4,J1759&lt;=5.5),INDEX([1]价格表!$B$4:$I$31,M1759,7),IF(J1759&gt;5.5,2.6+INDEX([1]价格表!$B$4:$I$31,M1759,8)*L1759)))))))</f>
        <v>3.6</v>
      </c>
      <c r="O1759" s="5">
        <v>2.1</v>
      </c>
      <c r="P1759" s="5">
        <v>3.25</v>
      </c>
      <c r="Q1759" s="3">
        <f t="shared" si="55"/>
        <v>-0.35</v>
      </c>
    </row>
    <row r="1760" spans="1:17">
      <c r="A1760" s="11">
        <v>4606993816156</v>
      </c>
      <c r="B1760" s="1" t="s">
        <v>19</v>
      </c>
      <c r="C1760" s="12">
        <v>20210220</v>
      </c>
      <c r="D1760" s="12">
        <v>610538201209</v>
      </c>
      <c r="E1760" s="12" t="s">
        <v>19</v>
      </c>
      <c r="F1760" s="12">
        <v>20210302</v>
      </c>
      <c r="G1760" s="12" t="s">
        <v>20</v>
      </c>
      <c r="H1760" s="12" t="s">
        <v>119</v>
      </c>
      <c r="I1760" s="12" t="s">
        <v>120</v>
      </c>
      <c r="J1760" s="12">
        <v>2.41</v>
      </c>
      <c r="K1760" s="12" t="s">
        <v>23</v>
      </c>
      <c r="L1760">
        <f t="shared" si="54"/>
        <v>3</v>
      </c>
      <c r="M1760">
        <f>MATCH(H:H,[1]价格表!$B$4:$B$35,0)</f>
        <v>6</v>
      </c>
      <c r="N1760" s="4">
        <f>IF(J1760&lt;=0.3,INDEX([1]价格表!$B$4:$I$31,M1760,2),IF(AND(J1760&gt;0.3,J1760&lt;=1),INDEX([1]价格表!$B$4:$I$31,M1760,3),IF(AND(J1760&gt;1,J1760&lt;=2.2),INDEX([1]价格表!$B$4:$I$31,M1760,4),IF(AND(J1760&gt;2.2,J1760&lt;=3.3),INDEX([1]价格表!$B$4:$I$31,M1760,5),IF(AND(J1760&gt;3.3,J1760&lt;=4),INDEX([1]价格表!$B$4:$I$31,M1760,6),IF(AND(J1760&gt;4,J1760&lt;=5.5),INDEX([1]价格表!$B$4:$I$31,M1760,7),IF(J1760&gt;5.5,2.6+INDEX([1]价格表!$B$4:$I$31,M1760,8)*L1760)))))))</f>
        <v>3.3</v>
      </c>
      <c r="O1760" s="5">
        <v>2.1</v>
      </c>
      <c r="P1760" s="5">
        <v>2.95</v>
      </c>
      <c r="Q1760" s="3">
        <f t="shared" si="55"/>
        <v>-0.35</v>
      </c>
    </row>
    <row r="1761" spans="1:17">
      <c r="A1761" s="11">
        <v>4606993816188</v>
      </c>
      <c r="B1761" s="1" t="s">
        <v>19</v>
      </c>
      <c r="C1761" s="12">
        <v>20210220</v>
      </c>
      <c r="D1761" s="12">
        <v>610538201209</v>
      </c>
      <c r="E1761" s="12" t="s">
        <v>19</v>
      </c>
      <c r="F1761" s="12">
        <v>20210302</v>
      </c>
      <c r="G1761" s="12" t="s">
        <v>20</v>
      </c>
      <c r="H1761" s="12" t="s">
        <v>119</v>
      </c>
      <c r="I1761" s="12" t="s">
        <v>120</v>
      </c>
      <c r="J1761" s="12">
        <v>2.4</v>
      </c>
      <c r="K1761" s="12" t="s">
        <v>23</v>
      </c>
      <c r="L1761">
        <f t="shared" si="54"/>
        <v>3</v>
      </c>
      <c r="M1761">
        <f>MATCH(H:H,[1]价格表!$B$4:$B$35,0)</f>
        <v>6</v>
      </c>
      <c r="N1761" s="4">
        <f>IF(J1761&lt;=0.3,INDEX([1]价格表!$B$4:$I$31,M1761,2),IF(AND(J1761&gt;0.3,J1761&lt;=1),INDEX([1]价格表!$B$4:$I$31,M1761,3),IF(AND(J1761&gt;1,J1761&lt;=2.2),INDEX([1]价格表!$B$4:$I$31,M1761,4),IF(AND(J1761&gt;2.2,J1761&lt;=3.3),INDEX([1]价格表!$B$4:$I$31,M1761,5),IF(AND(J1761&gt;3.3,J1761&lt;=4),INDEX([1]价格表!$B$4:$I$31,M1761,6),IF(AND(J1761&gt;4,J1761&lt;=5.5),INDEX([1]价格表!$B$4:$I$31,M1761,7),IF(J1761&gt;5.5,2.6+INDEX([1]价格表!$B$4:$I$31,M1761,8)*L1761)))))))</f>
        <v>3.3</v>
      </c>
      <c r="O1761" s="5">
        <v>2.1</v>
      </c>
      <c r="P1761" s="5">
        <v>2.95</v>
      </c>
      <c r="Q1761" s="3">
        <f t="shared" si="55"/>
        <v>-0.35</v>
      </c>
    </row>
    <row r="1762" spans="1:17">
      <c r="A1762" s="11">
        <v>4606993817058</v>
      </c>
      <c r="B1762" s="1" t="s">
        <v>19</v>
      </c>
      <c r="C1762" s="12">
        <v>20210220</v>
      </c>
      <c r="D1762" s="12">
        <v>610538201209</v>
      </c>
      <c r="E1762" s="12" t="s">
        <v>19</v>
      </c>
      <c r="F1762" s="12">
        <v>20210302</v>
      </c>
      <c r="G1762" s="12" t="s">
        <v>20</v>
      </c>
      <c r="H1762" s="12" t="s">
        <v>119</v>
      </c>
      <c r="I1762" s="12" t="s">
        <v>120</v>
      </c>
      <c r="J1762" s="12">
        <v>2.39</v>
      </c>
      <c r="K1762" s="12" t="s">
        <v>23</v>
      </c>
      <c r="L1762">
        <f t="shared" si="54"/>
        <v>3</v>
      </c>
      <c r="M1762">
        <f>MATCH(H:H,[1]价格表!$B$4:$B$35,0)</f>
        <v>6</v>
      </c>
      <c r="N1762" s="4">
        <f>IF(J1762&lt;=0.3,INDEX([1]价格表!$B$4:$I$31,M1762,2),IF(AND(J1762&gt;0.3,J1762&lt;=1),INDEX([1]价格表!$B$4:$I$31,M1762,3),IF(AND(J1762&gt;1,J1762&lt;=2.2),INDEX([1]价格表!$B$4:$I$31,M1762,4),IF(AND(J1762&gt;2.2,J1762&lt;=3.3),INDEX([1]价格表!$B$4:$I$31,M1762,5),IF(AND(J1762&gt;3.3,J1762&lt;=4),INDEX([1]价格表!$B$4:$I$31,M1762,6),IF(AND(J1762&gt;4,J1762&lt;=5.5),INDEX([1]价格表!$B$4:$I$31,M1762,7),IF(J1762&gt;5.5,2.6+INDEX([1]价格表!$B$4:$I$31,M1762,8)*L1762)))))))</f>
        <v>3.3</v>
      </c>
      <c r="O1762" s="5">
        <v>2.1</v>
      </c>
      <c r="P1762" s="5">
        <v>2.95</v>
      </c>
      <c r="Q1762" s="3">
        <f t="shared" si="55"/>
        <v>-0.35</v>
      </c>
    </row>
    <row r="1763" spans="1:17">
      <c r="A1763" s="11">
        <v>4312384874119</v>
      </c>
      <c r="B1763" s="1" t="s">
        <v>19</v>
      </c>
      <c r="C1763" s="12">
        <v>20210220</v>
      </c>
      <c r="D1763" s="12">
        <v>610538201209</v>
      </c>
      <c r="E1763" s="12" t="s">
        <v>19</v>
      </c>
      <c r="F1763" s="12">
        <v>20210302</v>
      </c>
      <c r="G1763" s="12" t="s">
        <v>20</v>
      </c>
      <c r="H1763" s="12" t="s">
        <v>219</v>
      </c>
      <c r="I1763" s="12" t="s">
        <v>288</v>
      </c>
      <c r="J1763" s="12">
        <v>1.42</v>
      </c>
      <c r="K1763" s="12" t="s">
        <v>23</v>
      </c>
      <c r="L1763">
        <f t="shared" si="54"/>
        <v>2</v>
      </c>
      <c r="M1763">
        <f>MATCH(H:H,[1]价格表!$B$4:$B$35,0)</f>
        <v>28</v>
      </c>
      <c r="N1763" s="4">
        <f>IF(J1763&lt;=0.3,INDEX([1]价格表!$B$4:$I$31,M1763,2),IF(AND(J1763&gt;0.3,J1763&lt;=1),INDEX([1]价格表!$B$4:$I$31,M1763,3),IF(AND(J1763&gt;1,J1763&lt;=2.2),INDEX([1]价格表!$B$4:$I$31,M1763,4),IF(AND(J1763&gt;2.2,J1763&lt;=3.3),INDEX([1]价格表!$B$4:$I$31,M1763,5),IF(AND(J1763&gt;3.3,J1763&lt;=4),INDEX([1]价格表!$B$4:$I$31,M1763,6),IF(AND(J1763&gt;4,J1763&lt;=5.5),INDEX([1]价格表!$B$4:$I$31,M1763,7),IF(J1763&gt;5.5,2.6+INDEX([1]价格表!$B$4:$I$31,M1763,8)*L1763)))))))</f>
        <v>2.8</v>
      </c>
      <c r="O1763" s="3"/>
      <c r="P1763" s="3"/>
      <c r="Q1763" s="3">
        <f t="shared" si="55"/>
        <v>0</v>
      </c>
    </row>
    <row r="1764" spans="1:17">
      <c r="A1764" s="11">
        <v>4606986056180</v>
      </c>
      <c r="B1764" s="1" t="s">
        <v>19</v>
      </c>
      <c r="C1764" s="12">
        <v>20210220</v>
      </c>
      <c r="D1764" s="12">
        <v>610538201209</v>
      </c>
      <c r="E1764" s="12" t="s">
        <v>19</v>
      </c>
      <c r="F1764" s="12">
        <v>20210302</v>
      </c>
      <c r="G1764" s="12" t="s">
        <v>20</v>
      </c>
      <c r="H1764" s="12" t="s">
        <v>219</v>
      </c>
      <c r="I1764" s="12" t="s">
        <v>220</v>
      </c>
      <c r="J1764" s="12">
        <v>2.14</v>
      </c>
      <c r="K1764" s="12" t="s">
        <v>23</v>
      </c>
      <c r="L1764">
        <f t="shared" si="54"/>
        <v>3</v>
      </c>
      <c r="M1764">
        <f>MATCH(H:H,[1]价格表!$B$4:$B$35,0)</f>
        <v>28</v>
      </c>
      <c r="N1764" s="4">
        <f>IF(J1764&lt;=0.3,INDEX([1]价格表!$B$4:$I$31,M1764,2),IF(AND(J1764&gt;0.3,J1764&lt;=1),INDEX([1]价格表!$B$4:$I$31,M1764,3),IF(AND(J1764&gt;1,J1764&lt;=2.2),INDEX([1]价格表!$B$4:$I$31,M1764,4),IF(AND(J1764&gt;2.2,J1764&lt;=3.3),INDEX([1]价格表!$B$4:$I$31,M1764,5),IF(AND(J1764&gt;3.3,J1764&lt;=4),INDEX([1]价格表!$B$4:$I$31,M1764,6),IF(AND(J1764&gt;4,J1764&lt;=5.5),INDEX([1]价格表!$B$4:$I$31,M1764,7),IF(J1764&gt;5.5,2.6+INDEX([1]价格表!$B$4:$I$31,M1764,8)*L1764)))))))</f>
        <v>2.8</v>
      </c>
      <c r="O1764" s="3"/>
      <c r="P1764" s="3"/>
      <c r="Q1764" s="3">
        <f t="shared" si="55"/>
        <v>0</v>
      </c>
    </row>
    <row r="1765" spans="1:17">
      <c r="A1765" s="11">
        <v>4606994593187</v>
      </c>
      <c r="B1765" s="1" t="s">
        <v>19</v>
      </c>
      <c r="C1765" s="12">
        <v>20210220</v>
      </c>
      <c r="D1765" s="12">
        <v>610538201209</v>
      </c>
      <c r="E1765" s="12" t="s">
        <v>19</v>
      </c>
      <c r="F1765" s="12">
        <v>20210302</v>
      </c>
      <c r="G1765" s="12" t="s">
        <v>20</v>
      </c>
      <c r="H1765" s="12" t="s">
        <v>40</v>
      </c>
      <c r="I1765" s="12" t="s">
        <v>103</v>
      </c>
      <c r="J1765" s="12">
        <v>7.04</v>
      </c>
      <c r="K1765" s="12" t="s">
        <v>23</v>
      </c>
      <c r="L1765">
        <f t="shared" si="54"/>
        <v>8</v>
      </c>
      <c r="M1765">
        <f>MATCH(H:H,[1]价格表!$B$4:$B$35,0)</f>
        <v>9</v>
      </c>
      <c r="N1765" s="4">
        <f>IF(J1765&lt;=0.3,INDEX([1]价格表!$B$4:$I$31,M1765,2),IF(AND(J1765&gt;0.3,J1765&lt;=1),INDEX([1]价格表!$B$4:$I$31,M1765,3),IF(AND(J1765&gt;1,J1765&lt;=2.2),INDEX([1]价格表!$B$4:$I$31,M1765,4),IF(AND(J1765&gt;2.2,J1765&lt;=3.3),INDEX([1]价格表!$B$4:$I$31,M1765,5),IF(AND(J1765&gt;3.3,J1765&lt;=4),INDEX([1]价格表!$B$4:$I$31,M1765,6),IF(AND(J1765&gt;4,J1765&lt;=5.5),INDEX([1]价格表!$B$4:$I$31,M1765,7),IF(J1765&gt;5.5,2.6+INDEX([1]价格表!$B$4:$I$31,M1765,8)*L1765)))))))</f>
        <v>10.2</v>
      </c>
      <c r="O1765" s="5">
        <v>5.05</v>
      </c>
      <c r="P1765" s="5">
        <v>4.6</v>
      </c>
      <c r="Q1765" s="3">
        <f t="shared" si="55"/>
        <v>-5.6</v>
      </c>
    </row>
    <row r="1766" spans="1:17">
      <c r="A1766" s="11">
        <v>4606994589542</v>
      </c>
      <c r="B1766" s="1" t="s">
        <v>19</v>
      </c>
      <c r="C1766" s="12">
        <v>20210220</v>
      </c>
      <c r="D1766" s="12">
        <v>610538201209</v>
      </c>
      <c r="E1766" s="12" t="s">
        <v>19</v>
      </c>
      <c r="F1766" s="12">
        <v>20210302</v>
      </c>
      <c r="G1766" s="12" t="s">
        <v>20</v>
      </c>
      <c r="H1766" s="12" t="s">
        <v>132</v>
      </c>
      <c r="I1766" s="12" t="s">
        <v>234</v>
      </c>
      <c r="J1766" s="12">
        <v>7.08</v>
      </c>
      <c r="K1766" s="12" t="s">
        <v>23</v>
      </c>
      <c r="L1766">
        <f t="shared" si="54"/>
        <v>8</v>
      </c>
      <c r="M1766">
        <f>MATCH(H:H,[1]价格表!$B$4:$B$35,0)</f>
        <v>19</v>
      </c>
      <c r="N1766" s="4">
        <f>IF(J1766&lt;=0.3,INDEX([1]价格表!$B$4:$I$31,M1766,2),IF(AND(J1766&gt;0.3,J1766&lt;=1),INDEX([1]价格表!$B$4:$I$31,M1766,3),IF(AND(J1766&gt;1,J1766&lt;=2.2),INDEX([1]价格表!$B$4:$I$31,M1766,4),IF(AND(J1766&gt;2.2,J1766&lt;=3.3),INDEX([1]价格表!$B$4:$I$31,M1766,5),IF(AND(J1766&gt;3.3,J1766&lt;=4),INDEX([1]价格表!$B$4:$I$31,M1766,6),IF(AND(J1766&gt;4,J1766&lt;=5.5),INDEX([1]价格表!$B$4:$I$31,M1766,7),IF(J1766&gt;5.5,2.6+INDEX([1]价格表!$B$4:$I$31,M1766,8)*L1766)))))))</f>
        <v>10.2</v>
      </c>
      <c r="O1766" s="3"/>
      <c r="P1766" s="3"/>
      <c r="Q1766" s="3">
        <f t="shared" si="55"/>
        <v>0</v>
      </c>
    </row>
    <row r="1767" spans="1:17">
      <c r="A1767" s="11">
        <v>4312387139508</v>
      </c>
      <c r="B1767" s="1" t="s">
        <v>19</v>
      </c>
      <c r="C1767" s="12">
        <v>20210221</v>
      </c>
      <c r="D1767" s="12">
        <v>610538201209</v>
      </c>
      <c r="E1767" s="12" t="s">
        <v>19</v>
      </c>
      <c r="F1767" s="12">
        <v>20210303</v>
      </c>
      <c r="G1767" s="12" t="s">
        <v>20</v>
      </c>
      <c r="H1767" s="12" t="s">
        <v>24</v>
      </c>
      <c r="I1767" s="12" t="s">
        <v>114</v>
      </c>
      <c r="J1767" s="12">
        <v>0.87</v>
      </c>
      <c r="K1767" s="12" t="s">
        <v>23</v>
      </c>
      <c r="L1767">
        <f t="shared" si="54"/>
        <v>1</v>
      </c>
      <c r="M1767">
        <f>MATCH(H:H,[1]价格表!$B$4:$B$35,0)</f>
        <v>1</v>
      </c>
      <c r="N1767" s="4">
        <f>IF(J1767&lt;=0.3,INDEX([1]价格表!$B$4:$I$31,M1767,2),IF(AND(J1767&gt;0.3,J1767&lt;=1),INDEX([1]价格表!$B$4:$I$31,M1767,3),IF(AND(J1767&gt;1,J1767&lt;=2.2),INDEX([1]价格表!$B$4:$I$31,M1767,4),IF(AND(J1767&gt;2.2,J1767&lt;=3.3),INDEX([1]价格表!$B$4:$I$31,M1767,5),IF(AND(J1767&gt;3.3,J1767&lt;=4),INDEX([1]价格表!$B$4:$I$31,M1767,6),IF(AND(J1767&gt;4,J1767&lt;=5.5),INDEX([1]价格表!$B$4:$I$31,M1767,7),IF(J1767&gt;5.5,2.6+INDEX([1]价格表!$B$4:$I$31,M1767,8)*L1767)))))))</f>
        <v>1.8</v>
      </c>
      <c r="O1767" s="3"/>
      <c r="P1767" s="3"/>
      <c r="Q1767" s="3">
        <f t="shared" si="55"/>
        <v>0</v>
      </c>
    </row>
    <row r="1768" spans="1:17">
      <c r="A1768" s="11">
        <v>4312387139509</v>
      </c>
      <c r="B1768" s="1" t="s">
        <v>19</v>
      </c>
      <c r="C1768" s="12">
        <v>20210221</v>
      </c>
      <c r="D1768" s="12">
        <v>610538201209</v>
      </c>
      <c r="E1768" s="12" t="s">
        <v>19</v>
      </c>
      <c r="F1768" s="12">
        <v>20210303</v>
      </c>
      <c r="G1768" s="12" t="s">
        <v>20</v>
      </c>
      <c r="H1768" s="12" t="s">
        <v>24</v>
      </c>
      <c r="I1768" s="12" t="s">
        <v>25</v>
      </c>
      <c r="J1768" s="12">
        <v>0.76</v>
      </c>
      <c r="K1768" s="12" t="s">
        <v>23</v>
      </c>
      <c r="L1768">
        <f t="shared" si="54"/>
        <v>1</v>
      </c>
      <c r="M1768">
        <f>MATCH(H:H,[1]价格表!$B$4:$B$35,0)</f>
        <v>1</v>
      </c>
      <c r="N1768" s="4">
        <f>IF(J1768&lt;=0.3,INDEX([1]价格表!$B$4:$I$31,M1768,2),IF(AND(J1768&gt;0.3,J1768&lt;=1),INDEX([1]价格表!$B$4:$I$31,M1768,3),IF(AND(J1768&gt;1,J1768&lt;=2.2),INDEX([1]价格表!$B$4:$I$31,M1768,4),IF(AND(J1768&gt;2.2,J1768&lt;=3.3),INDEX([1]价格表!$B$4:$I$31,M1768,5),IF(AND(J1768&gt;3.3,J1768&lt;=4),INDEX([1]价格表!$B$4:$I$31,M1768,6),IF(AND(J1768&gt;4,J1768&lt;=5.5),INDEX([1]价格表!$B$4:$I$31,M1768,7),IF(J1768&gt;5.5,2.6+INDEX([1]价格表!$B$4:$I$31,M1768,8)*L1768)))))))</f>
        <v>1.8</v>
      </c>
      <c r="O1768" s="3"/>
      <c r="P1768" s="3"/>
      <c r="Q1768" s="3">
        <f t="shared" si="55"/>
        <v>0</v>
      </c>
    </row>
    <row r="1769" spans="1:17">
      <c r="A1769" s="11">
        <v>4312389439649</v>
      </c>
      <c r="B1769" s="1" t="s">
        <v>19</v>
      </c>
      <c r="C1769" s="12">
        <v>20210221</v>
      </c>
      <c r="D1769" s="12">
        <v>610538201209</v>
      </c>
      <c r="E1769" s="12" t="s">
        <v>19</v>
      </c>
      <c r="F1769" s="12">
        <v>20210303</v>
      </c>
      <c r="G1769" s="12" t="s">
        <v>20</v>
      </c>
      <c r="H1769" s="12" t="s">
        <v>40</v>
      </c>
      <c r="I1769" s="12" t="s">
        <v>118</v>
      </c>
      <c r="J1769" s="12">
        <v>0.76</v>
      </c>
      <c r="K1769" s="12" t="s">
        <v>23</v>
      </c>
      <c r="L1769">
        <f t="shared" si="54"/>
        <v>1</v>
      </c>
      <c r="M1769">
        <f>MATCH(H:H,[1]价格表!$B$4:$B$35,0)</f>
        <v>9</v>
      </c>
      <c r="N1769" s="4">
        <f>IF(J1769&lt;=0.3,INDEX([1]价格表!$B$4:$I$31,M1769,2),IF(AND(J1769&gt;0.3,J1769&lt;=1),INDEX([1]价格表!$B$4:$I$31,M1769,3),IF(AND(J1769&gt;1,J1769&lt;=2.2),INDEX([1]价格表!$B$4:$I$31,M1769,4),IF(AND(J1769&gt;2.2,J1769&lt;=3.3),INDEX([1]价格表!$B$4:$I$31,M1769,5),IF(AND(J1769&gt;3.3,J1769&lt;=4),INDEX([1]价格表!$B$4:$I$31,M1769,6),IF(AND(J1769&gt;4,J1769&lt;=5.5),INDEX([1]价格表!$B$4:$I$31,M1769,7),IF(J1769&gt;5.5,2.6+INDEX([1]价格表!$B$4:$I$31,M1769,8)*L1769)))))))</f>
        <v>1.8</v>
      </c>
      <c r="O1769" s="3"/>
      <c r="P1769" s="3"/>
      <c r="Q1769" s="3">
        <f t="shared" si="55"/>
        <v>0</v>
      </c>
    </row>
    <row r="1770" spans="1:17">
      <c r="A1770" s="11">
        <v>4312389439650</v>
      </c>
      <c r="B1770" s="1" t="s">
        <v>19</v>
      </c>
      <c r="C1770" s="12">
        <v>20210221</v>
      </c>
      <c r="D1770" s="12">
        <v>610538201209</v>
      </c>
      <c r="E1770" s="12" t="s">
        <v>19</v>
      </c>
      <c r="F1770" s="12">
        <v>20210303</v>
      </c>
      <c r="G1770" s="12" t="s">
        <v>20</v>
      </c>
      <c r="H1770" s="12" t="s">
        <v>21</v>
      </c>
      <c r="I1770" s="12" t="s">
        <v>76</v>
      </c>
      <c r="J1770" s="12">
        <v>1.52</v>
      </c>
      <c r="K1770" s="12" t="s">
        <v>23</v>
      </c>
      <c r="L1770">
        <f t="shared" si="54"/>
        <v>2</v>
      </c>
      <c r="M1770">
        <f>MATCH(H:H,[1]价格表!$B$4:$B$35,0)</f>
        <v>15</v>
      </c>
      <c r="N1770" s="4">
        <f>IF(J1770&lt;=0.3,INDEX([1]价格表!$B$4:$I$31,M1770,2),IF(AND(J1770&gt;0.3,J1770&lt;=1),INDEX([1]价格表!$B$4:$I$31,M1770,3),IF(AND(J1770&gt;1,J1770&lt;=2.2),INDEX([1]价格表!$B$4:$I$31,M1770,4),IF(AND(J1770&gt;2.2,J1770&lt;=3.3),INDEX([1]价格表!$B$4:$I$31,M1770,5),IF(AND(J1770&gt;3.3,J1770&lt;=4),INDEX([1]价格表!$B$4:$I$31,M1770,6),IF(AND(J1770&gt;4,J1770&lt;=5.5),INDEX([1]价格表!$B$4:$I$31,M1770,7),IF(J1770&gt;5.5,2.6+INDEX([1]价格表!$B$4:$I$31,M1770,8)*L1770)))))))</f>
        <v>2.15</v>
      </c>
      <c r="O1770" s="3"/>
      <c r="P1770" s="3"/>
      <c r="Q1770" s="3">
        <f t="shared" si="55"/>
        <v>0</v>
      </c>
    </row>
    <row r="1771" spans="1:17">
      <c r="A1771" s="11">
        <v>4312389439651</v>
      </c>
      <c r="B1771" s="1" t="s">
        <v>19</v>
      </c>
      <c r="C1771" s="12">
        <v>20210221</v>
      </c>
      <c r="D1771" s="12">
        <v>610538201209</v>
      </c>
      <c r="E1771" s="12" t="s">
        <v>19</v>
      </c>
      <c r="F1771" s="12">
        <v>20210303</v>
      </c>
      <c r="G1771" s="12" t="s">
        <v>20</v>
      </c>
      <c r="H1771" s="12" t="s">
        <v>40</v>
      </c>
      <c r="I1771" s="12" t="s">
        <v>41</v>
      </c>
      <c r="J1771" s="12">
        <v>0.76</v>
      </c>
      <c r="K1771" s="12" t="s">
        <v>23</v>
      </c>
      <c r="L1771">
        <f t="shared" si="54"/>
        <v>1</v>
      </c>
      <c r="M1771">
        <f>MATCH(H:H,[1]价格表!$B$4:$B$35,0)</f>
        <v>9</v>
      </c>
      <c r="N1771" s="4">
        <f>IF(J1771&lt;=0.3,INDEX([1]价格表!$B$4:$I$31,M1771,2),IF(AND(J1771&gt;0.3,J1771&lt;=1),INDEX([1]价格表!$B$4:$I$31,M1771,3),IF(AND(J1771&gt;1,J1771&lt;=2.2),INDEX([1]价格表!$B$4:$I$31,M1771,4),IF(AND(J1771&gt;2.2,J1771&lt;=3.3),INDEX([1]价格表!$B$4:$I$31,M1771,5),IF(AND(J1771&gt;3.3,J1771&lt;=4),INDEX([1]价格表!$B$4:$I$31,M1771,6),IF(AND(J1771&gt;4,J1771&lt;=5.5),INDEX([1]价格表!$B$4:$I$31,M1771,7),IF(J1771&gt;5.5,2.6+INDEX([1]价格表!$B$4:$I$31,M1771,8)*L1771)))))))</f>
        <v>1.8</v>
      </c>
      <c r="O1771" s="3"/>
      <c r="P1771" s="3"/>
      <c r="Q1771" s="3">
        <f t="shared" si="55"/>
        <v>0</v>
      </c>
    </row>
    <row r="1772" spans="1:17">
      <c r="A1772" s="11">
        <v>4312402322962</v>
      </c>
      <c r="B1772" s="1" t="s">
        <v>19</v>
      </c>
      <c r="C1772" s="12">
        <v>20210221</v>
      </c>
      <c r="D1772" s="12">
        <v>610538201209</v>
      </c>
      <c r="E1772" s="12" t="s">
        <v>19</v>
      </c>
      <c r="F1772" s="12">
        <v>20210303</v>
      </c>
      <c r="G1772" s="12" t="s">
        <v>20</v>
      </c>
      <c r="H1772" s="12" t="s">
        <v>24</v>
      </c>
      <c r="I1772" s="12" t="s">
        <v>91</v>
      </c>
      <c r="J1772" s="12">
        <v>1.12</v>
      </c>
      <c r="K1772" s="12" t="s">
        <v>23</v>
      </c>
      <c r="L1772">
        <f t="shared" si="54"/>
        <v>2</v>
      </c>
      <c r="M1772">
        <f>MATCH(H:H,[1]价格表!$B$4:$B$35,0)</f>
        <v>1</v>
      </c>
      <c r="N1772" s="4">
        <f>IF(J1772&lt;=0.3,INDEX([1]价格表!$B$4:$I$31,M1772,2),IF(AND(J1772&gt;0.3,J1772&lt;=1),INDEX([1]价格表!$B$4:$I$31,M1772,3),IF(AND(J1772&gt;1,J1772&lt;=2.2),INDEX([1]价格表!$B$4:$I$31,M1772,4),IF(AND(J1772&gt;2.2,J1772&lt;=3.3),INDEX([1]价格表!$B$4:$I$31,M1772,5),IF(AND(J1772&gt;3.3,J1772&lt;=4),INDEX([1]价格表!$B$4:$I$31,M1772,6),IF(AND(J1772&gt;4,J1772&lt;=5.5),INDEX([1]价格表!$B$4:$I$31,M1772,7),IF(J1772&gt;5.5,2.6+INDEX([1]价格表!$B$4:$I$31,M1772,8)*L1772)))))))</f>
        <v>2.15</v>
      </c>
      <c r="O1772" s="5">
        <v>0.85</v>
      </c>
      <c r="P1772" s="5">
        <v>1.8</v>
      </c>
      <c r="Q1772" s="3">
        <f t="shared" si="55"/>
        <v>-0.35</v>
      </c>
    </row>
    <row r="1773" spans="1:17">
      <c r="A1773" s="11">
        <v>4312402322964</v>
      </c>
      <c r="B1773" s="1" t="s">
        <v>19</v>
      </c>
      <c r="C1773" s="12">
        <v>20210221</v>
      </c>
      <c r="D1773" s="12">
        <v>610538201209</v>
      </c>
      <c r="E1773" s="12" t="s">
        <v>19</v>
      </c>
      <c r="F1773" s="12">
        <v>20210303</v>
      </c>
      <c r="G1773" s="12" t="s">
        <v>20</v>
      </c>
      <c r="H1773" s="12" t="s">
        <v>24</v>
      </c>
      <c r="I1773" s="12" t="s">
        <v>137</v>
      </c>
      <c r="J1773" s="12">
        <v>0.58</v>
      </c>
      <c r="K1773" s="12" t="s">
        <v>23</v>
      </c>
      <c r="L1773">
        <f t="shared" si="54"/>
        <v>1</v>
      </c>
      <c r="M1773">
        <f>MATCH(H:H,[1]价格表!$B$4:$B$35,0)</f>
        <v>1</v>
      </c>
      <c r="N1773" s="4">
        <f>IF(J1773&lt;=0.3,INDEX([1]价格表!$B$4:$I$31,M1773,2),IF(AND(J1773&gt;0.3,J1773&lt;=1),INDEX([1]价格表!$B$4:$I$31,M1773,3),IF(AND(J1773&gt;1,J1773&lt;=2.2),INDEX([1]价格表!$B$4:$I$31,M1773,4),IF(AND(J1773&gt;2.2,J1773&lt;=3.3),INDEX([1]价格表!$B$4:$I$31,M1773,5),IF(AND(J1773&gt;3.3,J1773&lt;=4),INDEX([1]价格表!$B$4:$I$31,M1773,6),IF(AND(J1773&gt;4,J1773&lt;=5.5),INDEX([1]价格表!$B$4:$I$31,M1773,7),IF(J1773&gt;5.5,2.6+INDEX([1]价格表!$B$4:$I$31,M1773,8)*L1773)))))))</f>
        <v>1.8</v>
      </c>
      <c r="O1773" s="3"/>
      <c r="P1773" s="3"/>
      <c r="Q1773" s="3">
        <f t="shared" si="55"/>
        <v>0</v>
      </c>
    </row>
    <row r="1774" spans="1:17">
      <c r="A1774" s="11">
        <v>4312402322965</v>
      </c>
      <c r="B1774" s="1" t="s">
        <v>19</v>
      </c>
      <c r="C1774" s="12">
        <v>20210221</v>
      </c>
      <c r="D1774" s="12">
        <v>610538201209</v>
      </c>
      <c r="E1774" s="12" t="s">
        <v>19</v>
      </c>
      <c r="F1774" s="12">
        <v>20210303</v>
      </c>
      <c r="G1774" s="12" t="s">
        <v>20</v>
      </c>
      <c r="H1774" s="12" t="s">
        <v>24</v>
      </c>
      <c r="I1774" s="12" t="s">
        <v>111</v>
      </c>
      <c r="J1774" s="12">
        <v>0.82</v>
      </c>
      <c r="K1774" s="12" t="s">
        <v>23</v>
      </c>
      <c r="L1774">
        <f t="shared" si="54"/>
        <v>1</v>
      </c>
      <c r="M1774">
        <f>MATCH(H:H,[1]价格表!$B$4:$B$35,0)</f>
        <v>1</v>
      </c>
      <c r="N1774" s="4">
        <f>IF(J1774&lt;=0.3,INDEX([1]价格表!$B$4:$I$31,M1774,2),IF(AND(J1774&gt;0.3,J1774&lt;=1),INDEX([1]价格表!$B$4:$I$31,M1774,3),IF(AND(J1774&gt;1,J1774&lt;=2.2),INDEX([1]价格表!$B$4:$I$31,M1774,4),IF(AND(J1774&gt;2.2,J1774&lt;=3.3),INDEX([1]价格表!$B$4:$I$31,M1774,5),IF(AND(J1774&gt;3.3,J1774&lt;=4),INDEX([1]价格表!$B$4:$I$31,M1774,6),IF(AND(J1774&gt;4,J1774&lt;=5.5),INDEX([1]价格表!$B$4:$I$31,M1774,7),IF(J1774&gt;5.5,2.6+INDEX([1]价格表!$B$4:$I$31,M1774,8)*L1774)))))))</f>
        <v>1.8</v>
      </c>
      <c r="O1774" s="3"/>
      <c r="P1774" s="3"/>
      <c r="Q1774" s="3">
        <f t="shared" si="55"/>
        <v>0</v>
      </c>
    </row>
    <row r="1775" spans="1:17">
      <c r="A1775" s="11">
        <v>4312402322966</v>
      </c>
      <c r="B1775" s="1" t="s">
        <v>19</v>
      </c>
      <c r="C1775" s="12">
        <v>20210221</v>
      </c>
      <c r="D1775" s="12">
        <v>610538201209</v>
      </c>
      <c r="E1775" s="12" t="s">
        <v>19</v>
      </c>
      <c r="F1775" s="12">
        <v>20210303</v>
      </c>
      <c r="G1775" s="12" t="s">
        <v>20</v>
      </c>
      <c r="H1775" s="12" t="s">
        <v>24</v>
      </c>
      <c r="I1775" s="12" t="s">
        <v>56</v>
      </c>
      <c r="J1775" s="12">
        <v>0.66</v>
      </c>
      <c r="K1775" s="12" t="s">
        <v>23</v>
      </c>
      <c r="L1775">
        <f t="shared" si="54"/>
        <v>1</v>
      </c>
      <c r="M1775">
        <f>MATCH(H:H,[1]价格表!$B$4:$B$35,0)</f>
        <v>1</v>
      </c>
      <c r="N1775" s="4">
        <f>IF(J1775&lt;=0.3,INDEX([1]价格表!$B$4:$I$31,M1775,2),IF(AND(J1775&gt;0.3,J1775&lt;=1),INDEX([1]价格表!$B$4:$I$31,M1775,3),IF(AND(J1775&gt;1,J1775&lt;=2.2),INDEX([1]价格表!$B$4:$I$31,M1775,4),IF(AND(J1775&gt;2.2,J1775&lt;=3.3),INDEX([1]价格表!$B$4:$I$31,M1775,5),IF(AND(J1775&gt;3.3,J1775&lt;=4),INDEX([1]价格表!$B$4:$I$31,M1775,6),IF(AND(J1775&gt;4,J1775&lt;=5.5),INDEX([1]价格表!$B$4:$I$31,M1775,7),IF(J1775&gt;5.5,2.6+INDEX([1]价格表!$B$4:$I$31,M1775,8)*L1775)))))))</f>
        <v>1.8</v>
      </c>
      <c r="O1775" s="3"/>
      <c r="P1775" s="3"/>
      <c r="Q1775" s="3">
        <f t="shared" si="55"/>
        <v>0</v>
      </c>
    </row>
    <row r="1776" spans="1:17">
      <c r="A1776" s="11">
        <v>4312402322967</v>
      </c>
      <c r="B1776" s="1" t="s">
        <v>19</v>
      </c>
      <c r="C1776" s="12">
        <v>20210221</v>
      </c>
      <c r="D1776" s="12">
        <v>610538201209</v>
      </c>
      <c r="E1776" s="12" t="s">
        <v>19</v>
      </c>
      <c r="F1776" s="12">
        <v>20210303</v>
      </c>
      <c r="G1776" s="12" t="s">
        <v>20</v>
      </c>
      <c r="H1776" s="12" t="s">
        <v>24</v>
      </c>
      <c r="I1776" s="12" t="s">
        <v>80</v>
      </c>
      <c r="J1776" s="12">
        <v>0.46</v>
      </c>
      <c r="K1776" s="12" t="s">
        <v>23</v>
      </c>
      <c r="L1776">
        <f t="shared" si="54"/>
        <v>1</v>
      </c>
      <c r="M1776">
        <f>MATCH(H:H,[1]价格表!$B$4:$B$35,0)</f>
        <v>1</v>
      </c>
      <c r="N1776" s="4">
        <f>IF(J1776&lt;=0.3,INDEX([1]价格表!$B$4:$I$31,M1776,2),IF(AND(J1776&gt;0.3,J1776&lt;=1),INDEX([1]价格表!$B$4:$I$31,M1776,3),IF(AND(J1776&gt;1,J1776&lt;=2.2),INDEX([1]价格表!$B$4:$I$31,M1776,4),IF(AND(J1776&gt;2.2,J1776&lt;=3.3),INDEX([1]价格表!$B$4:$I$31,M1776,5),IF(AND(J1776&gt;3.3,J1776&lt;=4),INDEX([1]价格表!$B$4:$I$31,M1776,6),IF(AND(J1776&gt;4,J1776&lt;=5.5),INDEX([1]价格表!$B$4:$I$31,M1776,7),IF(J1776&gt;5.5,2.6+INDEX([1]价格表!$B$4:$I$31,M1776,8)*L1776)))))))</f>
        <v>1.8</v>
      </c>
      <c r="O1776" s="3"/>
      <c r="P1776" s="3"/>
      <c r="Q1776" s="3">
        <f t="shared" si="55"/>
        <v>0</v>
      </c>
    </row>
    <row r="1777" spans="1:17">
      <c r="A1777" s="11">
        <v>4312402812480</v>
      </c>
      <c r="B1777" s="1" t="s">
        <v>19</v>
      </c>
      <c r="C1777" s="12">
        <v>20210221</v>
      </c>
      <c r="D1777" s="12">
        <v>610538201209</v>
      </c>
      <c r="E1777" s="12" t="s">
        <v>19</v>
      </c>
      <c r="F1777" s="12">
        <v>20210303</v>
      </c>
      <c r="G1777" s="12" t="s">
        <v>20</v>
      </c>
      <c r="H1777" s="12" t="s">
        <v>40</v>
      </c>
      <c r="I1777" s="12" t="s">
        <v>98</v>
      </c>
      <c r="J1777" s="12">
        <v>0.79</v>
      </c>
      <c r="K1777" s="12" t="s">
        <v>23</v>
      </c>
      <c r="L1777">
        <f t="shared" si="54"/>
        <v>1</v>
      </c>
      <c r="M1777">
        <f>MATCH(H:H,[1]价格表!$B$4:$B$35,0)</f>
        <v>9</v>
      </c>
      <c r="N1777" s="4">
        <f>IF(J1777&lt;=0.3,INDEX([1]价格表!$B$4:$I$31,M1777,2),IF(AND(J1777&gt;0.3,J1777&lt;=1),INDEX([1]价格表!$B$4:$I$31,M1777,3),IF(AND(J1777&gt;1,J1777&lt;=2.2),INDEX([1]价格表!$B$4:$I$31,M1777,4),IF(AND(J1777&gt;2.2,J1777&lt;=3.3),INDEX([1]价格表!$B$4:$I$31,M1777,5),IF(AND(J1777&gt;3.3,J1777&lt;=4),INDEX([1]价格表!$B$4:$I$31,M1777,6),IF(AND(J1777&gt;4,J1777&lt;=5.5),INDEX([1]价格表!$B$4:$I$31,M1777,7),IF(J1777&gt;5.5,2.6+INDEX([1]价格表!$B$4:$I$31,M1777,8)*L1777)))))))</f>
        <v>1.8</v>
      </c>
      <c r="O1777" s="3"/>
      <c r="P1777" s="3"/>
      <c r="Q1777" s="3">
        <f t="shared" si="55"/>
        <v>0</v>
      </c>
    </row>
    <row r="1778" spans="1:17">
      <c r="A1778" s="11">
        <v>4312402818628</v>
      </c>
      <c r="B1778" s="1" t="s">
        <v>19</v>
      </c>
      <c r="C1778" s="12">
        <v>20210221</v>
      </c>
      <c r="D1778" s="12">
        <v>610538201209</v>
      </c>
      <c r="E1778" s="12" t="s">
        <v>19</v>
      </c>
      <c r="F1778" s="12">
        <v>20210303</v>
      </c>
      <c r="G1778" s="12" t="s">
        <v>20</v>
      </c>
      <c r="H1778" s="12" t="s">
        <v>54</v>
      </c>
      <c r="I1778" s="12" t="s">
        <v>67</v>
      </c>
      <c r="J1778" s="12">
        <v>0.83</v>
      </c>
      <c r="K1778" s="12" t="s">
        <v>23</v>
      </c>
      <c r="L1778">
        <f t="shared" si="54"/>
        <v>1</v>
      </c>
      <c r="M1778">
        <f>MATCH(H:H,[1]价格表!$B$4:$B$35,0)</f>
        <v>10</v>
      </c>
      <c r="N1778" s="4">
        <f>IF(J1778&lt;=0.3,INDEX([1]价格表!$B$4:$I$31,M1778,2),IF(AND(J1778&gt;0.3,J1778&lt;=1),INDEX([1]价格表!$B$4:$I$31,M1778,3),IF(AND(J1778&gt;1,J1778&lt;=2.2),INDEX([1]价格表!$B$4:$I$31,M1778,4),IF(AND(J1778&gt;2.2,J1778&lt;=3.3),INDEX([1]价格表!$B$4:$I$31,M1778,5),IF(AND(J1778&gt;3.3,J1778&lt;=4),INDEX([1]价格表!$B$4:$I$31,M1778,6),IF(AND(J1778&gt;4,J1778&lt;=5.5),INDEX([1]价格表!$B$4:$I$31,M1778,7),IF(J1778&gt;5.5,2.6+INDEX([1]价格表!$B$4:$I$31,M1778,8)*L1778)))))))</f>
        <v>1.8</v>
      </c>
      <c r="O1778" s="3"/>
      <c r="P1778" s="3"/>
      <c r="Q1778" s="3">
        <f t="shared" si="55"/>
        <v>0</v>
      </c>
    </row>
    <row r="1779" spans="1:17">
      <c r="A1779" s="11">
        <v>4312402818648</v>
      </c>
      <c r="B1779" s="1" t="s">
        <v>19</v>
      </c>
      <c r="C1779" s="12">
        <v>20210221</v>
      </c>
      <c r="D1779" s="12">
        <v>610538201209</v>
      </c>
      <c r="E1779" s="12" t="s">
        <v>19</v>
      </c>
      <c r="F1779" s="12">
        <v>20210303</v>
      </c>
      <c r="G1779" s="12" t="s">
        <v>20</v>
      </c>
      <c r="H1779" s="12" t="s">
        <v>24</v>
      </c>
      <c r="I1779" s="12" t="s">
        <v>25</v>
      </c>
      <c r="J1779" s="12">
        <v>0.76</v>
      </c>
      <c r="K1779" s="12" t="s">
        <v>23</v>
      </c>
      <c r="L1779">
        <f t="shared" si="54"/>
        <v>1</v>
      </c>
      <c r="M1779">
        <f>MATCH(H:H,[1]价格表!$B$4:$B$35,0)</f>
        <v>1</v>
      </c>
      <c r="N1779" s="4">
        <f>IF(J1779&lt;=0.3,INDEX([1]价格表!$B$4:$I$31,M1779,2),IF(AND(J1779&gt;0.3,J1779&lt;=1),INDEX([1]价格表!$B$4:$I$31,M1779,3),IF(AND(J1779&gt;1,J1779&lt;=2.2),INDEX([1]价格表!$B$4:$I$31,M1779,4),IF(AND(J1779&gt;2.2,J1779&lt;=3.3),INDEX([1]价格表!$B$4:$I$31,M1779,5),IF(AND(J1779&gt;3.3,J1779&lt;=4),INDEX([1]价格表!$B$4:$I$31,M1779,6),IF(AND(J1779&gt;4,J1779&lt;=5.5),INDEX([1]价格表!$B$4:$I$31,M1779,7),IF(J1779&gt;5.5,2.6+INDEX([1]价格表!$B$4:$I$31,M1779,8)*L1779)))))))</f>
        <v>1.8</v>
      </c>
      <c r="O1779" s="3"/>
      <c r="P1779" s="3"/>
      <c r="Q1779" s="3">
        <f t="shared" si="55"/>
        <v>0</v>
      </c>
    </row>
    <row r="1780" spans="1:17">
      <c r="A1780" s="11">
        <v>4312402818653</v>
      </c>
      <c r="B1780" s="1" t="s">
        <v>19</v>
      </c>
      <c r="C1780" s="12">
        <v>20210221</v>
      </c>
      <c r="D1780" s="12">
        <v>610538201209</v>
      </c>
      <c r="E1780" s="12" t="s">
        <v>19</v>
      </c>
      <c r="F1780" s="12">
        <v>20210303</v>
      </c>
      <c r="G1780" s="12" t="s">
        <v>20</v>
      </c>
      <c r="H1780" s="12" t="s">
        <v>132</v>
      </c>
      <c r="I1780" s="12" t="s">
        <v>172</v>
      </c>
      <c r="J1780" s="12">
        <v>0.78</v>
      </c>
      <c r="K1780" s="12" t="s">
        <v>23</v>
      </c>
      <c r="L1780">
        <f t="shared" si="54"/>
        <v>1</v>
      </c>
      <c r="M1780">
        <f>MATCH(H:H,[1]价格表!$B$4:$B$35,0)</f>
        <v>19</v>
      </c>
      <c r="N1780" s="4">
        <f>IF(J1780&lt;=0.3,INDEX([1]价格表!$B$4:$I$31,M1780,2),IF(AND(J1780&gt;0.3,J1780&lt;=1),INDEX([1]价格表!$B$4:$I$31,M1780,3),IF(AND(J1780&gt;1,J1780&lt;=2.2),INDEX([1]价格表!$B$4:$I$31,M1780,4),IF(AND(J1780&gt;2.2,J1780&lt;=3.3),INDEX([1]价格表!$B$4:$I$31,M1780,5),IF(AND(J1780&gt;3.3,J1780&lt;=4),INDEX([1]价格表!$B$4:$I$31,M1780,6),IF(AND(J1780&gt;4,J1780&lt;=5.5),INDEX([1]价格表!$B$4:$I$31,M1780,7),IF(J1780&gt;5.5,2.6+INDEX([1]价格表!$B$4:$I$31,M1780,8)*L1780)))))))</f>
        <v>1.8</v>
      </c>
      <c r="O1780" s="3"/>
      <c r="P1780" s="3"/>
      <c r="Q1780" s="3">
        <f t="shared" si="55"/>
        <v>0</v>
      </c>
    </row>
    <row r="1781" spans="1:17">
      <c r="A1781" s="11">
        <v>4312402818660</v>
      </c>
      <c r="B1781" s="1" t="s">
        <v>19</v>
      </c>
      <c r="C1781" s="12">
        <v>20210221</v>
      </c>
      <c r="D1781" s="12">
        <v>610538201209</v>
      </c>
      <c r="E1781" s="12" t="s">
        <v>19</v>
      </c>
      <c r="F1781" s="12">
        <v>20210303</v>
      </c>
      <c r="G1781" s="12" t="s">
        <v>20</v>
      </c>
      <c r="H1781" s="12" t="s">
        <v>31</v>
      </c>
      <c r="I1781" s="12" t="s">
        <v>201</v>
      </c>
      <c r="J1781" s="12">
        <v>0.76</v>
      </c>
      <c r="K1781" s="12" t="s">
        <v>23</v>
      </c>
      <c r="L1781">
        <f t="shared" si="54"/>
        <v>1</v>
      </c>
      <c r="M1781">
        <f>MATCH(H:H,[1]价格表!$B$4:$B$35,0)</f>
        <v>17</v>
      </c>
      <c r="N1781" s="4">
        <f>IF(J1781&lt;=0.3,INDEX([1]价格表!$B$4:$I$31,M1781,2),IF(AND(J1781&gt;0.3,J1781&lt;=1),INDEX([1]价格表!$B$4:$I$31,M1781,3),IF(AND(J1781&gt;1,J1781&lt;=2.2),INDEX([1]价格表!$B$4:$I$31,M1781,4),IF(AND(J1781&gt;2.2,J1781&lt;=3.3),INDEX([1]价格表!$B$4:$I$31,M1781,5),IF(AND(J1781&gt;3.3,J1781&lt;=4),INDEX([1]价格表!$B$4:$I$31,M1781,6),IF(AND(J1781&gt;4,J1781&lt;=5.5),INDEX([1]价格表!$B$4:$I$31,M1781,7),IF(J1781&gt;5.5,2.6+INDEX([1]价格表!$B$4:$I$31,M1781,8)*L1781)))))))</f>
        <v>1.8</v>
      </c>
      <c r="O1781" s="3"/>
      <c r="P1781" s="3"/>
      <c r="Q1781" s="3">
        <f t="shared" si="55"/>
        <v>0</v>
      </c>
    </row>
    <row r="1782" spans="1:17">
      <c r="A1782" s="11">
        <v>4312402818680</v>
      </c>
      <c r="B1782" s="1" t="s">
        <v>19</v>
      </c>
      <c r="C1782" s="12">
        <v>20210221</v>
      </c>
      <c r="D1782" s="12">
        <v>610538201209</v>
      </c>
      <c r="E1782" s="12" t="s">
        <v>19</v>
      </c>
      <c r="F1782" s="12">
        <v>20210303</v>
      </c>
      <c r="G1782" s="12" t="s">
        <v>20</v>
      </c>
      <c r="H1782" s="12" t="s">
        <v>81</v>
      </c>
      <c r="I1782" s="12" t="s">
        <v>210</v>
      </c>
      <c r="J1782" s="12">
        <v>0.76</v>
      </c>
      <c r="K1782" s="12" t="s">
        <v>23</v>
      </c>
      <c r="L1782">
        <f t="shared" si="54"/>
        <v>1</v>
      </c>
      <c r="M1782">
        <f>MATCH(H:H,[1]价格表!$B$4:$B$35,0)</f>
        <v>16</v>
      </c>
      <c r="N1782" s="4">
        <f>IF(J1782&lt;=0.3,INDEX([1]价格表!$B$4:$I$31,M1782,2),IF(AND(J1782&gt;0.3,J1782&lt;=1),INDEX([1]价格表!$B$4:$I$31,M1782,3),IF(AND(J1782&gt;1,J1782&lt;=2.2),INDEX([1]价格表!$B$4:$I$31,M1782,4),IF(AND(J1782&gt;2.2,J1782&lt;=3.3),INDEX([1]价格表!$B$4:$I$31,M1782,5),IF(AND(J1782&gt;3.3,J1782&lt;=4),INDEX([1]价格表!$B$4:$I$31,M1782,6),IF(AND(J1782&gt;4,J1782&lt;=5.5),INDEX([1]价格表!$B$4:$I$31,M1782,7),IF(J1782&gt;5.5,2.6+INDEX([1]价格表!$B$4:$I$31,M1782,8)*L1782)))))))</f>
        <v>1.8</v>
      </c>
      <c r="O1782" s="3"/>
      <c r="P1782" s="3"/>
      <c r="Q1782" s="3">
        <f t="shared" si="55"/>
        <v>0</v>
      </c>
    </row>
    <row r="1783" spans="1:17">
      <c r="A1783" s="11">
        <v>4312402818681</v>
      </c>
      <c r="B1783" s="1" t="s">
        <v>19</v>
      </c>
      <c r="C1783" s="12">
        <v>20210221</v>
      </c>
      <c r="D1783" s="12">
        <v>610538201209</v>
      </c>
      <c r="E1783" s="12" t="s">
        <v>19</v>
      </c>
      <c r="F1783" s="12">
        <v>20210303</v>
      </c>
      <c r="G1783" s="12" t="s">
        <v>20</v>
      </c>
      <c r="H1783" s="12" t="s">
        <v>21</v>
      </c>
      <c r="I1783" s="12" t="s">
        <v>71</v>
      </c>
      <c r="J1783" s="12">
        <v>0.78</v>
      </c>
      <c r="K1783" s="12" t="s">
        <v>23</v>
      </c>
      <c r="L1783">
        <f t="shared" si="54"/>
        <v>1</v>
      </c>
      <c r="M1783">
        <f>MATCH(H:H,[1]价格表!$B$4:$B$35,0)</f>
        <v>15</v>
      </c>
      <c r="N1783" s="4">
        <f>IF(J1783&lt;=0.3,INDEX([1]价格表!$B$4:$I$31,M1783,2),IF(AND(J1783&gt;0.3,J1783&lt;=1),INDEX([1]价格表!$B$4:$I$31,M1783,3),IF(AND(J1783&gt;1,J1783&lt;=2.2),INDEX([1]价格表!$B$4:$I$31,M1783,4),IF(AND(J1783&gt;2.2,J1783&lt;=3.3),INDEX([1]价格表!$B$4:$I$31,M1783,5),IF(AND(J1783&gt;3.3,J1783&lt;=4),INDEX([1]价格表!$B$4:$I$31,M1783,6),IF(AND(J1783&gt;4,J1783&lt;=5.5),INDEX([1]价格表!$B$4:$I$31,M1783,7),IF(J1783&gt;5.5,2.6+INDEX([1]价格表!$B$4:$I$31,M1783,8)*L1783)))))))</f>
        <v>1.8</v>
      </c>
      <c r="O1783" s="3"/>
      <c r="P1783" s="3"/>
      <c r="Q1783" s="3">
        <f t="shared" si="55"/>
        <v>0</v>
      </c>
    </row>
    <row r="1784" spans="1:17">
      <c r="A1784" s="11">
        <v>4312402818682</v>
      </c>
      <c r="B1784" s="1" t="s">
        <v>19</v>
      </c>
      <c r="C1784" s="12">
        <v>20210221</v>
      </c>
      <c r="D1784" s="12">
        <v>610538201209</v>
      </c>
      <c r="E1784" s="12" t="s">
        <v>19</v>
      </c>
      <c r="F1784" s="12">
        <v>20210303</v>
      </c>
      <c r="G1784" s="12" t="s">
        <v>20</v>
      </c>
      <c r="H1784" s="12" t="s">
        <v>24</v>
      </c>
      <c r="I1784" s="12" t="s">
        <v>80</v>
      </c>
      <c r="J1784" s="12">
        <v>0.76</v>
      </c>
      <c r="K1784" s="12" t="s">
        <v>23</v>
      </c>
      <c r="L1784">
        <f t="shared" si="54"/>
        <v>1</v>
      </c>
      <c r="M1784">
        <f>MATCH(H:H,[1]价格表!$B$4:$B$35,0)</f>
        <v>1</v>
      </c>
      <c r="N1784" s="4">
        <f>IF(J1784&lt;=0.3,INDEX([1]价格表!$B$4:$I$31,M1784,2),IF(AND(J1784&gt;0.3,J1784&lt;=1),INDEX([1]价格表!$B$4:$I$31,M1784,3),IF(AND(J1784&gt;1,J1784&lt;=2.2),INDEX([1]价格表!$B$4:$I$31,M1784,4),IF(AND(J1784&gt;2.2,J1784&lt;=3.3),INDEX([1]价格表!$B$4:$I$31,M1784,5),IF(AND(J1784&gt;3.3,J1784&lt;=4),INDEX([1]价格表!$B$4:$I$31,M1784,6),IF(AND(J1784&gt;4,J1784&lt;=5.5),INDEX([1]价格表!$B$4:$I$31,M1784,7),IF(J1784&gt;5.5,2.6+INDEX([1]价格表!$B$4:$I$31,M1784,8)*L1784)))))))</f>
        <v>1.8</v>
      </c>
      <c r="O1784" s="3"/>
      <c r="P1784" s="3"/>
      <c r="Q1784" s="3">
        <f t="shared" si="55"/>
        <v>0</v>
      </c>
    </row>
    <row r="1785" spans="1:17">
      <c r="A1785" s="11">
        <v>4312402818683</v>
      </c>
      <c r="B1785" s="1" t="s">
        <v>19</v>
      </c>
      <c r="C1785" s="12">
        <v>20210221</v>
      </c>
      <c r="D1785" s="12">
        <v>610538201209</v>
      </c>
      <c r="E1785" s="12" t="s">
        <v>19</v>
      </c>
      <c r="F1785" s="12">
        <v>20210303</v>
      </c>
      <c r="G1785" s="12" t="s">
        <v>20</v>
      </c>
      <c r="H1785" s="12" t="s">
        <v>81</v>
      </c>
      <c r="I1785" s="12" t="s">
        <v>281</v>
      </c>
      <c r="J1785" s="12">
        <v>0.8</v>
      </c>
      <c r="K1785" s="12" t="s">
        <v>23</v>
      </c>
      <c r="L1785">
        <f t="shared" si="54"/>
        <v>1</v>
      </c>
      <c r="M1785">
        <f>MATCH(H:H,[1]价格表!$B$4:$B$35,0)</f>
        <v>16</v>
      </c>
      <c r="N1785" s="4">
        <f>IF(J1785&lt;=0.3,INDEX([1]价格表!$B$4:$I$31,M1785,2),IF(AND(J1785&gt;0.3,J1785&lt;=1),INDEX([1]价格表!$B$4:$I$31,M1785,3),IF(AND(J1785&gt;1,J1785&lt;=2.2),INDEX([1]价格表!$B$4:$I$31,M1785,4),IF(AND(J1785&gt;2.2,J1785&lt;=3.3),INDEX([1]价格表!$B$4:$I$31,M1785,5),IF(AND(J1785&gt;3.3,J1785&lt;=4),INDEX([1]价格表!$B$4:$I$31,M1785,6),IF(AND(J1785&gt;4,J1785&lt;=5.5),INDEX([1]价格表!$B$4:$I$31,M1785,7),IF(J1785&gt;5.5,2.6+INDEX([1]价格表!$B$4:$I$31,M1785,8)*L1785)))))))</f>
        <v>1.8</v>
      </c>
      <c r="O1785" s="3"/>
      <c r="P1785" s="3"/>
      <c r="Q1785" s="3">
        <f t="shared" si="55"/>
        <v>0</v>
      </c>
    </row>
    <row r="1786" spans="1:17">
      <c r="A1786" s="11">
        <v>4312402818684</v>
      </c>
      <c r="B1786" s="1" t="s">
        <v>19</v>
      </c>
      <c r="C1786" s="12">
        <v>20210221</v>
      </c>
      <c r="D1786" s="12">
        <v>610538201209</v>
      </c>
      <c r="E1786" s="12" t="s">
        <v>19</v>
      </c>
      <c r="F1786" s="12">
        <v>20210303</v>
      </c>
      <c r="G1786" s="12" t="s">
        <v>20</v>
      </c>
      <c r="H1786" s="12" t="s">
        <v>31</v>
      </c>
      <c r="I1786" s="12" t="s">
        <v>77</v>
      </c>
      <c r="J1786" s="12">
        <v>0.76</v>
      </c>
      <c r="K1786" s="12" t="s">
        <v>23</v>
      </c>
      <c r="L1786">
        <f t="shared" si="54"/>
        <v>1</v>
      </c>
      <c r="M1786">
        <f>MATCH(H:H,[1]价格表!$B$4:$B$35,0)</f>
        <v>17</v>
      </c>
      <c r="N1786" s="4">
        <f>IF(J1786&lt;=0.3,INDEX([1]价格表!$B$4:$I$31,M1786,2),IF(AND(J1786&gt;0.3,J1786&lt;=1),INDEX([1]价格表!$B$4:$I$31,M1786,3),IF(AND(J1786&gt;1,J1786&lt;=2.2),INDEX([1]价格表!$B$4:$I$31,M1786,4),IF(AND(J1786&gt;2.2,J1786&lt;=3.3),INDEX([1]价格表!$B$4:$I$31,M1786,5),IF(AND(J1786&gt;3.3,J1786&lt;=4),INDEX([1]价格表!$B$4:$I$31,M1786,6),IF(AND(J1786&gt;4,J1786&lt;=5.5),INDEX([1]价格表!$B$4:$I$31,M1786,7),IF(J1786&gt;5.5,2.6+INDEX([1]价格表!$B$4:$I$31,M1786,8)*L1786)))))))</f>
        <v>1.8</v>
      </c>
      <c r="O1786" s="3"/>
      <c r="P1786" s="3"/>
      <c r="Q1786" s="3">
        <f t="shared" si="55"/>
        <v>0</v>
      </c>
    </row>
    <row r="1787" spans="1:17">
      <c r="A1787" s="11">
        <v>4312402818685</v>
      </c>
      <c r="B1787" s="1" t="s">
        <v>19</v>
      </c>
      <c r="C1787" s="12">
        <v>20210221</v>
      </c>
      <c r="D1787" s="12">
        <v>610538201209</v>
      </c>
      <c r="E1787" s="12" t="s">
        <v>19</v>
      </c>
      <c r="F1787" s="12">
        <v>20210303</v>
      </c>
      <c r="G1787" s="12" t="s">
        <v>20</v>
      </c>
      <c r="H1787" s="12" t="s">
        <v>72</v>
      </c>
      <c r="I1787" s="12" t="s">
        <v>73</v>
      </c>
      <c r="J1787" s="12">
        <v>0.82</v>
      </c>
      <c r="K1787" s="12" t="s">
        <v>23</v>
      </c>
      <c r="L1787">
        <f t="shared" si="54"/>
        <v>1</v>
      </c>
      <c r="M1787">
        <f>MATCH(H:H,[1]价格表!$B$4:$B$35,0)</f>
        <v>2</v>
      </c>
      <c r="N1787" s="4">
        <f>IF(J1787&lt;=0.3,INDEX([1]价格表!$B$4:$I$31,M1787,2),IF(AND(J1787&gt;0.3,J1787&lt;=1),INDEX([1]价格表!$B$4:$I$31,M1787,3),IF(AND(J1787&gt;1,J1787&lt;=2.2),INDEX([1]价格表!$B$4:$I$31,M1787,4),IF(AND(J1787&gt;2.2,J1787&lt;=3.3),INDEX([1]价格表!$B$4:$I$31,M1787,5),IF(AND(J1787&gt;3.3,J1787&lt;=4),INDEX([1]价格表!$B$4:$I$31,M1787,6),IF(AND(J1787&gt;4,J1787&lt;=5.5),INDEX([1]价格表!$B$4:$I$31,M1787,7),IF(J1787&gt;5.5,2.6+INDEX([1]价格表!$B$4:$I$31,M1787,8)*L1787)))))))</f>
        <v>1.8</v>
      </c>
      <c r="O1787" s="3"/>
      <c r="P1787" s="3"/>
      <c r="Q1787" s="3">
        <f t="shared" si="55"/>
        <v>0</v>
      </c>
    </row>
    <row r="1788" spans="1:17">
      <c r="A1788" s="11">
        <v>4312402826301</v>
      </c>
      <c r="B1788" s="1" t="s">
        <v>19</v>
      </c>
      <c r="C1788" s="12">
        <v>20210221</v>
      </c>
      <c r="D1788" s="12">
        <v>610538201209</v>
      </c>
      <c r="E1788" s="12" t="s">
        <v>19</v>
      </c>
      <c r="F1788" s="12">
        <v>20210303</v>
      </c>
      <c r="G1788" s="12" t="s">
        <v>20</v>
      </c>
      <c r="H1788" s="12" t="s">
        <v>72</v>
      </c>
      <c r="I1788" s="12" t="s">
        <v>73</v>
      </c>
      <c r="J1788" s="12">
        <v>0.83</v>
      </c>
      <c r="K1788" s="12" t="s">
        <v>23</v>
      </c>
      <c r="L1788">
        <f t="shared" si="54"/>
        <v>1</v>
      </c>
      <c r="M1788">
        <f>MATCH(H:H,[1]价格表!$B$4:$B$35,0)</f>
        <v>2</v>
      </c>
      <c r="N1788" s="4">
        <f>IF(J1788&lt;=0.3,INDEX([1]价格表!$B$4:$I$31,M1788,2),IF(AND(J1788&gt;0.3,J1788&lt;=1),INDEX([1]价格表!$B$4:$I$31,M1788,3),IF(AND(J1788&gt;1,J1788&lt;=2.2),INDEX([1]价格表!$B$4:$I$31,M1788,4),IF(AND(J1788&gt;2.2,J1788&lt;=3.3),INDEX([1]价格表!$B$4:$I$31,M1788,5),IF(AND(J1788&gt;3.3,J1788&lt;=4),INDEX([1]价格表!$B$4:$I$31,M1788,6),IF(AND(J1788&gt;4,J1788&lt;=5.5),INDEX([1]价格表!$B$4:$I$31,M1788,7),IF(J1788&gt;5.5,2.6+INDEX([1]价格表!$B$4:$I$31,M1788,8)*L1788)))))))</f>
        <v>1.8</v>
      </c>
      <c r="O1788" s="3"/>
      <c r="P1788" s="3"/>
      <c r="Q1788" s="3">
        <f t="shared" si="55"/>
        <v>0</v>
      </c>
    </row>
    <row r="1789" spans="1:17">
      <c r="A1789" s="11">
        <v>4312402830172</v>
      </c>
      <c r="B1789" s="1" t="s">
        <v>19</v>
      </c>
      <c r="C1789" s="12">
        <v>20210221</v>
      </c>
      <c r="D1789" s="12">
        <v>610538201209</v>
      </c>
      <c r="E1789" s="12" t="s">
        <v>19</v>
      </c>
      <c r="F1789" s="12">
        <v>20210303</v>
      </c>
      <c r="G1789" s="12" t="s">
        <v>20</v>
      </c>
      <c r="H1789" s="12" t="s">
        <v>132</v>
      </c>
      <c r="I1789" s="12" t="s">
        <v>133</v>
      </c>
      <c r="J1789" s="12">
        <v>0.92</v>
      </c>
      <c r="K1789" s="12" t="s">
        <v>23</v>
      </c>
      <c r="L1789">
        <f t="shared" si="54"/>
        <v>1</v>
      </c>
      <c r="M1789">
        <f>MATCH(H:H,[1]价格表!$B$4:$B$35,0)</f>
        <v>19</v>
      </c>
      <c r="N1789" s="4">
        <f>IF(J1789&lt;=0.3,INDEX([1]价格表!$B$4:$I$31,M1789,2),IF(AND(J1789&gt;0.3,J1789&lt;=1),INDEX([1]价格表!$B$4:$I$31,M1789,3),IF(AND(J1789&gt;1,J1789&lt;=2.2),INDEX([1]价格表!$B$4:$I$31,M1789,4),IF(AND(J1789&gt;2.2,J1789&lt;=3.3),INDEX([1]价格表!$B$4:$I$31,M1789,5),IF(AND(J1789&gt;3.3,J1789&lt;=4),INDEX([1]价格表!$B$4:$I$31,M1789,6),IF(AND(J1789&gt;4,J1789&lt;=5.5),INDEX([1]价格表!$B$4:$I$31,M1789,7),IF(J1789&gt;5.5,2.6+INDEX([1]价格表!$B$4:$I$31,M1789,8)*L1789)))))))</f>
        <v>1.8</v>
      </c>
      <c r="O1789" s="3"/>
      <c r="P1789" s="3"/>
      <c r="Q1789" s="3">
        <f t="shared" si="55"/>
        <v>0</v>
      </c>
    </row>
    <row r="1790" spans="1:17">
      <c r="A1790" s="11">
        <v>4312402838165</v>
      </c>
      <c r="B1790" s="1" t="s">
        <v>19</v>
      </c>
      <c r="C1790" s="12">
        <v>20210221</v>
      </c>
      <c r="D1790" s="12">
        <v>610538201209</v>
      </c>
      <c r="E1790" s="12" t="s">
        <v>19</v>
      </c>
      <c r="F1790" s="12">
        <v>20210303</v>
      </c>
      <c r="G1790" s="12" t="s">
        <v>20</v>
      </c>
      <c r="H1790" s="12" t="s">
        <v>40</v>
      </c>
      <c r="I1790" s="12" t="s">
        <v>188</v>
      </c>
      <c r="J1790" s="12">
        <v>0.8</v>
      </c>
      <c r="K1790" s="12" t="s">
        <v>23</v>
      </c>
      <c r="L1790">
        <f t="shared" si="54"/>
        <v>1</v>
      </c>
      <c r="M1790">
        <f>MATCH(H:H,[1]价格表!$B$4:$B$35,0)</f>
        <v>9</v>
      </c>
      <c r="N1790" s="4">
        <f>IF(J1790&lt;=0.3,INDEX([1]价格表!$B$4:$I$31,M1790,2),IF(AND(J1790&gt;0.3,J1790&lt;=1),INDEX([1]价格表!$B$4:$I$31,M1790,3),IF(AND(J1790&gt;1,J1790&lt;=2.2),INDEX([1]价格表!$B$4:$I$31,M1790,4),IF(AND(J1790&gt;2.2,J1790&lt;=3.3),INDEX([1]价格表!$B$4:$I$31,M1790,5),IF(AND(J1790&gt;3.3,J1790&lt;=4),INDEX([1]价格表!$B$4:$I$31,M1790,6),IF(AND(J1790&gt;4,J1790&lt;=5.5),INDEX([1]价格表!$B$4:$I$31,M1790,7),IF(J1790&gt;5.5,2.6+INDEX([1]价格表!$B$4:$I$31,M1790,8)*L1790)))))))</f>
        <v>1.8</v>
      </c>
      <c r="O1790" s="3"/>
      <c r="P1790" s="3"/>
      <c r="Q1790" s="3">
        <f t="shared" si="55"/>
        <v>0</v>
      </c>
    </row>
    <row r="1791" spans="1:17">
      <c r="A1791" s="11">
        <v>4312402853874</v>
      </c>
      <c r="B1791" s="1" t="s">
        <v>19</v>
      </c>
      <c r="C1791" s="12">
        <v>20210221</v>
      </c>
      <c r="D1791" s="12">
        <v>610538201209</v>
      </c>
      <c r="E1791" s="12" t="s">
        <v>19</v>
      </c>
      <c r="F1791" s="12">
        <v>20210303</v>
      </c>
      <c r="G1791" s="12" t="s">
        <v>20</v>
      </c>
      <c r="H1791" s="12" t="s">
        <v>52</v>
      </c>
      <c r="I1791" s="12" t="s">
        <v>92</v>
      </c>
      <c r="J1791" s="12">
        <v>0.76</v>
      </c>
      <c r="K1791" s="12" t="s">
        <v>23</v>
      </c>
      <c r="L1791">
        <f t="shared" si="54"/>
        <v>1</v>
      </c>
      <c r="M1791">
        <f>MATCH(H:H,[1]价格表!$B$4:$B$35,0)</f>
        <v>21</v>
      </c>
      <c r="N1791" s="4">
        <f>IF(J1791&lt;=0.3,INDEX([1]价格表!$B$4:$I$31,M1791,2),IF(AND(J1791&gt;0.3,J1791&lt;=1),INDEX([1]价格表!$B$4:$I$31,M1791,3),IF(AND(J1791&gt;1,J1791&lt;=2.2),INDEX([1]价格表!$B$4:$I$31,M1791,4),IF(AND(J1791&gt;2.2,J1791&lt;=3.3),INDEX([1]价格表!$B$4:$I$31,M1791,5),IF(AND(J1791&gt;3.3,J1791&lt;=4),INDEX([1]价格表!$B$4:$I$31,M1791,6),IF(AND(J1791&gt;4,J1791&lt;=5.5),INDEX([1]价格表!$B$4:$I$31,M1791,7),IF(J1791&gt;5.5,2.6+INDEX([1]价格表!$B$4:$I$31,M1791,8)*L1791)))))))</f>
        <v>1.8</v>
      </c>
      <c r="O1791" s="3"/>
      <c r="P1791" s="3"/>
      <c r="Q1791" s="3">
        <f t="shared" si="55"/>
        <v>0</v>
      </c>
    </row>
    <row r="1792" spans="1:17">
      <c r="A1792" s="11">
        <v>4312403318642</v>
      </c>
      <c r="B1792" s="1" t="s">
        <v>19</v>
      </c>
      <c r="C1792" s="12">
        <v>20210221</v>
      </c>
      <c r="D1792" s="12">
        <v>610538201209</v>
      </c>
      <c r="E1792" s="12" t="s">
        <v>19</v>
      </c>
      <c r="F1792" s="12">
        <v>20210303</v>
      </c>
      <c r="G1792" s="12" t="s">
        <v>20</v>
      </c>
      <c r="H1792" s="12" t="s">
        <v>29</v>
      </c>
      <c r="I1792" s="12" t="s">
        <v>122</v>
      </c>
      <c r="J1792" s="12">
        <v>3</v>
      </c>
      <c r="K1792" s="12" t="s">
        <v>23</v>
      </c>
      <c r="L1792">
        <f t="shared" si="54"/>
        <v>3</v>
      </c>
      <c r="M1792">
        <f>MATCH(H:H,[1]价格表!$B$4:$B$35,0)</f>
        <v>3</v>
      </c>
      <c r="N1792" s="4">
        <f>IF(J1792&lt;=0.3,INDEX([1]价格表!$B$4:$I$31,M1792,2),IF(AND(J1792&gt;0.3,J1792&lt;=1),INDEX([1]价格表!$B$4:$I$31,M1792,3),IF(AND(J1792&gt;1,J1792&lt;=2.2),INDEX([1]价格表!$B$4:$I$31,M1792,4),IF(AND(J1792&gt;2.2,J1792&lt;=3.3),INDEX([1]价格表!$B$4:$I$31,M1792,5),IF(AND(J1792&gt;3.3,J1792&lt;=4),INDEX([1]价格表!$B$4:$I$31,M1792,6),IF(AND(J1792&gt;4,J1792&lt;=5.5),INDEX([1]价格表!$B$4:$I$31,M1792,7),IF(J1792&gt;5.5,2.6+INDEX([1]价格表!$B$4:$I$31,M1792,8)*L1792)))))))</f>
        <v>2.5</v>
      </c>
      <c r="O1792" s="3"/>
      <c r="P1792" s="3"/>
      <c r="Q1792" s="3">
        <f t="shared" si="55"/>
        <v>0</v>
      </c>
    </row>
    <row r="1793" spans="1:17">
      <c r="A1793" s="11">
        <v>4312405322469</v>
      </c>
      <c r="B1793" s="1" t="s">
        <v>19</v>
      </c>
      <c r="C1793" s="12">
        <v>20210221</v>
      </c>
      <c r="D1793" s="12">
        <v>610538201209</v>
      </c>
      <c r="E1793" s="12" t="s">
        <v>19</v>
      </c>
      <c r="F1793" s="12">
        <v>20210303</v>
      </c>
      <c r="G1793" s="12" t="s">
        <v>20</v>
      </c>
      <c r="H1793" s="12" t="s">
        <v>38</v>
      </c>
      <c r="I1793" s="12" t="s">
        <v>266</v>
      </c>
      <c r="J1793" s="12">
        <v>0.76</v>
      </c>
      <c r="K1793" s="12" t="s">
        <v>23</v>
      </c>
      <c r="L1793">
        <f t="shared" si="54"/>
        <v>1</v>
      </c>
      <c r="M1793">
        <f>MATCH(H:H,[1]价格表!$B$4:$B$35,0)</f>
        <v>5</v>
      </c>
      <c r="N1793" s="4">
        <f>IF(J1793&lt;=0.3,INDEX([1]价格表!$B$4:$I$31,M1793,2),IF(AND(J1793&gt;0.3,J1793&lt;=1),INDEX([1]价格表!$B$4:$I$31,M1793,3),IF(AND(J1793&gt;1,J1793&lt;=2.2),INDEX([1]价格表!$B$4:$I$31,M1793,4),IF(AND(J1793&gt;2.2,J1793&lt;=3.3),INDEX([1]价格表!$B$4:$I$31,M1793,5),IF(AND(J1793&gt;3.3,J1793&lt;=4),INDEX([1]价格表!$B$4:$I$31,M1793,6),IF(AND(J1793&gt;4,J1793&lt;=5.5),INDEX([1]价格表!$B$4:$I$31,M1793,7),IF(J1793&gt;5.5,2.6+INDEX([1]价格表!$B$4:$I$31,M1793,8)*L1793)))))))</f>
        <v>1.8</v>
      </c>
      <c r="O1793" s="3"/>
      <c r="P1793" s="3"/>
      <c r="Q1793" s="3">
        <f t="shared" si="55"/>
        <v>0</v>
      </c>
    </row>
    <row r="1794" spans="1:17">
      <c r="A1794" s="11">
        <v>4312405322470</v>
      </c>
      <c r="B1794" s="1" t="s">
        <v>19</v>
      </c>
      <c r="C1794" s="12">
        <v>20210221</v>
      </c>
      <c r="D1794" s="12">
        <v>610538201209</v>
      </c>
      <c r="E1794" s="12" t="s">
        <v>19</v>
      </c>
      <c r="F1794" s="12">
        <v>20210303</v>
      </c>
      <c r="G1794" s="12" t="s">
        <v>20</v>
      </c>
      <c r="H1794" s="12" t="s">
        <v>29</v>
      </c>
      <c r="I1794" s="12" t="s">
        <v>123</v>
      </c>
      <c r="J1794" s="12">
        <v>0.81</v>
      </c>
      <c r="K1794" s="12" t="s">
        <v>23</v>
      </c>
      <c r="L1794">
        <f t="shared" si="54"/>
        <v>1</v>
      </c>
      <c r="M1794">
        <f>MATCH(H:H,[1]价格表!$B$4:$B$35,0)</f>
        <v>3</v>
      </c>
      <c r="N1794" s="4">
        <f>IF(J1794&lt;=0.3,INDEX([1]价格表!$B$4:$I$31,M1794,2),IF(AND(J1794&gt;0.3,J1794&lt;=1),INDEX([1]价格表!$B$4:$I$31,M1794,3),IF(AND(J1794&gt;1,J1794&lt;=2.2),INDEX([1]价格表!$B$4:$I$31,M1794,4),IF(AND(J1794&gt;2.2,J1794&lt;=3.3),INDEX([1]价格表!$B$4:$I$31,M1794,5),IF(AND(J1794&gt;3.3,J1794&lt;=4),INDEX([1]价格表!$B$4:$I$31,M1794,6),IF(AND(J1794&gt;4,J1794&lt;=5.5),INDEX([1]价格表!$B$4:$I$31,M1794,7),IF(J1794&gt;5.5,2.6+INDEX([1]价格表!$B$4:$I$31,M1794,8)*L1794)))))))</f>
        <v>1.8</v>
      </c>
      <c r="O1794" s="3"/>
      <c r="P1794" s="3"/>
      <c r="Q1794" s="3">
        <f t="shared" si="55"/>
        <v>0</v>
      </c>
    </row>
    <row r="1795" spans="1:17">
      <c r="A1795" s="11">
        <v>4312405322471</v>
      </c>
      <c r="B1795" s="1" t="s">
        <v>19</v>
      </c>
      <c r="C1795" s="12">
        <v>20210221</v>
      </c>
      <c r="D1795" s="12">
        <v>610538201209</v>
      </c>
      <c r="E1795" s="12" t="s">
        <v>19</v>
      </c>
      <c r="F1795" s="12">
        <v>20210303</v>
      </c>
      <c r="G1795" s="12" t="s">
        <v>20</v>
      </c>
      <c r="H1795" s="12" t="s">
        <v>40</v>
      </c>
      <c r="I1795" s="12" t="s">
        <v>98</v>
      </c>
      <c r="J1795" s="12">
        <v>0.76</v>
      </c>
      <c r="K1795" s="12" t="s">
        <v>23</v>
      </c>
      <c r="L1795">
        <f t="shared" si="54"/>
        <v>1</v>
      </c>
      <c r="M1795">
        <f>MATCH(H:H,[1]价格表!$B$4:$B$35,0)</f>
        <v>9</v>
      </c>
      <c r="N1795" s="4">
        <f>IF(J1795&lt;=0.3,INDEX([1]价格表!$B$4:$I$31,M1795,2),IF(AND(J1795&gt;0.3,J1795&lt;=1),INDEX([1]价格表!$B$4:$I$31,M1795,3),IF(AND(J1795&gt;1,J1795&lt;=2.2),INDEX([1]价格表!$B$4:$I$31,M1795,4),IF(AND(J1795&gt;2.2,J1795&lt;=3.3),INDEX([1]价格表!$B$4:$I$31,M1795,5),IF(AND(J1795&gt;3.3,J1795&lt;=4),INDEX([1]价格表!$B$4:$I$31,M1795,6),IF(AND(J1795&gt;4,J1795&lt;=5.5),INDEX([1]价格表!$B$4:$I$31,M1795,7),IF(J1795&gt;5.5,2.6+INDEX([1]价格表!$B$4:$I$31,M1795,8)*L1795)))))))</f>
        <v>1.8</v>
      </c>
      <c r="O1795" s="3"/>
      <c r="P1795" s="3"/>
      <c r="Q1795" s="3">
        <f t="shared" si="55"/>
        <v>0</v>
      </c>
    </row>
    <row r="1796" spans="1:17">
      <c r="A1796" s="11">
        <v>4312405322472</v>
      </c>
      <c r="B1796" s="1" t="s">
        <v>19</v>
      </c>
      <c r="C1796" s="12">
        <v>20210221</v>
      </c>
      <c r="D1796" s="12">
        <v>610538201209</v>
      </c>
      <c r="E1796" s="12" t="s">
        <v>19</v>
      </c>
      <c r="F1796" s="12">
        <v>20210303</v>
      </c>
      <c r="G1796" s="12" t="s">
        <v>20</v>
      </c>
      <c r="H1796" s="12" t="s">
        <v>21</v>
      </c>
      <c r="I1796" s="12" t="s">
        <v>76</v>
      </c>
      <c r="J1796" s="12">
        <v>0.76</v>
      </c>
      <c r="K1796" s="12" t="s">
        <v>23</v>
      </c>
      <c r="L1796">
        <f t="shared" ref="L1796:L1859" si="56">ROUNDUP(J1796,0)</f>
        <v>1</v>
      </c>
      <c r="M1796">
        <f>MATCH(H:H,[1]价格表!$B$4:$B$35,0)</f>
        <v>15</v>
      </c>
      <c r="N1796" s="4">
        <f>IF(J1796&lt;=0.3,INDEX([1]价格表!$B$4:$I$31,M1796,2),IF(AND(J1796&gt;0.3,J1796&lt;=1),INDEX([1]价格表!$B$4:$I$31,M1796,3),IF(AND(J1796&gt;1,J1796&lt;=2.2),INDEX([1]价格表!$B$4:$I$31,M1796,4),IF(AND(J1796&gt;2.2,J1796&lt;=3.3),INDEX([1]价格表!$B$4:$I$31,M1796,5),IF(AND(J1796&gt;3.3,J1796&lt;=4),INDEX([1]价格表!$B$4:$I$31,M1796,6),IF(AND(J1796&gt;4,J1796&lt;=5.5),INDEX([1]价格表!$B$4:$I$31,M1796,7),IF(J1796&gt;5.5,2.6+INDEX([1]价格表!$B$4:$I$31,M1796,8)*L1796)))))))</f>
        <v>1.8</v>
      </c>
      <c r="O1796" s="3"/>
      <c r="P1796" s="3"/>
      <c r="Q1796" s="3">
        <f t="shared" ref="Q1796:Q1859" si="57">IF(P1796&gt;0,P1796-N1796,0)</f>
        <v>0</v>
      </c>
    </row>
    <row r="1797" spans="1:17">
      <c r="A1797" s="11">
        <v>4312405322473</v>
      </c>
      <c r="B1797" s="1" t="s">
        <v>19</v>
      </c>
      <c r="C1797" s="12">
        <v>20210221</v>
      </c>
      <c r="D1797" s="12">
        <v>610538201209</v>
      </c>
      <c r="E1797" s="12" t="s">
        <v>19</v>
      </c>
      <c r="F1797" s="12">
        <v>20210303</v>
      </c>
      <c r="G1797" s="12" t="s">
        <v>20</v>
      </c>
      <c r="H1797" s="12" t="s">
        <v>38</v>
      </c>
      <c r="I1797" s="12" t="s">
        <v>116</v>
      </c>
      <c r="J1797" s="12">
        <v>0.76</v>
      </c>
      <c r="K1797" s="12" t="s">
        <v>23</v>
      </c>
      <c r="L1797">
        <f t="shared" si="56"/>
        <v>1</v>
      </c>
      <c r="M1797">
        <f>MATCH(H:H,[1]价格表!$B$4:$B$35,0)</f>
        <v>5</v>
      </c>
      <c r="N1797" s="4">
        <f>IF(J1797&lt;=0.3,INDEX([1]价格表!$B$4:$I$31,M1797,2),IF(AND(J1797&gt;0.3,J1797&lt;=1),INDEX([1]价格表!$B$4:$I$31,M1797,3),IF(AND(J1797&gt;1,J1797&lt;=2.2),INDEX([1]价格表!$B$4:$I$31,M1797,4),IF(AND(J1797&gt;2.2,J1797&lt;=3.3),INDEX([1]价格表!$B$4:$I$31,M1797,5),IF(AND(J1797&gt;3.3,J1797&lt;=4),INDEX([1]价格表!$B$4:$I$31,M1797,6),IF(AND(J1797&gt;4,J1797&lt;=5.5),INDEX([1]价格表!$B$4:$I$31,M1797,7),IF(J1797&gt;5.5,2.6+INDEX([1]价格表!$B$4:$I$31,M1797,8)*L1797)))))))</f>
        <v>1.8</v>
      </c>
      <c r="O1797" s="3"/>
      <c r="P1797" s="3"/>
      <c r="Q1797" s="3">
        <f t="shared" si="57"/>
        <v>0</v>
      </c>
    </row>
    <row r="1798" spans="1:17">
      <c r="A1798" s="11">
        <v>4312408203634</v>
      </c>
      <c r="B1798" s="1" t="s">
        <v>19</v>
      </c>
      <c r="C1798" s="12">
        <v>20210221</v>
      </c>
      <c r="D1798" s="12">
        <v>610538201209</v>
      </c>
      <c r="E1798" s="12" t="s">
        <v>19</v>
      </c>
      <c r="F1798" s="12">
        <v>20210303</v>
      </c>
      <c r="G1798" s="12" t="s">
        <v>20</v>
      </c>
      <c r="H1798" s="12" t="s">
        <v>40</v>
      </c>
      <c r="I1798" s="12" t="s">
        <v>142</v>
      </c>
      <c r="J1798" s="12">
        <v>0.77</v>
      </c>
      <c r="K1798" s="12" t="s">
        <v>23</v>
      </c>
      <c r="L1798">
        <f t="shared" si="56"/>
        <v>1</v>
      </c>
      <c r="M1798">
        <f>MATCH(H:H,[1]价格表!$B$4:$B$35,0)</f>
        <v>9</v>
      </c>
      <c r="N1798" s="4">
        <f>IF(J1798&lt;=0.3,INDEX([1]价格表!$B$4:$I$31,M1798,2),IF(AND(J1798&gt;0.3,J1798&lt;=1),INDEX([1]价格表!$B$4:$I$31,M1798,3),IF(AND(J1798&gt;1,J1798&lt;=2.2),INDEX([1]价格表!$B$4:$I$31,M1798,4),IF(AND(J1798&gt;2.2,J1798&lt;=3.3),INDEX([1]价格表!$B$4:$I$31,M1798,5),IF(AND(J1798&gt;3.3,J1798&lt;=4),INDEX([1]价格表!$B$4:$I$31,M1798,6),IF(AND(J1798&gt;4,J1798&lt;=5.5),INDEX([1]价格表!$B$4:$I$31,M1798,7),IF(J1798&gt;5.5,2.6+INDEX([1]价格表!$B$4:$I$31,M1798,8)*L1798)))))))</f>
        <v>1.8</v>
      </c>
      <c r="O1798" s="3"/>
      <c r="P1798" s="3"/>
      <c r="Q1798" s="3">
        <f t="shared" si="57"/>
        <v>0</v>
      </c>
    </row>
    <row r="1799" spans="1:17">
      <c r="A1799" s="11">
        <v>4312408203635</v>
      </c>
      <c r="B1799" s="1" t="s">
        <v>19</v>
      </c>
      <c r="C1799" s="12">
        <v>20210221</v>
      </c>
      <c r="D1799" s="12">
        <v>610538201209</v>
      </c>
      <c r="E1799" s="12" t="s">
        <v>19</v>
      </c>
      <c r="F1799" s="12">
        <v>20210303</v>
      </c>
      <c r="G1799" s="12" t="s">
        <v>20</v>
      </c>
      <c r="H1799" s="12" t="s">
        <v>21</v>
      </c>
      <c r="I1799" s="12" t="s">
        <v>289</v>
      </c>
      <c r="J1799" s="12">
        <v>0.88</v>
      </c>
      <c r="K1799" s="12" t="s">
        <v>23</v>
      </c>
      <c r="L1799">
        <f t="shared" si="56"/>
        <v>1</v>
      </c>
      <c r="M1799">
        <f>MATCH(H:H,[1]价格表!$B$4:$B$35,0)</f>
        <v>15</v>
      </c>
      <c r="N1799" s="4">
        <f>IF(J1799&lt;=0.3,INDEX([1]价格表!$B$4:$I$31,M1799,2),IF(AND(J1799&gt;0.3,J1799&lt;=1),INDEX([1]价格表!$B$4:$I$31,M1799,3),IF(AND(J1799&gt;1,J1799&lt;=2.2),INDEX([1]价格表!$B$4:$I$31,M1799,4),IF(AND(J1799&gt;2.2,J1799&lt;=3.3),INDEX([1]价格表!$B$4:$I$31,M1799,5),IF(AND(J1799&gt;3.3,J1799&lt;=4),INDEX([1]价格表!$B$4:$I$31,M1799,6),IF(AND(J1799&gt;4,J1799&lt;=5.5),INDEX([1]价格表!$B$4:$I$31,M1799,7),IF(J1799&gt;5.5,2.6+INDEX([1]价格表!$B$4:$I$31,M1799,8)*L1799)))))))</f>
        <v>1.8</v>
      </c>
      <c r="O1799" s="3"/>
      <c r="P1799" s="3"/>
      <c r="Q1799" s="3">
        <f t="shared" si="57"/>
        <v>0</v>
      </c>
    </row>
    <row r="1800" spans="1:17">
      <c r="A1800" s="11">
        <v>4312408203636</v>
      </c>
      <c r="B1800" s="1" t="s">
        <v>19</v>
      </c>
      <c r="C1800" s="12">
        <v>20210221</v>
      </c>
      <c r="D1800" s="12">
        <v>610538201209</v>
      </c>
      <c r="E1800" s="12" t="s">
        <v>19</v>
      </c>
      <c r="F1800" s="12">
        <v>20210303</v>
      </c>
      <c r="G1800" s="12" t="s">
        <v>20</v>
      </c>
      <c r="H1800" s="12" t="s">
        <v>24</v>
      </c>
      <c r="I1800" s="12" t="s">
        <v>79</v>
      </c>
      <c r="J1800" s="12">
        <v>0.76</v>
      </c>
      <c r="K1800" s="12" t="s">
        <v>23</v>
      </c>
      <c r="L1800">
        <f t="shared" si="56"/>
        <v>1</v>
      </c>
      <c r="M1800">
        <f>MATCH(H:H,[1]价格表!$B$4:$B$35,0)</f>
        <v>1</v>
      </c>
      <c r="N1800" s="4">
        <f>IF(J1800&lt;=0.3,INDEX([1]价格表!$B$4:$I$31,M1800,2),IF(AND(J1800&gt;0.3,J1800&lt;=1),INDEX([1]价格表!$B$4:$I$31,M1800,3),IF(AND(J1800&gt;1,J1800&lt;=2.2),INDEX([1]价格表!$B$4:$I$31,M1800,4),IF(AND(J1800&gt;2.2,J1800&lt;=3.3),INDEX([1]价格表!$B$4:$I$31,M1800,5),IF(AND(J1800&gt;3.3,J1800&lt;=4),INDEX([1]价格表!$B$4:$I$31,M1800,6),IF(AND(J1800&gt;4,J1800&lt;=5.5),INDEX([1]价格表!$B$4:$I$31,M1800,7),IF(J1800&gt;5.5,2.6+INDEX([1]价格表!$B$4:$I$31,M1800,8)*L1800)))))))</f>
        <v>1.8</v>
      </c>
      <c r="O1800" s="3"/>
      <c r="P1800" s="3"/>
      <c r="Q1800" s="3">
        <f t="shared" si="57"/>
        <v>0</v>
      </c>
    </row>
    <row r="1801" spans="1:17">
      <c r="A1801" s="11">
        <v>4312408203637</v>
      </c>
      <c r="B1801" s="1" t="s">
        <v>19</v>
      </c>
      <c r="C1801" s="12">
        <v>20210221</v>
      </c>
      <c r="D1801" s="12">
        <v>610538201209</v>
      </c>
      <c r="E1801" s="12" t="s">
        <v>19</v>
      </c>
      <c r="F1801" s="12">
        <v>20210303</v>
      </c>
      <c r="G1801" s="12" t="s">
        <v>20</v>
      </c>
      <c r="H1801" s="12" t="s">
        <v>24</v>
      </c>
      <c r="I1801" s="12" t="s">
        <v>111</v>
      </c>
      <c r="J1801" s="12">
        <v>0.81</v>
      </c>
      <c r="K1801" s="12" t="s">
        <v>23</v>
      </c>
      <c r="L1801">
        <f t="shared" si="56"/>
        <v>1</v>
      </c>
      <c r="M1801">
        <f>MATCH(H:H,[1]价格表!$B$4:$B$35,0)</f>
        <v>1</v>
      </c>
      <c r="N1801" s="4">
        <f>IF(J1801&lt;=0.3,INDEX([1]价格表!$B$4:$I$31,M1801,2),IF(AND(J1801&gt;0.3,J1801&lt;=1),INDEX([1]价格表!$B$4:$I$31,M1801,3),IF(AND(J1801&gt;1,J1801&lt;=2.2),INDEX([1]价格表!$B$4:$I$31,M1801,4),IF(AND(J1801&gt;2.2,J1801&lt;=3.3),INDEX([1]价格表!$B$4:$I$31,M1801,5),IF(AND(J1801&gt;3.3,J1801&lt;=4),INDEX([1]价格表!$B$4:$I$31,M1801,6),IF(AND(J1801&gt;4,J1801&lt;=5.5),INDEX([1]价格表!$B$4:$I$31,M1801,7),IF(J1801&gt;5.5,2.6+INDEX([1]价格表!$B$4:$I$31,M1801,8)*L1801)))))))</f>
        <v>1.8</v>
      </c>
      <c r="O1801" s="3"/>
      <c r="P1801" s="3"/>
      <c r="Q1801" s="3">
        <f t="shared" si="57"/>
        <v>0</v>
      </c>
    </row>
    <row r="1802" spans="1:17">
      <c r="A1802" s="11">
        <v>4312408203638</v>
      </c>
      <c r="B1802" s="1" t="s">
        <v>19</v>
      </c>
      <c r="C1802" s="12">
        <v>20210221</v>
      </c>
      <c r="D1802" s="12">
        <v>610538201209</v>
      </c>
      <c r="E1802" s="12" t="s">
        <v>19</v>
      </c>
      <c r="F1802" s="12">
        <v>20210303</v>
      </c>
      <c r="G1802" s="12" t="s">
        <v>20</v>
      </c>
      <c r="H1802" s="12" t="s">
        <v>24</v>
      </c>
      <c r="I1802" s="12" t="s">
        <v>111</v>
      </c>
      <c r="J1802" s="12">
        <v>0.9</v>
      </c>
      <c r="K1802" s="12" t="s">
        <v>23</v>
      </c>
      <c r="L1802">
        <f t="shared" si="56"/>
        <v>1</v>
      </c>
      <c r="M1802">
        <f>MATCH(H:H,[1]价格表!$B$4:$B$35,0)</f>
        <v>1</v>
      </c>
      <c r="N1802" s="4">
        <f>IF(J1802&lt;=0.3,INDEX([1]价格表!$B$4:$I$31,M1802,2),IF(AND(J1802&gt;0.3,J1802&lt;=1),INDEX([1]价格表!$B$4:$I$31,M1802,3),IF(AND(J1802&gt;1,J1802&lt;=2.2),INDEX([1]价格表!$B$4:$I$31,M1802,4),IF(AND(J1802&gt;2.2,J1802&lt;=3.3),INDEX([1]价格表!$B$4:$I$31,M1802,5),IF(AND(J1802&gt;3.3,J1802&lt;=4),INDEX([1]价格表!$B$4:$I$31,M1802,6),IF(AND(J1802&gt;4,J1802&lt;=5.5),INDEX([1]价格表!$B$4:$I$31,M1802,7),IF(J1802&gt;5.5,2.6+INDEX([1]价格表!$B$4:$I$31,M1802,8)*L1802)))))))</f>
        <v>1.8</v>
      </c>
      <c r="O1802" s="3"/>
      <c r="P1802" s="3"/>
      <c r="Q1802" s="3">
        <f t="shared" si="57"/>
        <v>0</v>
      </c>
    </row>
    <row r="1803" spans="1:17">
      <c r="A1803" s="11">
        <v>4312408203639</v>
      </c>
      <c r="B1803" s="1" t="s">
        <v>19</v>
      </c>
      <c r="C1803" s="12">
        <v>20210221</v>
      </c>
      <c r="D1803" s="12">
        <v>610538201209</v>
      </c>
      <c r="E1803" s="12" t="s">
        <v>19</v>
      </c>
      <c r="F1803" s="12">
        <v>20210303</v>
      </c>
      <c r="G1803" s="12" t="s">
        <v>20</v>
      </c>
      <c r="H1803" s="12" t="s">
        <v>24</v>
      </c>
      <c r="I1803" s="12" t="s">
        <v>111</v>
      </c>
      <c r="J1803" s="12">
        <v>0.76</v>
      </c>
      <c r="K1803" s="12" t="s">
        <v>23</v>
      </c>
      <c r="L1803">
        <f t="shared" si="56"/>
        <v>1</v>
      </c>
      <c r="M1803">
        <f>MATCH(H:H,[1]价格表!$B$4:$B$35,0)</f>
        <v>1</v>
      </c>
      <c r="N1803" s="4">
        <f>IF(J1803&lt;=0.3,INDEX([1]价格表!$B$4:$I$31,M1803,2),IF(AND(J1803&gt;0.3,J1803&lt;=1),INDEX([1]价格表!$B$4:$I$31,M1803,3),IF(AND(J1803&gt;1,J1803&lt;=2.2),INDEX([1]价格表!$B$4:$I$31,M1803,4),IF(AND(J1803&gt;2.2,J1803&lt;=3.3),INDEX([1]价格表!$B$4:$I$31,M1803,5),IF(AND(J1803&gt;3.3,J1803&lt;=4),INDEX([1]价格表!$B$4:$I$31,M1803,6),IF(AND(J1803&gt;4,J1803&lt;=5.5),INDEX([1]价格表!$B$4:$I$31,M1803,7),IF(J1803&gt;5.5,2.6+INDEX([1]价格表!$B$4:$I$31,M1803,8)*L1803)))))))</f>
        <v>1.8</v>
      </c>
      <c r="O1803" s="3"/>
      <c r="P1803" s="3"/>
      <c r="Q1803" s="3">
        <f t="shared" si="57"/>
        <v>0</v>
      </c>
    </row>
    <row r="1804" spans="1:17">
      <c r="A1804" s="11">
        <v>4312408203640</v>
      </c>
      <c r="B1804" s="1" t="s">
        <v>19</v>
      </c>
      <c r="C1804" s="12">
        <v>20210221</v>
      </c>
      <c r="D1804" s="12">
        <v>610538201209</v>
      </c>
      <c r="E1804" s="12" t="s">
        <v>19</v>
      </c>
      <c r="F1804" s="12">
        <v>20210303</v>
      </c>
      <c r="G1804" s="12" t="s">
        <v>20</v>
      </c>
      <c r="H1804" s="12" t="s">
        <v>24</v>
      </c>
      <c r="I1804" s="12" t="s">
        <v>111</v>
      </c>
      <c r="J1804" s="12">
        <v>0.78</v>
      </c>
      <c r="K1804" s="12" t="s">
        <v>23</v>
      </c>
      <c r="L1804">
        <f t="shared" si="56"/>
        <v>1</v>
      </c>
      <c r="M1804">
        <f>MATCH(H:H,[1]价格表!$B$4:$B$35,0)</f>
        <v>1</v>
      </c>
      <c r="N1804" s="4">
        <f>IF(J1804&lt;=0.3,INDEX([1]价格表!$B$4:$I$31,M1804,2),IF(AND(J1804&gt;0.3,J1804&lt;=1),INDEX([1]价格表!$B$4:$I$31,M1804,3),IF(AND(J1804&gt;1,J1804&lt;=2.2),INDEX([1]价格表!$B$4:$I$31,M1804,4),IF(AND(J1804&gt;2.2,J1804&lt;=3.3),INDEX([1]价格表!$B$4:$I$31,M1804,5),IF(AND(J1804&gt;3.3,J1804&lt;=4),INDEX([1]价格表!$B$4:$I$31,M1804,6),IF(AND(J1804&gt;4,J1804&lt;=5.5),INDEX([1]价格表!$B$4:$I$31,M1804,7),IF(J1804&gt;5.5,2.6+INDEX([1]价格表!$B$4:$I$31,M1804,8)*L1804)))))))</f>
        <v>1.8</v>
      </c>
      <c r="O1804" s="3"/>
      <c r="P1804" s="3"/>
      <c r="Q1804" s="3">
        <f t="shared" si="57"/>
        <v>0</v>
      </c>
    </row>
    <row r="1805" spans="1:17">
      <c r="A1805" s="11">
        <v>4312409120753</v>
      </c>
      <c r="B1805" s="1" t="s">
        <v>19</v>
      </c>
      <c r="C1805" s="12">
        <v>20210221</v>
      </c>
      <c r="D1805" s="12">
        <v>610538201209</v>
      </c>
      <c r="E1805" s="12" t="s">
        <v>19</v>
      </c>
      <c r="F1805" s="12">
        <v>20210303</v>
      </c>
      <c r="G1805" s="12" t="s">
        <v>20</v>
      </c>
      <c r="H1805" s="12" t="s">
        <v>24</v>
      </c>
      <c r="I1805" s="12" t="s">
        <v>25</v>
      </c>
      <c r="J1805" s="12">
        <v>1.98</v>
      </c>
      <c r="K1805" s="12" t="s">
        <v>23</v>
      </c>
      <c r="L1805">
        <f t="shared" si="56"/>
        <v>2</v>
      </c>
      <c r="M1805">
        <f>MATCH(H:H,[1]价格表!$B$4:$B$35,0)</f>
        <v>1</v>
      </c>
      <c r="N1805" s="4">
        <f>IF(J1805&lt;=0.3,INDEX([1]价格表!$B$4:$I$31,M1805,2),IF(AND(J1805&gt;0.3,J1805&lt;=1),INDEX([1]价格表!$B$4:$I$31,M1805,3),IF(AND(J1805&gt;1,J1805&lt;=2.2),INDEX([1]价格表!$B$4:$I$31,M1805,4),IF(AND(J1805&gt;2.2,J1805&lt;=3.3),INDEX([1]价格表!$B$4:$I$31,M1805,5),IF(AND(J1805&gt;3.3,J1805&lt;=4),INDEX([1]价格表!$B$4:$I$31,M1805,6),IF(AND(J1805&gt;4,J1805&lt;=5.5),INDEX([1]价格表!$B$4:$I$31,M1805,7),IF(J1805&gt;5.5,2.6+INDEX([1]价格表!$B$4:$I$31,M1805,8)*L1805)))))))</f>
        <v>2.15</v>
      </c>
      <c r="O1805" s="3"/>
      <c r="P1805" s="3"/>
      <c r="Q1805" s="3">
        <f t="shared" si="57"/>
        <v>0</v>
      </c>
    </row>
    <row r="1806" spans="1:17">
      <c r="A1806" s="11">
        <v>4312409120754</v>
      </c>
      <c r="B1806" s="1" t="s">
        <v>19</v>
      </c>
      <c r="C1806" s="12">
        <v>20210221</v>
      </c>
      <c r="D1806" s="12">
        <v>610538201209</v>
      </c>
      <c r="E1806" s="12" t="s">
        <v>19</v>
      </c>
      <c r="F1806" s="12">
        <v>20210303</v>
      </c>
      <c r="G1806" s="12" t="s">
        <v>20</v>
      </c>
      <c r="H1806" s="12" t="s">
        <v>24</v>
      </c>
      <c r="I1806" s="12" t="s">
        <v>70</v>
      </c>
      <c r="J1806" s="12">
        <v>0.84</v>
      </c>
      <c r="K1806" s="12" t="s">
        <v>23</v>
      </c>
      <c r="L1806">
        <f t="shared" si="56"/>
        <v>1</v>
      </c>
      <c r="M1806">
        <f>MATCH(H:H,[1]价格表!$B$4:$B$35,0)</f>
        <v>1</v>
      </c>
      <c r="N1806" s="4">
        <f>IF(J1806&lt;=0.3,INDEX([1]价格表!$B$4:$I$31,M1806,2),IF(AND(J1806&gt;0.3,J1806&lt;=1),INDEX([1]价格表!$B$4:$I$31,M1806,3),IF(AND(J1806&gt;1,J1806&lt;=2.2),INDEX([1]价格表!$B$4:$I$31,M1806,4),IF(AND(J1806&gt;2.2,J1806&lt;=3.3),INDEX([1]价格表!$B$4:$I$31,M1806,5),IF(AND(J1806&gt;3.3,J1806&lt;=4),INDEX([1]价格表!$B$4:$I$31,M1806,6),IF(AND(J1806&gt;4,J1806&lt;=5.5),INDEX([1]价格表!$B$4:$I$31,M1806,7),IF(J1806&gt;5.5,2.6+INDEX([1]价格表!$B$4:$I$31,M1806,8)*L1806)))))))</f>
        <v>1.8</v>
      </c>
      <c r="O1806" s="3"/>
      <c r="P1806" s="3"/>
      <c r="Q1806" s="3">
        <f t="shared" si="57"/>
        <v>0</v>
      </c>
    </row>
    <row r="1807" spans="1:17">
      <c r="A1807" s="11">
        <v>4312409120755</v>
      </c>
      <c r="B1807" s="1" t="s">
        <v>19</v>
      </c>
      <c r="C1807" s="12">
        <v>20210221</v>
      </c>
      <c r="D1807" s="12">
        <v>610538201209</v>
      </c>
      <c r="E1807" s="12" t="s">
        <v>19</v>
      </c>
      <c r="F1807" s="12">
        <v>20210303</v>
      </c>
      <c r="G1807" s="12" t="s">
        <v>20</v>
      </c>
      <c r="H1807" s="12" t="s">
        <v>31</v>
      </c>
      <c r="I1807" s="12" t="s">
        <v>32</v>
      </c>
      <c r="J1807" s="12">
        <v>0.78</v>
      </c>
      <c r="K1807" s="12" t="s">
        <v>23</v>
      </c>
      <c r="L1807">
        <f t="shared" si="56"/>
        <v>1</v>
      </c>
      <c r="M1807">
        <f>MATCH(H:H,[1]价格表!$B$4:$B$35,0)</f>
        <v>17</v>
      </c>
      <c r="N1807" s="4">
        <f>IF(J1807&lt;=0.3,INDEX([1]价格表!$B$4:$I$31,M1807,2),IF(AND(J1807&gt;0.3,J1807&lt;=1),INDEX([1]价格表!$B$4:$I$31,M1807,3),IF(AND(J1807&gt;1,J1807&lt;=2.2),INDEX([1]价格表!$B$4:$I$31,M1807,4),IF(AND(J1807&gt;2.2,J1807&lt;=3.3),INDEX([1]价格表!$B$4:$I$31,M1807,5),IF(AND(J1807&gt;3.3,J1807&lt;=4),INDEX([1]价格表!$B$4:$I$31,M1807,6),IF(AND(J1807&gt;4,J1807&lt;=5.5),INDEX([1]价格表!$B$4:$I$31,M1807,7),IF(J1807&gt;5.5,2.6+INDEX([1]价格表!$B$4:$I$31,M1807,8)*L1807)))))))</f>
        <v>1.8</v>
      </c>
      <c r="O1807" s="3"/>
      <c r="P1807" s="3"/>
      <c r="Q1807" s="3">
        <f t="shared" si="57"/>
        <v>0</v>
      </c>
    </row>
    <row r="1808" spans="1:17">
      <c r="A1808" s="11">
        <v>4606991738057</v>
      </c>
      <c r="B1808" s="1" t="s">
        <v>19</v>
      </c>
      <c r="C1808" s="12">
        <v>20210221</v>
      </c>
      <c r="D1808" s="12">
        <v>610538201209</v>
      </c>
      <c r="E1808" s="12" t="s">
        <v>19</v>
      </c>
      <c r="F1808" s="12">
        <v>20210303</v>
      </c>
      <c r="G1808" s="12" t="s">
        <v>20</v>
      </c>
      <c r="H1808" s="12" t="s">
        <v>45</v>
      </c>
      <c r="I1808" s="12" t="s">
        <v>104</v>
      </c>
      <c r="J1808" s="12">
        <v>2.33</v>
      </c>
      <c r="K1808" s="12" t="s">
        <v>23</v>
      </c>
      <c r="L1808">
        <f t="shared" si="56"/>
        <v>3</v>
      </c>
      <c r="M1808">
        <f>MATCH(H:H,[1]价格表!$B$4:$B$35,0)</f>
        <v>20</v>
      </c>
      <c r="N1808" s="4">
        <f>IF(J1808&lt;=0.3,INDEX([1]价格表!$B$4:$I$31,M1808,2),IF(AND(J1808&gt;0.3,J1808&lt;=1),INDEX([1]价格表!$B$4:$I$31,M1808,3),IF(AND(J1808&gt;1,J1808&lt;=2.2),INDEX([1]价格表!$B$4:$I$31,M1808,4),IF(AND(J1808&gt;2.2,J1808&lt;=3.3),INDEX([1]价格表!$B$4:$I$31,M1808,5),IF(AND(J1808&gt;3.3,J1808&lt;=4),INDEX([1]价格表!$B$4:$I$31,M1808,6),IF(AND(J1808&gt;4,J1808&lt;=5.5),INDEX([1]价格表!$B$4:$I$31,M1808,7),IF(J1808&gt;5.5,2.6+INDEX([1]价格表!$B$4:$I$31,M1808,8)*L1808)))))))</f>
        <v>2.5</v>
      </c>
      <c r="O1808" s="3"/>
      <c r="P1808" s="3"/>
      <c r="Q1808" s="3">
        <f t="shared" si="57"/>
        <v>0</v>
      </c>
    </row>
    <row r="1809" spans="1:17">
      <c r="A1809" s="11">
        <v>4606991738559</v>
      </c>
      <c r="B1809" s="1" t="s">
        <v>19</v>
      </c>
      <c r="C1809" s="12">
        <v>20210221</v>
      </c>
      <c r="D1809" s="12">
        <v>610538201209</v>
      </c>
      <c r="E1809" s="12" t="s">
        <v>19</v>
      </c>
      <c r="F1809" s="12">
        <v>20210303</v>
      </c>
      <c r="G1809" s="12" t="s">
        <v>20</v>
      </c>
      <c r="H1809" s="12" t="s">
        <v>24</v>
      </c>
      <c r="I1809" s="12" t="s">
        <v>25</v>
      </c>
      <c r="J1809" s="12">
        <v>1.33</v>
      </c>
      <c r="K1809" s="12" t="s">
        <v>23</v>
      </c>
      <c r="L1809">
        <f t="shared" si="56"/>
        <v>2</v>
      </c>
      <c r="M1809">
        <f>MATCH(H:H,[1]价格表!$B$4:$B$35,0)</f>
        <v>1</v>
      </c>
      <c r="N1809" s="4">
        <f>IF(J1809&lt;=0.3,INDEX([1]价格表!$B$4:$I$31,M1809,2),IF(AND(J1809&gt;0.3,J1809&lt;=1),INDEX([1]价格表!$B$4:$I$31,M1809,3),IF(AND(J1809&gt;1,J1809&lt;=2.2),INDEX([1]价格表!$B$4:$I$31,M1809,4),IF(AND(J1809&gt;2.2,J1809&lt;=3.3),INDEX([1]价格表!$B$4:$I$31,M1809,5),IF(AND(J1809&gt;3.3,J1809&lt;=4),INDEX([1]价格表!$B$4:$I$31,M1809,6),IF(AND(J1809&gt;4,J1809&lt;=5.5),INDEX([1]价格表!$B$4:$I$31,M1809,7),IF(J1809&gt;5.5,2.6+INDEX([1]价格表!$B$4:$I$31,M1809,8)*L1809)))))))</f>
        <v>2.15</v>
      </c>
      <c r="O1809" s="3"/>
      <c r="P1809" s="3"/>
      <c r="Q1809" s="3">
        <f t="shared" si="57"/>
        <v>0</v>
      </c>
    </row>
    <row r="1810" spans="1:17">
      <c r="A1810" s="11">
        <v>4606991738640</v>
      </c>
      <c r="B1810" s="1" t="s">
        <v>19</v>
      </c>
      <c r="C1810" s="12">
        <v>20210221</v>
      </c>
      <c r="D1810" s="12">
        <v>610538201209</v>
      </c>
      <c r="E1810" s="12" t="s">
        <v>19</v>
      </c>
      <c r="F1810" s="12">
        <v>20210303</v>
      </c>
      <c r="G1810" s="12" t="s">
        <v>20</v>
      </c>
      <c r="H1810" s="12" t="s">
        <v>33</v>
      </c>
      <c r="I1810" s="12" t="s">
        <v>171</v>
      </c>
      <c r="J1810" s="12">
        <v>2.35</v>
      </c>
      <c r="K1810" s="12" t="s">
        <v>23</v>
      </c>
      <c r="L1810">
        <f t="shared" si="56"/>
        <v>3</v>
      </c>
      <c r="M1810">
        <f>MATCH(H:H,[1]价格表!$B$4:$B$35,0)</f>
        <v>7</v>
      </c>
      <c r="N1810" s="4">
        <f>IF(J1810&lt;=0.3,INDEX([1]价格表!$B$4:$I$31,M1810,2),IF(AND(J1810&gt;0.3,J1810&lt;=1),INDEX([1]价格表!$B$4:$I$31,M1810,3),IF(AND(J1810&gt;1,J1810&lt;=2.2),INDEX([1]价格表!$B$4:$I$31,M1810,4),IF(AND(J1810&gt;2.2,J1810&lt;=3.3),INDEX([1]价格表!$B$4:$I$31,M1810,5),IF(AND(J1810&gt;3.3,J1810&lt;=4),INDEX([1]价格表!$B$4:$I$31,M1810,6),IF(AND(J1810&gt;4,J1810&lt;=5.5),INDEX([1]价格表!$B$4:$I$31,M1810,7),IF(J1810&gt;5.5,2.6+INDEX([1]价格表!$B$4:$I$31,M1810,8)*L1810)))))))</f>
        <v>2.5</v>
      </c>
      <c r="O1810" s="3"/>
      <c r="P1810" s="3"/>
      <c r="Q1810" s="3">
        <f t="shared" si="57"/>
        <v>0</v>
      </c>
    </row>
    <row r="1811" spans="1:17">
      <c r="A1811" s="11">
        <v>4606991738662</v>
      </c>
      <c r="B1811" s="1" t="s">
        <v>19</v>
      </c>
      <c r="C1811" s="12">
        <v>20210221</v>
      </c>
      <c r="D1811" s="12">
        <v>610538201209</v>
      </c>
      <c r="E1811" s="12" t="s">
        <v>19</v>
      </c>
      <c r="F1811" s="12">
        <v>20210303</v>
      </c>
      <c r="G1811" s="12" t="s">
        <v>20</v>
      </c>
      <c r="H1811" s="12" t="s">
        <v>138</v>
      </c>
      <c r="I1811" s="12" t="s">
        <v>267</v>
      </c>
      <c r="J1811" s="12">
        <v>2.38</v>
      </c>
      <c r="K1811" s="12" t="s">
        <v>23</v>
      </c>
      <c r="L1811">
        <f t="shared" si="56"/>
        <v>3</v>
      </c>
      <c r="M1811">
        <f>MATCH(H:H,[1]价格表!$B$4:$B$35,0)</f>
        <v>23</v>
      </c>
      <c r="N1811" s="4">
        <f>IF(J1811&lt;=0.3,INDEX([1]价格表!$B$4:$I$31,M1811,2),IF(AND(J1811&gt;0.3,J1811&lt;=1),INDEX([1]价格表!$B$4:$I$31,M1811,3),IF(AND(J1811&gt;1,J1811&lt;=2.2),INDEX([1]价格表!$B$4:$I$31,M1811,4),IF(AND(J1811&gt;2.2,J1811&lt;=3.3),INDEX([1]价格表!$B$4:$I$31,M1811,5),IF(AND(J1811&gt;3.3,J1811&lt;=4),INDEX([1]价格表!$B$4:$I$31,M1811,6),IF(AND(J1811&gt;4,J1811&lt;=5.5),INDEX([1]价格表!$B$4:$I$31,M1811,7),IF(J1811&gt;5.5,2.6+INDEX([1]价格表!$B$4:$I$31,M1811,8)*L1811)))))))</f>
        <v>2.5</v>
      </c>
      <c r="O1811" s="3"/>
      <c r="P1811" s="3"/>
      <c r="Q1811" s="3">
        <f t="shared" si="57"/>
        <v>0</v>
      </c>
    </row>
    <row r="1812" spans="1:17">
      <c r="A1812" s="11">
        <v>4606991738703</v>
      </c>
      <c r="B1812" s="1" t="s">
        <v>19</v>
      </c>
      <c r="C1812" s="12">
        <v>20210221</v>
      </c>
      <c r="D1812" s="12">
        <v>610538201209</v>
      </c>
      <c r="E1812" s="12" t="s">
        <v>19</v>
      </c>
      <c r="F1812" s="12">
        <v>20210303</v>
      </c>
      <c r="G1812" s="12" t="s">
        <v>20</v>
      </c>
      <c r="H1812" s="12" t="s">
        <v>33</v>
      </c>
      <c r="I1812" s="12" t="s">
        <v>34</v>
      </c>
      <c r="J1812" s="12">
        <v>1.34</v>
      </c>
      <c r="K1812" s="12" t="s">
        <v>23</v>
      </c>
      <c r="L1812">
        <f t="shared" si="56"/>
        <v>2</v>
      </c>
      <c r="M1812">
        <f>MATCH(H:H,[1]价格表!$B$4:$B$35,0)</f>
        <v>7</v>
      </c>
      <c r="N1812" s="4">
        <f>IF(J1812&lt;=0.3,INDEX([1]价格表!$B$4:$I$31,M1812,2),IF(AND(J1812&gt;0.3,J1812&lt;=1),INDEX([1]价格表!$B$4:$I$31,M1812,3),IF(AND(J1812&gt;1,J1812&lt;=2.2),INDEX([1]价格表!$B$4:$I$31,M1812,4),IF(AND(J1812&gt;2.2,J1812&lt;=3.3),INDEX([1]价格表!$B$4:$I$31,M1812,5),IF(AND(J1812&gt;3.3,J1812&lt;=4),INDEX([1]价格表!$B$4:$I$31,M1812,6),IF(AND(J1812&gt;4,J1812&lt;=5.5),INDEX([1]价格表!$B$4:$I$31,M1812,7),IF(J1812&gt;5.5,2.6+INDEX([1]价格表!$B$4:$I$31,M1812,8)*L1812)))))))</f>
        <v>2.15</v>
      </c>
      <c r="O1812" s="3"/>
      <c r="P1812" s="3"/>
      <c r="Q1812" s="3">
        <f t="shared" si="57"/>
        <v>0</v>
      </c>
    </row>
    <row r="1813" spans="1:17">
      <c r="A1813" s="11">
        <v>4606991738832</v>
      </c>
      <c r="B1813" s="1" t="s">
        <v>19</v>
      </c>
      <c r="C1813" s="12">
        <v>20210221</v>
      </c>
      <c r="D1813" s="12">
        <v>610538201209</v>
      </c>
      <c r="E1813" s="12" t="s">
        <v>19</v>
      </c>
      <c r="F1813" s="12">
        <v>20210303</v>
      </c>
      <c r="G1813" s="12" t="s">
        <v>20</v>
      </c>
      <c r="H1813" s="12" t="s">
        <v>33</v>
      </c>
      <c r="I1813" s="12" t="s">
        <v>102</v>
      </c>
      <c r="J1813" s="12">
        <v>1.38</v>
      </c>
      <c r="K1813" s="12" t="s">
        <v>23</v>
      </c>
      <c r="L1813">
        <f t="shared" si="56"/>
        <v>2</v>
      </c>
      <c r="M1813">
        <f>MATCH(H:H,[1]价格表!$B$4:$B$35,0)</f>
        <v>7</v>
      </c>
      <c r="N1813" s="4">
        <f>IF(J1813&lt;=0.3,INDEX([1]价格表!$B$4:$I$31,M1813,2),IF(AND(J1813&gt;0.3,J1813&lt;=1),INDEX([1]价格表!$B$4:$I$31,M1813,3),IF(AND(J1813&gt;1,J1813&lt;=2.2),INDEX([1]价格表!$B$4:$I$31,M1813,4),IF(AND(J1813&gt;2.2,J1813&lt;=3.3),INDEX([1]价格表!$B$4:$I$31,M1813,5),IF(AND(J1813&gt;3.3,J1813&lt;=4),INDEX([1]价格表!$B$4:$I$31,M1813,6),IF(AND(J1813&gt;4,J1813&lt;=5.5),INDEX([1]价格表!$B$4:$I$31,M1813,7),IF(J1813&gt;5.5,2.6+INDEX([1]价格表!$B$4:$I$31,M1813,8)*L1813)))))))</f>
        <v>2.15</v>
      </c>
      <c r="O1813" s="3"/>
      <c r="P1813" s="3"/>
      <c r="Q1813" s="3">
        <f t="shared" si="57"/>
        <v>0</v>
      </c>
    </row>
    <row r="1814" spans="1:17">
      <c r="A1814" s="11">
        <v>4606991738880</v>
      </c>
      <c r="B1814" s="1" t="s">
        <v>19</v>
      </c>
      <c r="C1814" s="12">
        <v>20210221</v>
      </c>
      <c r="D1814" s="12">
        <v>610538201209</v>
      </c>
      <c r="E1814" s="12" t="s">
        <v>19</v>
      </c>
      <c r="F1814" s="12">
        <v>20210303</v>
      </c>
      <c r="G1814" s="12" t="s">
        <v>20</v>
      </c>
      <c r="H1814" s="12" t="s">
        <v>45</v>
      </c>
      <c r="I1814" s="12" t="s">
        <v>290</v>
      </c>
      <c r="J1814" s="12">
        <v>1.44</v>
      </c>
      <c r="K1814" s="12" t="s">
        <v>23</v>
      </c>
      <c r="L1814">
        <f t="shared" si="56"/>
        <v>2</v>
      </c>
      <c r="M1814">
        <f>MATCH(H:H,[1]价格表!$B$4:$B$35,0)</f>
        <v>20</v>
      </c>
      <c r="N1814" s="4">
        <f>IF(J1814&lt;=0.3,INDEX([1]价格表!$B$4:$I$31,M1814,2),IF(AND(J1814&gt;0.3,J1814&lt;=1),INDEX([1]价格表!$B$4:$I$31,M1814,3),IF(AND(J1814&gt;1,J1814&lt;=2.2),INDEX([1]价格表!$B$4:$I$31,M1814,4),IF(AND(J1814&gt;2.2,J1814&lt;=3.3),INDEX([1]价格表!$B$4:$I$31,M1814,5),IF(AND(J1814&gt;3.3,J1814&lt;=4),INDEX([1]价格表!$B$4:$I$31,M1814,6),IF(AND(J1814&gt;4,J1814&lt;=5.5),INDEX([1]价格表!$B$4:$I$31,M1814,7),IF(J1814&gt;5.5,2.6+INDEX([1]价格表!$B$4:$I$31,M1814,8)*L1814)))))))</f>
        <v>2.15</v>
      </c>
      <c r="O1814" s="3"/>
      <c r="P1814" s="3"/>
      <c r="Q1814" s="3">
        <f t="shared" si="57"/>
        <v>0</v>
      </c>
    </row>
    <row r="1815" spans="1:17">
      <c r="A1815" s="11">
        <v>4606991739642</v>
      </c>
      <c r="B1815" s="1" t="s">
        <v>19</v>
      </c>
      <c r="C1815" s="12">
        <v>20210221</v>
      </c>
      <c r="D1815" s="12">
        <v>610538201209</v>
      </c>
      <c r="E1815" s="12" t="s">
        <v>19</v>
      </c>
      <c r="F1815" s="12">
        <v>20210303</v>
      </c>
      <c r="G1815" s="12" t="s">
        <v>20</v>
      </c>
      <c r="H1815" s="12" t="s">
        <v>81</v>
      </c>
      <c r="I1815" s="12" t="s">
        <v>279</v>
      </c>
      <c r="J1815" s="12">
        <v>2.36</v>
      </c>
      <c r="K1815" s="12" t="s">
        <v>23</v>
      </c>
      <c r="L1815">
        <f t="shared" si="56"/>
        <v>3</v>
      </c>
      <c r="M1815">
        <f>MATCH(H:H,[1]价格表!$B$4:$B$35,0)</f>
        <v>16</v>
      </c>
      <c r="N1815" s="4">
        <f>IF(J1815&lt;=0.3,INDEX([1]价格表!$B$4:$I$31,M1815,2),IF(AND(J1815&gt;0.3,J1815&lt;=1),INDEX([1]价格表!$B$4:$I$31,M1815,3),IF(AND(J1815&gt;1,J1815&lt;=2.2),INDEX([1]价格表!$B$4:$I$31,M1815,4),IF(AND(J1815&gt;2.2,J1815&lt;=3.3),INDEX([1]价格表!$B$4:$I$31,M1815,5),IF(AND(J1815&gt;3.3,J1815&lt;=4),INDEX([1]价格表!$B$4:$I$31,M1815,6),IF(AND(J1815&gt;4,J1815&lt;=5.5),INDEX([1]价格表!$B$4:$I$31,M1815,7),IF(J1815&gt;5.5,2.6+INDEX([1]价格表!$B$4:$I$31,M1815,8)*L1815)))))))</f>
        <v>2.5</v>
      </c>
      <c r="O1815" s="3"/>
      <c r="P1815" s="3"/>
      <c r="Q1815" s="3">
        <f t="shared" si="57"/>
        <v>0</v>
      </c>
    </row>
    <row r="1816" spans="1:17">
      <c r="A1816" s="11">
        <v>4606991739648</v>
      </c>
      <c r="B1816" s="1" t="s">
        <v>19</v>
      </c>
      <c r="C1816" s="12">
        <v>20210221</v>
      </c>
      <c r="D1816" s="12">
        <v>610538201209</v>
      </c>
      <c r="E1816" s="12" t="s">
        <v>19</v>
      </c>
      <c r="F1816" s="12">
        <v>20210303</v>
      </c>
      <c r="G1816" s="12" t="s">
        <v>20</v>
      </c>
      <c r="H1816" s="12" t="s">
        <v>27</v>
      </c>
      <c r="I1816" s="12" t="s">
        <v>109</v>
      </c>
      <c r="J1816" s="12">
        <v>2.33</v>
      </c>
      <c r="K1816" s="12" t="s">
        <v>23</v>
      </c>
      <c r="L1816">
        <f t="shared" si="56"/>
        <v>3</v>
      </c>
      <c r="M1816">
        <f>MATCH(H:H,[1]价格表!$B$4:$B$35,0)</f>
        <v>14</v>
      </c>
      <c r="N1816" s="4">
        <f>IF(J1816&lt;=0.3,INDEX([1]价格表!$B$4:$I$31,M1816,2),IF(AND(J1816&gt;0.3,J1816&lt;=1),INDEX([1]价格表!$B$4:$I$31,M1816,3),IF(AND(J1816&gt;1,J1816&lt;=2.2),INDEX([1]价格表!$B$4:$I$31,M1816,4),IF(AND(J1816&gt;2.2,J1816&lt;=3.3),INDEX([1]价格表!$B$4:$I$31,M1816,5),IF(AND(J1816&gt;3.3,J1816&lt;=4),INDEX([1]价格表!$B$4:$I$31,M1816,6),IF(AND(J1816&gt;4,J1816&lt;=5.5),INDEX([1]价格表!$B$4:$I$31,M1816,7),IF(J1816&gt;5.5,2.6+INDEX([1]价格表!$B$4:$I$31,M1816,8)*L1816)))))))</f>
        <v>2.5</v>
      </c>
      <c r="O1816" s="3"/>
      <c r="P1816" s="3"/>
      <c r="Q1816" s="3">
        <f t="shared" si="57"/>
        <v>0</v>
      </c>
    </row>
    <row r="1817" spans="1:17">
      <c r="A1817" s="11">
        <v>4606991739683</v>
      </c>
      <c r="B1817" s="1" t="s">
        <v>19</v>
      </c>
      <c r="C1817" s="12">
        <v>20210221</v>
      </c>
      <c r="D1817" s="12">
        <v>610538201209</v>
      </c>
      <c r="E1817" s="12" t="s">
        <v>19</v>
      </c>
      <c r="F1817" s="12">
        <v>20210303</v>
      </c>
      <c r="G1817" s="12" t="s">
        <v>20</v>
      </c>
      <c r="H1817" s="12" t="s">
        <v>24</v>
      </c>
      <c r="I1817" s="12" t="s">
        <v>25</v>
      </c>
      <c r="J1817" s="12">
        <v>1.32</v>
      </c>
      <c r="K1817" s="12" t="s">
        <v>23</v>
      </c>
      <c r="L1817">
        <f t="shared" si="56"/>
        <v>2</v>
      </c>
      <c r="M1817">
        <f>MATCH(H:H,[1]价格表!$B$4:$B$35,0)</f>
        <v>1</v>
      </c>
      <c r="N1817" s="4">
        <f>IF(J1817&lt;=0.3,INDEX([1]价格表!$B$4:$I$31,M1817,2),IF(AND(J1817&gt;0.3,J1817&lt;=1),INDEX([1]价格表!$B$4:$I$31,M1817,3),IF(AND(J1817&gt;1,J1817&lt;=2.2),INDEX([1]价格表!$B$4:$I$31,M1817,4),IF(AND(J1817&gt;2.2,J1817&lt;=3.3),INDEX([1]价格表!$B$4:$I$31,M1817,5),IF(AND(J1817&gt;3.3,J1817&lt;=4),INDEX([1]价格表!$B$4:$I$31,M1817,6),IF(AND(J1817&gt;4,J1817&lt;=5.5),INDEX([1]价格表!$B$4:$I$31,M1817,7),IF(J1817&gt;5.5,2.6+INDEX([1]价格表!$B$4:$I$31,M1817,8)*L1817)))))))</f>
        <v>2.15</v>
      </c>
      <c r="O1817" s="3"/>
      <c r="P1817" s="3"/>
      <c r="Q1817" s="3">
        <f t="shared" si="57"/>
        <v>0</v>
      </c>
    </row>
    <row r="1818" spans="1:17">
      <c r="A1818" s="11">
        <v>4606991739735</v>
      </c>
      <c r="B1818" s="1" t="s">
        <v>19</v>
      </c>
      <c r="C1818" s="12">
        <v>20210221</v>
      </c>
      <c r="D1818" s="12">
        <v>610538201209</v>
      </c>
      <c r="E1818" s="12" t="s">
        <v>19</v>
      </c>
      <c r="F1818" s="12">
        <v>20210303</v>
      </c>
      <c r="G1818" s="12" t="s">
        <v>20</v>
      </c>
      <c r="H1818" s="12" t="s">
        <v>29</v>
      </c>
      <c r="I1818" s="12" t="s">
        <v>123</v>
      </c>
      <c r="J1818" s="12">
        <v>1.34</v>
      </c>
      <c r="K1818" s="12" t="s">
        <v>23</v>
      </c>
      <c r="L1818">
        <f t="shared" si="56"/>
        <v>2</v>
      </c>
      <c r="M1818">
        <f>MATCH(H:H,[1]价格表!$B$4:$B$35,0)</f>
        <v>3</v>
      </c>
      <c r="N1818" s="4">
        <f>IF(J1818&lt;=0.3,INDEX([1]价格表!$B$4:$I$31,M1818,2),IF(AND(J1818&gt;0.3,J1818&lt;=1),INDEX([1]价格表!$B$4:$I$31,M1818,3),IF(AND(J1818&gt;1,J1818&lt;=2.2),INDEX([1]价格表!$B$4:$I$31,M1818,4),IF(AND(J1818&gt;2.2,J1818&lt;=3.3),INDEX([1]价格表!$B$4:$I$31,M1818,5),IF(AND(J1818&gt;3.3,J1818&lt;=4),INDEX([1]价格表!$B$4:$I$31,M1818,6),IF(AND(J1818&gt;4,J1818&lt;=5.5),INDEX([1]价格表!$B$4:$I$31,M1818,7),IF(J1818&gt;5.5,2.6+INDEX([1]价格表!$B$4:$I$31,M1818,8)*L1818)))))))</f>
        <v>2.15</v>
      </c>
      <c r="O1818" s="3"/>
      <c r="P1818" s="3"/>
      <c r="Q1818" s="3">
        <f t="shared" si="57"/>
        <v>0</v>
      </c>
    </row>
    <row r="1819" spans="1:17">
      <c r="A1819" s="11">
        <v>4606991739817</v>
      </c>
      <c r="B1819" s="1" t="s">
        <v>19</v>
      </c>
      <c r="C1819" s="12">
        <v>20210221</v>
      </c>
      <c r="D1819" s="12">
        <v>610538201209</v>
      </c>
      <c r="E1819" s="12" t="s">
        <v>19</v>
      </c>
      <c r="F1819" s="12">
        <v>20210303</v>
      </c>
      <c r="G1819" s="12" t="s">
        <v>20</v>
      </c>
      <c r="H1819" s="12" t="s">
        <v>21</v>
      </c>
      <c r="I1819" s="12" t="s">
        <v>143</v>
      </c>
      <c r="J1819" s="12">
        <v>1.32</v>
      </c>
      <c r="K1819" s="12" t="s">
        <v>23</v>
      </c>
      <c r="L1819">
        <f t="shared" si="56"/>
        <v>2</v>
      </c>
      <c r="M1819">
        <f>MATCH(H:H,[1]价格表!$B$4:$B$35,0)</f>
        <v>15</v>
      </c>
      <c r="N1819" s="4">
        <f>IF(J1819&lt;=0.3,INDEX([1]价格表!$B$4:$I$31,M1819,2),IF(AND(J1819&gt;0.3,J1819&lt;=1),INDEX([1]价格表!$B$4:$I$31,M1819,3),IF(AND(J1819&gt;1,J1819&lt;=2.2),INDEX([1]价格表!$B$4:$I$31,M1819,4),IF(AND(J1819&gt;2.2,J1819&lt;=3.3),INDEX([1]价格表!$B$4:$I$31,M1819,5),IF(AND(J1819&gt;3.3,J1819&lt;=4),INDEX([1]价格表!$B$4:$I$31,M1819,6),IF(AND(J1819&gt;4,J1819&lt;=5.5),INDEX([1]价格表!$B$4:$I$31,M1819,7),IF(J1819&gt;5.5,2.6+INDEX([1]价格表!$B$4:$I$31,M1819,8)*L1819)))))))</f>
        <v>2.15</v>
      </c>
      <c r="O1819" s="3"/>
      <c r="P1819" s="3"/>
      <c r="Q1819" s="3">
        <f t="shared" si="57"/>
        <v>0</v>
      </c>
    </row>
    <row r="1820" spans="1:17">
      <c r="A1820" s="11">
        <v>4606991739829</v>
      </c>
      <c r="B1820" s="1" t="s">
        <v>19</v>
      </c>
      <c r="C1820" s="12">
        <v>20210221</v>
      </c>
      <c r="D1820" s="12">
        <v>610538201209</v>
      </c>
      <c r="E1820" s="12" t="s">
        <v>19</v>
      </c>
      <c r="F1820" s="12">
        <v>20210303</v>
      </c>
      <c r="G1820" s="12" t="s">
        <v>20</v>
      </c>
      <c r="H1820" s="12" t="s">
        <v>161</v>
      </c>
      <c r="I1820" s="12" t="s">
        <v>162</v>
      </c>
      <c r="J1820" s="12">
        <v>2.36</v>
      </c>
      <c r="K1820" s="12" t="s">
        <v>23</v>
      </c>
      <c r="L1820">
        <f t="shared" si="56"/>
        <v>3</v>
      </c>
      <c r="M1820">
        <f>MATCH(H:H,[1]价格表!$B$4:$B$35,0)</f>
        <v>13</v>
      </c>
      <c r="N1820" s="4">
        <f>IF(J1820&lt;=0.3,INDEX([1]价格表!$B$4:$I$31,M1820,2),IF(AND(J1820&gt;0.3,J1820&lt;=1),INDEX([1]价格表!$B$4:$I$31,M1820,3),IF(AND(J1820&gt;1,J1820&lt;=2.2),INDEX([1]价格表!$B$4:$I$31,M1820,4),IF(AND(J1820&gt;2.2,J1820&lt;=3.3),INDEX([1]价格表!$B$4:$I$31,M1820,5),IF(AND(J1820&gt;3.3,J1820&lt;=4),INDEX([1]价格表!$B$4:$I$31,M1820,6),IF(AND(J1820&gt;4,J1820&lt;=5.5),INDEX([1]价格表!$B$4:$I$31,M1820,7),IF(J1820&gt;5.5,2.6+INDEX([1]价格表!$B$4:$I$31,M1820,8)*L1820)))))))</f>
        <v>2.5</v>
      </c>
      <c r="O1820" s="3"/>
      <c r="P1820" s="3"/>
      <c r="Q1820" s="3">
        <f t="shared" si="57"/>
        <v>0</v>
      </c>
    </row>
    <row r="1821" spans="1:17">
      <c r="A1821" s="11">
        <v>4606991739842</v>
      </c>
      <c r="B1821" s="1" t="s">
        <v>19</v>
      </c>
      <c r="C1821" s="12">
        <v>20210221</v>
      </c>
      <c r="D1821" s="12">
        <v>610538201209</v>
      </c>
      <c r="E1821" s="12" t="s">
        <v>19</v>
      </c>
      <c r="F1821" s="12">
        <v>20210303</v>
      </c>
      <c r="G1821" s="12" t="s">
        <v>20</v>
      </c>
      <c r="H1821" s="12" t="s">
        <v>52</v>
      </c>
      <c r="I1821" s="12" t="s">
        <v>291</v>
      </c>
      <c r="J1821" s="12">
        <v>2.34</v>
      </c>
      <c r="K1821" s="12" t="s">
        <v>23</v>
      </c>
      <c r="L1821">
        <f t="shared" si="56"/>
        <v>3</v>
      </c>
      <c r="M1821">
        <f>MATCH(H:H,[1]价格表!$B$4:$B$35,0)</f>
        <v>21</v>
      </c>
      <c r="N1821" s="4">
        <f>IF(J1821&lt;=0.3,INDEX([1]价格表!$B$4:$I$31,M1821,2),IF(AND(J1821&gt;0.3,J1821&lt;=1),INDEX([1]价格表!$B$4:$I$31,M1821,3),IF(AND(J1821&gt;1,J1821&lt;=2.2),INDEX([1]价格表!$B$4:$I$31,M1821,4),IF(AND(J1821&gt;2.2,J1821&lt;=3.3),INDEX([1]价格表!$B$4:$I$31,M1821,5),IF(AND(J1821&gt;3.3,J1821&lt;=4),INDEX([1]价格表!$B$4:$I$31,M1821,6),IF(AND(J1821&gt;4,J1821&lt;=5.5),INDEX([1]价格表!$B$4:$I$31,M1821,7),IF(J1821&gt;5.5,2.6+INDEX([1]价格表!$B$4:$I$31,M1821,8)*L1821)))))))</f>
        <v>2.5</v>
      </c>
      <c r="O1821" s="3"/>
      <c r="P1821" s="3"/>
      <c r="Q1821" s="3">
        <f t="shared" si="57"/>
        <v>0</v>
      </c>
    </row>
    <row r="1822" spans="1:17">
      <c r="A1822" s="11">
        <v>4606992490544</v>
      </c>
      <c r="B1822" s="1" t="s">
        <v>19</v>
      </c>
      <c r="C1822" s="12">
        <v>20210221</v>
      </c>
      <c r="D1822" s="12">
        <v>610538201209</v>
      </c>
      <c r="E1822" s="12" t="s">
        <v>19</v>
      </c>
      <c r="F1822" s="12">
        <v>20210303</v>
      </c>
      <c r="G1822" s="12" t="s">
        <v>20</v>
      </c>
      <c r="H1822" s="12" t="s">
        <v>52</v>
      </c>
      <c r="I1822" s="12" t="s">
        <v>92</v>
      </c>
      <c r="J1822" s="12">
        <v>2.63</v>
      </c>
      <c r="K1822" s="12" t="s">
        <v>23</v>
      </c>
      <c r="L1822">
        <f t="shared" si="56"/>
        <v>3</v>
      </c>
      <c r="M1822">
        <f>MATCH(H:H,[1]价格表!$B$4:$B$35,0)</f>
        <v>21</v>
      </c>
      <c r="N1822" s="4">
        <f>IF(J1822&lt;=0.3,INDEX([1]价格表!$B$4:$I$31,M1822,2),IF(AND(J1822&gt;0.3,J1822&lt;=1),INDEX([1]价格表!$B$4:$I$31,M1822,3),IF(AND(J1822&gt;1,J1822&lt;=2.2),INDEX([1]价格表!$B$4:$I$31,M1822,4),IF(AND(J1822&gt;2.2,J1822&lt;=3.3),INDEX([1]价格表!$B$4:$I$31,M1822,5),IF(AND(J1822&gt;3.3,J1822&lt;=4),INDEX([1]价格表!$B$4:$I$31,M1822,6),IF(AND(J1822&gt;4,J1822&lt;=5.5),INDEX([1]价格表!$B$4:$I$31,M1822,7),IF(J1822&gt;5.5,2.6+INDEX([1]价格表!$B$4:$I$31,M1822,8)*L1822)))))))</f>
        <v>2.5</v>
      </c>
      <c r="O1822" s="3"/>
      <c r="P1822" s="3"/>
      <c r="Q1822" s="3">
        <f t="shared" si="57"/>
        <v>0</v>
      </c>
    </row>
    <row r="1823" spans="1:17">
      <c r="A1823" s="11">
        <v>4606992559691</v>
      </c>
      <c r="B1823" s="1" t="s">
        <v>19</v>
      </c>
      <c r="C1823" s="12">
        <v>20210221</v>
      </c>
      <c r="D1823" s="12">
        <v>610538201209</v>
      </c>
      <c r="E1823" s="12" t="s">
        <v>19</v>
      </c>
      <c r="F1823" s="12">
        <v>20210303</v>
      </c>
      <c r="G1823" s="12" t="s">
        <v>20</v>
      </c>
      <c r="H1823" s="12" t="s">
        <v>54</v>
      </c>
      <c r="I1823" s="12" t="s">
        <v>67</v>
      </c>
      <c r="J1823" s="12">
        <v>2.19</v>
      </c>
      <c r="K1823" s="12" t="s">
        <v>23</v>
      </c>
      <c r="L1823">
        <f t="shared" si="56"/>
        <v>3</v>
      </c>
      <c r="M1823">
        <f>MATCH(H:H,[1]价格表!$B$4:$B$35,0)</f>
        <v>10</v>
      </c>
      <c r="N1823" s="4">
        <f>IF(J1823&lt;=0.3,INDEX([1]价格表!$B$4:$I$31,M1823,2),IF(AND(J1823&gt;0.3,J1823&lt;=1),INDEX([1]价格表!$B$4:$I$31,M1823,3),IF(AND(J1823&gt;1,J1823&lt;=2.2),INDEX([1]价格表!$B$4:$I$31,M1823,4),IF(AND(J1823&gt;2.2,J1823&lt;=3.3),INDEX([1]价格表!$B$4:$I$31,M1823,5),IF(AND(J1823&gt;3.3,J1823&lt;=4),INDEX([1]价格表!$B$4:$I$31,M1823,6),IF(AND(J1823&gt;4,J1823&lt;=5.5),INDEX([1]价格表!$B$4:$I$31,M1823,7),IF(J1823&gt;5.5,2.6+INDEX([1]价格表!$B$4:$I$31,M1823,8)*L1823)))))))</f>
        <v>2.15</v>
      </c>
      <c r="O1823" s="3"/>
      <c r="P1823" s="3"/>
      <c r="Q1823" s="3">
        <f t="shared" si="57"/>
        <v>0</v>
      </c>
    </row>
    <row r="1824" spans="1:17">
      <c r="A1824" s="11">
        <v>4606992560626</v>
      </c>
      <c r="B1824" s="1" t="s">
        <v>19</v>
      </c>
      <c r="C1824" s="12">
        <v>20210221</v>
      </c>
      <c r="D1824" s="12">
        <v>610538201209</v>
      </c>
      <c r="E1824" s="12" t="s">
        <v>19</v>
      </c>
      <c r="F1824" s="12">
        <v>20210303</v>
      </c>
      <c r="G1824" s="12" t="s">
        <v>20</v>
      </c>
      <c r="H1824" s="12" t="s">
        <v>35</v>
      </c>
      <c r="I1824" s="12" t="s">
        <v>36</v>
      </c>
      <c r="J1824" s="12">
        <v>2.6</v>
      </c>
      <c r="K1824" s="12" t="s">
        <v>23</v>
      </c>
      <c r="L1824">
        <f t="shared" si="56"/>
        <v>3</v>
      </c>
      <c r="M1824">
        <f>MATCH(H:H,[1]价格表!$B$4:$B$35,0)</f>
        <v>11</v>
      </c>
      <c r="N1824" s="4">
        <f>IF(J1824&lt;=0.3,INDEX([1]价格表!$B$4:$I$31,M1824,2),IF(AND(J1824&gt;0.3,J1824&lt;=1),INDEX([1]价格表!$B$4:$I$31,M1824,3),IF(AND(J1824&gt;1,J1824&lt;=2.2),INDEX([1]价格表!$B$4:$I$31,M1824,4),IF(AND(J1824&gt;2.2,J1824&lt;=3.3),INDEX([1]价格表!$B$4:$I$31,M1824,5),IF(AND(J1824&gt;3.3,J1824&lt;=4),INDEX([1]价格表!$B$4:$I$31,M1824,6),IF(AND(J1824&gt;4,J1824&lt;=5.5),INDEX([1]价格表!$B$4:$I$31,M1824,7),IF(J1824&gt;5.5,2.6+INDEX([1]价格表!$B$4:$I$31,M1824,8)*L1824)))))))</f>
        <v>2.5</v>
      </c>
      <c r="O1824" s="3"/>
      <c r="P1824" s="3"/>
      <c r="Q1824" s="3">
        <f t="shared" si="57"/>
        <v>0</v>
      </c>
    </row>
    <row r="1825" spans="1:17">
      <c r="A1825" s="11">
        <v>4607030138460</v>
      </c>
      <c r="B1825" s="1" t="s">
        <v>19</v>
      </c>
      <c r="C1825" s="12">
        <v>20210221</v>
      </c>
      <c r="D1825" s="12">
        <v>610538201209</v>
      </c>
      <c r="E1825" s="12" t="s">
        <v>19</v>
      </c>
      <c r="F1825" s="12">
        <v>20210303</v>
      </c>
      <c r="G1825" s="12" t="s">
        <v>20</v>
      </c>
      <c r="H1825" s="12" t="s">
        <v>33</v>
      </c>
      <c r="I1825" s="12" t="s">
        <v>292</v>
      </c>
      <c r="J1825" s="12">
        <v>2.32</v>
      </c>
      <c r="K1825" s="12" t="s">
        <v>23</v>
      </c>
      <c r="L1825">
        <f t="shared" si="56"/>
        <v>3</v>
      </c>
      <c r="M1825">
        <f>MATCH(H:H,[1]价格表!$B$4:$B$35,0)</f>
        <v>7</v>
      </c>
      <c r="N1825" s="4">
        <f>IF(J1825&lt;=0.3,INDEX([1]价格表!$B$4:$I$31,M1825,2),IF(AND(J1825&gt;0.3,J1825&lt;=1),INDEX([1]价格表!$B$4:$I$31,M1825,3),IF(AND(J1825&gt;1,J1825&lt;=2.2),INDEX([1]价格表!$B$4:$I$31,M1825,4),IF(AND(J1825&gt;2.2,J1825&lt;=3.3),INDEX([1]价格表!$B$4:$I$31,M1825,5),IF(AND(J1825&gt;3.3,J1825&lt;=4),INDEX([1]价格表!$B$4:$I$31,M1825,6),IF(AND(J1825&gt;4,J1825&lt;=5.5),INDEX([1]价格表!$B$4:$I$31,M1825,7),IF(J1825&gt;5.5,2.6+INDEX([1]价格表!$B$4:$I$31,M1825,8)*L1825)))))))</f>
        <v>2.5</v>
      </c>
      <c r="O1825" s="3"/>
      <c r="P1825" s="3"/>
      <c r="Q1825" s="3">
        <f t="shared" si="57"/>
        <v>0</v>
      </c>
    </row>
    <row r="1826" spans="1:17">
      <c r="A1826" s="11">
        <v>4607030138474</v>
      </c>
      <c r="B1826" s="1" t="s">
        <v>19</v>
      </c>
      <c r="C1826" s="12">
        <v>20210221</v>
      </c>
      <c r="D1826" s="12">
        <v>610538201209</v>
      </c>
      <c r="E1826" s="12" t="s">
        <v>19</v>
      </c>
      <c r="F1826" s="12">
        <v>20210303</v>
      </c>
      <c r="G1826" s="12" t="s">
        <v>20</v>
      </c>
      <c r="H1826" s="12" t="s">
        <v>33</v>
      </c>
      <c r="I1826" s="12" t="s">
        <v>292</v>
      </c>
      <c r="J1826" s="12">
        <v>2.36</v>
      </c>
      <c r="K1826" s="12" t="s">
        <v>23</v>
      </c>
      <c r="L1826">
        <f t="shared" si="56"/>
        <v>3</v>
      </c>
      <c r="M1826">
        <f>MATCH(H:H,[1]价格表!$B$4:$B$35,0)</f>
        <v>7</v>
      </c>
      <c r="N1826" s="4">
        <f>IF(J1826&lt;=0.3,INDEX([1]价格表!$B$4:$I$31,M1826,2),IF(AND(J1826&gt;0.3,J1826&lt;=1),INDEX([1]价格表!$B$4:$I$31,M1826,3),IF(AND(J1826&gt;1,J1826&lt;=2.2),INDEX([1]价格表!$B$4:$I$31,M1826,4),IF(AND(J1826&gt;2.2,J1826&lt;=3.3),INDEX([1]价格表!$B$4:$I$31,M1826,5),IF(AND(J1826&gt;3.3,J1826&lt;=4),INDEX([1]价格表!$B$4:$I$31,M1826,6),IF(AND(J1826&gt;4,J1826&lt;=5.5),INDEX([1]价格表!$B$4:$I$31,M1826,7),IF(J1826&gt;5.5,2.6+INDEX([1]价格表!$B$4:$I$31,M1826,8)*L1826)))))))</f>
        <v>2.5</v>
      </c>
      <c r="O1826" s="3"/>
      <c r="P1826" s="3"/>
      <c r="Q1826" s="3">
        <f t="shared" si="57"/>
        <v>0</v>
      </c>
    </row>
    <row r="1827" spans="1:17">
      <c r="A1827" s="11">
        <v>4607030138587</v>
      </c>
      <c r="B1827" s="1" t="s">
        <v>19</v>
      </c>
      <c r="C1827" s="12">
        <v>20210221</v>
      </c>
      <c r="D1827" s="12">
        <v>610538201209</v>
      </c>
      <c r="E1827" s="12" t="s">
        <v>19</v>
      </c>
      <c r="F1827" s="12">
        <v>20210303</v>
      </c>
      <c r="G1827" s="12" t="s">
        <v>20</v>
      </c>
      <c r="H1827" s="12" t="s">
        <v>29</v>
      </c>
      <c r="I1827" s="12" t="s">
        <v>122</v>
      </c>
      <c r="J1827" s="12">
        <v>1.35</v>
      </c>
      <c r="K1827" s="12" t="s">
        <v>23</v>
      </c>
      <c r="L1827">
        <f t="shared" si="56"/>
        <v>2</v>
      </c>
      <c r="M1827">
        <f>MATCH(H:H,[1]价格表!$B$4:$B$35,0)</f>
        <v>3</v>
      </c>
      <c r="N1827" s="4">
        <f>IF(J1827&lt;=0.3,INDEX([1]价格表!$B$4:$I$31,M1827,2),IF(AND(J1827&gt;0.3,J1827&lt;=1),INDEX([1]价格表!$B$4:$I$31,M1827,3),IF(AND(J1827&gt;1,J1827&lt;=2.2),INDEX([1]价格表!$B$4:$I$31,M1827,4),IF(AND(J1827&gt;2.2,J1827&lt;=3.3),INDEX([1]价格表!$B$4:$I$31,M1827,5),IF(AND(J1827&gt;3.3,J1827&lt;=4),INDEX([1]价格表!$B$4:$I$31,M1827,6),IF(AND(J1827&gt;4,J1827&lt;=5.5),INDEX([1]价格表!$B$4:$I$31,M1827,7),IF(J1827&gt;5.5,2.6+INDEX([1]价格表!$B$4:$I$31,M1827,8)*L1827)))))))</f>
        <v>2.15</v>
      </c>
      <c r="O1827" s="3"/>
      <c r="P1827" s="3"/>
      <c r="Q1827" s="3">
        <f t="shared" si="57"/>
        <v>0</v>
      </c>
    </row>
    <row r="1828" spans="1:17">
      <c r="A1828" s="11">
        <v>4607030138955</v>
      </c>
      <c r="B1828" s="1" t="s">
        <v>19</v>
      </c>
      <c r="C1828" s="12">
        <v>20210221</v>
      </c>
      <c r="D1828" s="12">
        <v>610538201209</v>
      </c>
      <c r="E1828" s="12" t="s">
        <v>19</v>
      </c>
      <c r="F1828" s="12">
        <v>20210303</v>
      </c>
      <c r="G1828" s="12" t="s">
        <v>20</v>
      </c>
      <c r="H1828" s="12" t="s">
        <v>33</v>
      </c>
      <c r="I1828" s="12" t="s">
        <v>292</v>
      </c>
      <c r="J1828" s="12">
        <v>2.33</v>
      </c>
      <c r="K1828" s="12" t="s">
        <v>23</v>
      </c>
      <c r="L1828">
        <f t="shared" si="56"/>
        <v>3</v>
      </c>
      <c r="M1828">
        <f>MATCH(H:H,[1]价格表!$B$4:$B$35,0)</f>
        <v>7</v>
      </c>
      <c r="N1828" s="4">
        <f>IF(J1828&lt;=0.3,INDEX([1]价格表!$B$4:$I$31,M1828,2),IF(AND(J1828&gt;0.3,J1828&lt;=1),INDEX([1]价格表!$B$4:$I$31,M1828,3),IF(AND(J1828&gt;1,J1828&lt;=2.2),INDEX([1]价格表!$B$4:$I$31,M1828,4),IF(AND(J1828&gt;2.2,J1828&lt;=3.3),INDEX([1]价格表!$B$4:$I$31,M1828,5),IF(AND(J1828&gt;3.3,J1828&lt;=4),INDEX([1]价格表!$B$4:$I$31,M1828,6),IF(AND(J1828&gt;4,J1828&lt;=5.5),INDEX([1]价格表!$B$4:$I$31,M1828,7),IF(J1828&gt;5.5,2.6+INDEX([1]价格表!$B$4:$I$31,M1828,8)*L1828)))))))</f>
        <v>2.5</v>
      </c>
      <c r="O1828" s="3"/>
      <c r="P1828" s="3"/>
      <c r="Q1828" s="3">
        <f t="shared" si="57"/>
        <v>0</v>
      </c>
    </row>
    <row r="1829" spans="1:17">
      <c r="A1829" s="11">
        <v>4607030138979</v>
      </c>
      <c r="B1829" s="1" t="s">
        <v>19</v>
      </c>
      <c r="C1829" s="12">
        <v>20210221</v>
      </c>
      <c r="D1829" s="12">
        <v>610538201209</v>
      </c>
      <c r="E1829" s="12" t="s">
        <v>19</v>
      </c>
      <c r="F1829" s="12">
        <v>20210303</v>
      </c>
      <c r="G1829" s="12" t="s">
        <v>20</v>
      </c>
      <c r="H1829" s="12" t="s">
        <v>33</v>
      </c>
      <c r="I1829" s="12" t="s">
        <v>292</v>
      </c>
      <c r="J1829" s="12">
        <v>2.32</v>
      </c>
      <c r="K1829" s="12" t="s">
        <v>23</v>
      </c>
      <c r="L1829">
        <f t="shared" si="56"/>
        <v>3</v>
      </c>
      <c r="M1829">
        <f>MATCH(H:H,[1]价格表!$B$4:$B$35,0)</f>
        <v>7</v>
      </c>
      <c r="N1829" s="4">
        <f>IF(J1829&lt;=0.3,INDEX([1]价格表!$B$4:$I$31,M1829,2),IF(AND(J1829&gt;0.3,J1829&lt;=1),INDEX([1]价格表!$B$4:$I$31,M1829,3),IF(AND(J1829&gt;1,J1829&lt;=2.2),INDEX([1]价格表!$B$4:$I$31,M1829,4),IF(AND(J1829&gt;2.2,J1829&lt;=3.3),INDEX([1]价格表!$B$4:$I$31,M1829,5),IF(AND(J1829&gt;3.3,J1829&lt;=4),INDEX([1]价格表!$B$4:$I$31,M1829,6),IF(AND(J1829&gt;4,J1829&lt;=5.5),INDEX([1]价格表!$B$4:$I$31,M1829,7),IF(J1829&gt;5.5,2.6+INDEX([1]价格表!$B$4:$I$31,M1829,8)*L1829)))))))</f>
        <v>2.5</v>
      </c>
      <c r="O1829" s="3"/>
      <c r="P1829" s="3"/>
      <c r="Q1829" s="3">
        <f t="shared" si="57"/>
        <v>0</v>
      </c>
    </row>
    <row r="1830" spans="1:17">
      <c r="A1830" s="11">
        <v>4607030139121</v>
      </c>
      <c r="B1830" s="1" t="s">
        <v>19</v>
      </c>
      <c r="C1830" s="12">
        <v>20210221</v>
      </c>
      <c r="D1830" s="12">
        <v>610538201209</v>
      </c>
      <c r="E1830" s="12" t="s">
        <v>19</v>
      </c>
      <c r="F1830" s="12">
        <v>20210303</v>
      </c>
      <c r="G1830" s="12" t="s">
        <v>20</v>
      </c>
      <c r="H1830" s="12" t="s">
        <v>33</v>
      </c>
      <c r="I1830" s="12" t="s">
        <v>292</v>
      </c>
      <c r="J1830" s="12">
        <v>2.31</v>
      </c>
      <c r="K1830" s="12" t="s">
        <v>23</v>
      </c>
      <c r="L1830">
        <f t="shared" si="56"/>
        <v>3</v>
      </c>
      <c r="M1830">
        <f>MATCH(H:H,[1]价格表!$B$4:$B$35,0)</f>
        <v>7</v>
      </c>
      <c r="N1830" s="4">
        <f>IF(J1830&lt;=0.3,INDEX([1]价格表!$B$4:$I$31,M1830,2),IF(AND(J1830&gt;0.3,J1830&lt;=1),INDEX([1]价格表!$B$4:$I$31,M1830,3),IF(AND(J1830&gt;1,J1830&lt;=2.2),INDEX([1]价格表!$B$4:$I$31,M1830,4),IF(AND(J1830&gt;2.2,J1830&lt;=3.3),INDEX([1]价格表!$B$4:$I$31,M1830,5),IF(AND(J1830&gt;3.3,J1830&lt;=4),INDEX([1]价格表!$B$4:$I$31,M1830,6),IF(AND(J1830&gt;4,J1830&lt;=5.5),INDEX([1]价格表!$B$4:$I$31,M1830,7),IF(J1830&gt;5.5,2.6+INDEX([1]价格表!$B$4:$I$31,M1830,8)*L1830)))))))</f>
        <v>2.5</v>
      </c>
      <c r="O1830" s="3"/>
      <c r="P1830" s="3"/>
      <c r="Q1830" s="3">
        <f t="shared" si="57"/>
        <v>0</v>
      </c>
    </row>
    <row r="1831" spans="1:17">
      <c r="A1831" s="11">
        <v>4607030139313</v>
      </c>
      <c r="B1831" s="1" t="s">
        <v>19</v>
      </c>
      <c r="C1831" s="12">
        <v>20210221</v>
      </c>
      <c r="D1831" s="12">
        <v>610538201209</v>
      </c>
      <c r="E1831" s="12" t="s">
        <v>19</v>
      </c>
      <c r="F1831" s="12">
        <v>20210303</v>
      </c>
      <c r="G1831" s="12" t="s">
        <v>20</v>
      </c>
      <c r="H1831" s="12" t="s">
        <v>29</v>
      </c>
      <c r="I1831" s="12" t="s">
        <v>122</v>
      </c>
      <c r="J1831" s="12">
        <v>2.33</v>
      </c>
      <c r="K1831" s="12" t="s">
        <v>23</v>
      </c>
      <c r="L1831">
        <f t="shared" si="56"/>
        <v>3</v>
      </c>
      <c r="M1831">
        <f>MATCH(H:H,[1]价格表!$B$4:$B$35,0)</f>
        <v>3</v>
      </c>
      <c r="N1831" s="4">
        <f>IF(J1831&lt;=0.3,INDEX([1]价格表!$B$4:$I$31,M1831,2),IF(AND(J1831&gt;0.3,J1831&lt;=1),INDEX([1]价格表!$B$4:$I$31,M1831,3),IF(AND(J1831&gt;1,J1831&lt;=2.2),INDEX([1]价格表!$B$4:$I$31,M1831,4),IF(AND(J1831&gt;2.2,J1831&lt;=3.3),INDEX([1]价格表!$B$4:$I$31,M1831,5),IF(AND(J1831&gt;3.3,J1831&lt;=4),INDEX([1]价格表!$B$4:$I$31,M1831,6),IF(AND(J1831&gt;4,J1831&lt;=5.5),INDEX([1]价格表!$B$4:$I$31,M1831,7),IF(J1831&gt;5.5,2.6+INDEX([1]价格表!$B$4:$I$31,M1831,8)*L1831)))))))</f>
        <v>2.5</v>
      </c>
      <c r="O1831" s="3"/>
      <c r="P1831" s="3"/>
      <c r="Q1831" s="3">
        <f t="shared" si="57"/>
        <v>0</v>
      </c>
    </row>
    <row r="1832" spans="1:17">
      <c r="A1832" s="11">
        <v>4607030139384</v>
      </c>
      <c r="B1832" s="1" t="s">
        <v>19</v>
      </c>
      <c r="C1832" s="12">
        <v>20210221</v>
      </c>
      <c r="D1832" s="12">
        <v>610538201209</v>
      </c>
      <c r="E1832" s="12" t="s">
        <v>19</v>
      </c>
      <c r="F1832" s="12">
        <v>20210303</v>
      </c>
      <c r="G1832" s="12" t="s">
        <v>20</v>
      </c>
      <c r="H1832" s="12" t="s">
        <v>149</v>
      </c>
      <c r="I1832" s="12" t="s">
        <v>280</v>
      </c>
      <c r="J1832" s="12">
        <v>1.35</v>
      </c>
      <c r="K1832" s="12" t="s">
        <v>23</v>
      </c>
      <c r="L1832">
        <f t="shared" si="56"/>
        <v>2</v>
      </c>
      <c r="M1832">
        <f>MATCH(H:H,[1]价格表!$B$4:$B$35,0)</f>
        <v>24</v>
      </c>
      <c r="N1832" s="4">
        <f>IF(J1832&lt;=0.3,INDEX([1]价格表!$B$4:$I$31,M1832,2),IF(AND(J1832&gt;0.3,J1832&lt;=1),INDEX([1]价格表!$B$4:$I$31,M1832,3),IF(AND(J1832&gt;1,J1832&lt;=2.2),INDEX([1]价格表!$B$4:$I$31,M1832,4),IF(AND(J1832&gt;2.2,J1832&lt;=3.3),INDEX([1]价格表!$B$4:$I$31,M1832,5),IF(AND(J1832&gt;3.3,J1832&lt;=4),INDEX([1]价格表!$B$4:$I$31,M1832,6),IF(AND(J1832&gt;4,J1832&lt;=5.5),INDEX([1]价格表!$B$4:$I$31,M1832,7),IF(J1832&gt;5.5,2.6+INDEX([1]价格表!$B$4:$I$31,M1832,8)*L1832)))))))</f>
        <v>2.15</v>
      </c>
      <c r="O1832" s="3"/>
      <c r="P1832" s="3"/>
      <c r="Q1832" s="3">
        <f t="shared" si="57"/>
        <v>0</v>
      </c>
    </row>
    <row r="1833" spans="1:17">
      <c r="A1833" s="11">
        <v>4607030140182</v>
      </c>
      <c r="B1833" s="1" t="s">
        <v>19</v>
      </c>
      <c r="C1833" s="12">
        <v>20210221</v>
      </c>
      <c r="D1833" s="12">
        <v>610538201209</v>
      </c>
      <c r="E1833" s="12" t="s">
        <v>19</v>
      </c>
      <c r="F1833" s="12">
        <v>20210303</v>
      </c>
      <c r="G1833" s="12" t="s">
        <v>20</v>
      </c>
      <c r="H1833" s="12" t="s">
        <v>33</v>
      </c>
      <c r="I1833" s="12" t="s">
        <v>171</v>
      </c>
      <c r="J1833" s="12">
        <v>1.34</v>
      </c>
      <c r="K1833" s="12" t="s">
        <v>23</v>
      </c>
      <c r="L1833">
        <f t="shared" si="56"/>
        <v>2</v>
      </c>
      <c r="M1833">
        <f>MATCH(H:H,[1]价格表!$B$4:$B$35,0)</f>
        <v>7</v>
      </c>
      <c r="N1833" s="4">
        <f>IF(J1833&lt;=0.3,INDEX([1]价格表!$B$4:$I$31,M1833,2),IF(AND(J1833&gt;0.3,J1833&lt;=1),INDEX([1]价格表!$B$4:$I$31,M1833,3),IF(AND(J1833&gt;1,J1833&lt;=2.2),INDEX([1]价格表!$B$4:$I$31,M1833,4),IF(AND(J1833&gt;2.2,J1833&lt;=3.3),INDEX([1]价格表!$B$4:$I$31,M1833,5),IF(AND(J1833&gt;3.3,J1833&lt;=4),INDEX([1]价格表!$B$4:$I$31,M1833,6),IF(AND(J1833&gt;4,J1833&lt;=5.5),INDEX([1]价格表!$B$4:$I$31,M1833,7),IF(J1833&gt;5.5,2.6+INDEX([1]价格表!$B$4:$I$31,M1833,8)*L1833)))))))</f>
        <v>2.15</v>
      </c>
      <c r="O1833" s="3"/>
      <c r="P1833" s="3"/>
      <c r="Q1833" s="3">
        <f t="shared" si="57"/>
        <v>0</v>
      </c>
    </row>
    <row r="1834" spans="1:17">
      <c r="A1834" s="11">
        <v>4607030160897</v>
      </c>
      <c r="B1834" s="1" t="s">
        <v>19</v>
      </c>
      <c r="C1834" s="12">
        <v>20210221</v>
      </c>
      <c r="D1834" s="12">
        <v>610538201209</v>
      </c>
      <c r="E1834" s="12" t="s">
        <v>19</v>
      </c>
      <c r="F1834" s="12">
        <v>20210303</v>
      </c>
      <c r="G1834" s="12" t="s">
        <v>20</v>
      </c>
      <c r="H1834" s="12" t="s">
        <v>27</v>
      </c>
      <c r="I1834" s="12" t="s">
        <v>144</v>
      </c>
      <c r="J1834" s="12">
        <v>2.44</v>
      </c>
      <c r="K1834" s="12" t="s">
        <v>23</v>
      </c>
      <c r="L1834">
        <f t="shared" si="56"/>
        <v>3</v>
      </c>
      <c r="M1834">
        <f>MATCH(H:H,[1]价格表!$B$4:$B$35,0)</f>
        <v>14</v>
      </c>
      <c r="N1834" s="4">
        <f>IF(J1834&lt;=0.3,INDEX([1]价格表!$B$4:$I$31,M1834,2),IF(AND(J1834&gt;0.3,J1834&lt;=1),INDEX([1]价格表!$B$4:$I$31,M1834,3),IF(AND(J1834&gt;1,J1834&lt;=2.2),INDEX([1]价格表!$B$4:$I$31,M1834,4),IF(AND(J1834&gt;2.2,J1834&lt;=3.3),INDEX([1]价格表!$B$4:$I$31,M1834,5),IF(AND(J1834&gt;3.3,J1834&lt;=4),INDEX([1]价格表!$B$4:$I$31,M1834,6),IF(AND(J1834&gt;4,J1834&lt;=5.5),INDEX([1]价格表!$B$4:$I$31,M1834,7),IF(J1834&gt;5.5,2.6+INDEX([1]价格表!$B$4:$I$31,M1834,8)*L1834)))))))</f>
        <v>2.5</v>
      </c>
      <c r="O1834" s="3"/>
      <c r="P1834" s="3"/>
      <c r="Q1834" s="3">
        <f t="shared" si="57"/>
        <v>0</v>
      </c>
    </row>
    <row r="1835" spans="1:17">
      <c r="A1835" s="11">
        <v>4607030166555</v>
      </c>
      <c r="B1835" s="1" t="s">
        <v>19</v>
      </c>
      <c r="C1835" s="12">
        <v>20210221</v>
      </c>
      <c r="D1835" s="12">
        <v>610538201209</v>
      </c>
      <c r="E1835" s="12" t="s">
        <v>19</v>
      </c>
      <c r="F1835" s="12">
        <v>20210303</v>
      </c>
      <c r="G1835" s="12" t="s">
        <v>20</v>
      </c>
      <c r="H1835" s="12" t="s">
        <v>45</v>
      </c>
      <c r="I1835" s="12" t="s">
        <v>290</v>
      </c>
      <c r="J1835" s="12">
        <v>2.52</v>
      </c>
      <c r="K1835" s="12" t="s">
        <v>23</v>
      </c>
      <c r="L1835">
        <f t="shared" si="56"/>
        <v>3</v>
      </c>
      <c r="M1835">
        <f>MATCH(H:H,[1]价格表!$B$4:$B$35,0)</f>
        <v>20</v>
      </c>
      <c r="N1835" s="4">
        <f>IF(J1835&lt;=0.3,INDEX([1]价格表!$B$4:$I$31,M1835,2),IF(AND(J1835&gt;0.3,J1835&lt;=1),INDEX([1]价格表!$B$4:$I$31,M1835,3),IF(AND(J1835&gt;1,J1835&lt;=2.2),INDEX([1]价格表!$B$4:$I$31,M1835,4),IF(AND(J1835&gt;2.2,J1835&lt;=3.3),INDEX([1]价格表!$B$4:$I$31,M1835,5),IF(AND(J1835&gt;3.3,J1835&lt;=4),INDEX([1]价格表!$B$4:$I$31,M1835,6),IF(AND(J1835&gt;4,J1835&lt;=5.5),INDEX([1]价格表!$B$4:$I$31,M1835,7),IF(J1835&gt;5.5,2.6+INDEX([1]价格表!$B$4:$I$31,M1835,8)*L1835)))))))</f>
        <v>2.5</v>
      </c>
      <c r="O1835" s="3"/>
      <c r="P1835" s="3"/>
      <c r="Q1835" s="3">
        <f t="shared" si="57"/>
        <v>0</v>
      </c>
    </row>
    <row r="1836" spans="1:17">
      <c r="A1836" s="11">
        <v>4607030167287</v>
      </c>
      <c r="B1836" s="1" t="s">
        <v>19</v>
      </c>
      <c r="C1836" s="12">
        <v>20210221</v>
      </c>
      <c r="D1836" s="12">
        <v>610538201209</v>
      </c>
      <c r="E1836" s="12" t="s">
        <v>19</v>
      </c>
      <c r="F1836" s="12">
        <v>20210303</v>
      </c>
      <c r="G1836" s="12" t="s">
        <v>20</v>
      </c>
      <c r="H1836" s="12" t="s">
        <v>33</v>
      </c>
      <c r="I1836" s="12" t="s">
        <v>102</v>
      </c>
      <c r="J1836" s="12">
        <v>2.35</v>
      </c>
      <c r="K1836" s="12" t="s">
        <v>23</v>
      </c>
      <c r="L1836">
        <f t="shared" si="56"/>
        <v>3</v>
      </c>
      <c r="M1836">
        <f>MATCH(H:H,[1]价格表!$B$4:$B$35,0)</f>
        <v>7</v>
      </c>
      <c r="N1836" s="4">
        <f>IF(J1836&lt;=0.3,INDEX([1]价格表!$B$4:$I$31,M1836,2),IF(AND(J1836&gt;0.3,J1836&lt;=1),INDEX([1]价格表!$B$4:$I$31,M1836,3),IF(AND(J1836&gt;1,J1836&lt;=2.2),INDEX([1]价格表!$B$4:$I$31,M1836,4),IF(AND(J1836&gt;2.2,J1836&lt;=3.3),INDEX([1]价格表!$B$4:$I$31,M1836,5),IF(AND(J1836&gt;3.3,J1836&lt;=4),INDEX([1]价格表!$B$4:$I$31,M1836,6),IF(AND(J1836&gt;4,J1836&lt;=5.5),INDEX([1]价格表!$B$4:$I$31,M1836,7),IF(J1836&gt;5.5,2.6+INDEX([1]价格表!$B$4:$I$31,M1836,8)*L1836)))))))</f>
        <v>2.5</v>
      </c>
      <c r="O1836" s="3"/>
      <c r="P1836" s="3"/>
      <c r="Q1836" s="3">
        <f t="shared" si="57"/>
        <v>0</v>
      </c>
    </row>
    <row r="1837" spans="1:17">
      <c r="A1837" s="11">
        <v>4607030171207</v>
      </c>
      <c r="B1837" s="1" t="s">
        <v>19</v>
      </c>
      <c r="C1837" s="12">
        <v>20210221</v>
      </c>
      <c r="D1837" s="12">
        <v>610538201209</v>
      </c>
      <c r="E1837" s="12" t="s">
        <v>19</v>
      </c>
      <c r="F1837" s="12">
        <v>20210303</v>
      </c>
      <c r="G1837" s="12" t="s">
        <v>20</v>
      </c>
      <c r="H1837" s="12" t="s">
        <v>38</v>
      </c>
      <c r="I1837" s="12" t="s">
        <v>116</v>
      </c>
      <c r="J1837" s="12">
        <v>2.32</v>
      </c>
      <c r="K1837" s="12" t="s">
        <v>23</v>
      </c>
      <c r="L1837">
        <f t="shared" si="56"/>
        <v>3</v>
      </c>
      <c r="M1837">
        <f>MATCH(H:H,[1]价格表!$B$4:$B$35,0)</f>
        <v>5</v>
      </c>
      <c r="N1837" s="4">
        <f>IF(J1837&lt;=0.3,INDEX([1]价格表!$B$4:$I$31,M1837,2),IF(AND(J1837&gt;0.3,J1837&lt;=1),INDEX([1]价格表!$B$4:$I$31,M1837,3),IF(AND(J1837&gt;1,J1837&lt;=2.2),INDEX([1]价格表!$B$4:$I$31,M1837,4),IF(AND(J1837&gt;2.2,J1837&lt;=3.3),INDEX([1]价格表!$B$4:$I$31,M1837,5),IF(AND(J1837&gt;3.3,J1837&lt;=4),INDEX([1]价格表!$B$4:$I$31,M1837,6),IF(AND(J1837&gt;4,J1837&lt;=5.5),INDEX([1]价格表!$B$4:$I$31,M1837,7),IF(J1837&gt;5.5,2.6+INDEX([1]价格表!$B$4:$I$31,M1837,8)*L1837)))))))</f>
        <v>2.5</v>
      </c>
      <c r="O1837" s="3"/>
      <c r="P1837" s="3"/>
      <c r="Q1837" s="3">
        <f t="shared" si="57"/>
        <v>0</v>
      </c>
    </row>
    <row r="1838" spans="1:17">
      <c r="A1838" s="11">
        <v>4607030171412</v>
      </c>
      <c r="B1838" s="1" t="s">
        <v>19</v>
      </c>
      <c r="C1838" s="12">
        <v>20210221</v>
      </c>
      <c r="D1838" s="12">
        <v>610538201209</v>
      </c>
      <c r="E1838" s="12" t="s">
        <v>19</v>
      </c>
      <c r="F1838" s="12">
        <v>20210303</v>
      </c>
      <c r="G1838" s="12" t="s">
        <v>20</v>
      </c>
      <c r="H1838" s="12" t="s">
        <v>21</v>
      </c>
      <c r="I1838" s="12" t="s">
        <v>71</v>
      </c>
      <c r="J1838" s="12">
        <v>2.34</v>
      </c>
      <c r="K1838" s="12" t="s">
        <v>23</v>
      </c>
      <c r="L1838">
        <f t="shared" si="56"/>
        <v>3</v>
      </c>
      <c r="M1838">
        <f>MATCH(H:H,[1]价格表!$B$4:$B$35,0)</f>
        <v>15</v>
      </c>
      <c r="N1838" s="4">
        <f>IF(J1838&lt;=0.3,INDEX([1]价格表!$B$4:$I$31,M1838,2),IF(AND(J1838&gt;0.3,J1838&lt;=1),INDEX([1]价格表!$B$4:$I$31,M1838,3),IF(AND(J1838&gt;1,J1838&lt;=2.2),INDEX([1]价格表!$B$4:$I$31,M1838,4),IF(AND(J1838&gt;2.2,J1838&lt;=3.3),INDEX([1]价格表!$B$4:$I$31,M1838,5),IF(AND(J1838&gt;3.3,J1838&lt;=4),INDEX([1]价格表!$B$4:$I$31,M1838,6),IF(AND(J1838&gt;4,J1838&lt;=5.5),INDEX([1]价格表!$B$4:$I$31,M1838,7),IF(J1838&gt;5.5,2.6+INDEX([1]价格表!$B$4:$I$31,M1838,8)*L1838)))))))</f>
        <v>2.5</v>
      </c>
      <c r="O1838" s="3"/>
      <c r="P1838" s="3"/>
      <c r="Q1838" s="3">
        <f t="shared" si="57"/>
        <v>0</v>
      </c>
    </row>
    <row r="1839" spans="1:17">
      <c r="A1839" s="11">
        <v>4607030171430</v>
      </c>
      <c r="B1839" s="1" t="s">
        <v>19</v>
      </c>
      <c r="C1839" s="12">
        <v>20210221</v>
      </c>
      <c r="D1839" s="12">
        <v>610538201209</v>
      </c>
      <c r="E1839" s="12" t="s">
        <v>19</v>
      </c>
      <c r="F1839" s="12">
        <v>20210303</v>
      </c>
      <c r="G1839" s="12" t="s">
        <v>20</v>
      </c>
      <c r="H1839" s="12" t="s">
        <v>21</v>
      </c>
      <c r="I1839" s="12" t="s">
        <v>112</v>
      </c>
      <c r="J1839" s="12">
        <v>1.33</v>
      </c>
      <c r="K1839" s="12" t="s">
        <v>23</v>
      </c>
      <c r="L1839">
        <f t="shared" si="56"/>
        <v>2</v>
      </c>
      <c r="M1839">
        <f>MATCH(H:H,[1]价格表!$B$4:$B$35,0)</f>
        <v>15</v>
      </c>
      <c r="N1839" s="4">
        <f>IF(J1839&lt;=0.3,INDEX([1]价格表!$B$4:$I$31,M1839,2),IF(AND(J1839&gt;0.3,J1839&lt;=1),INDEX([1]价格表!$B$4:$I$31,M1839,3),IF(AND(J1839&gt;1,J1839&lt;=2.2),INDEX([1]价格表!$B$4:$I$31,M1839,4),IF(AND(J1839&gt;2.2,J1839&lt;=3.3),INDEX([1]价格表!$B$4:$I$31,M1839,5),IF(AND(J1839&gt;3.3,J1839&lt;=4),INDEX([1]价格表!$B$4:$I$31,M1839,6),IF(AND(J1839&gt;4,J1839&lt;=5.5),INDEX([1]价格表!$B$4:$I$31,M1839,7),IF(J1839&gt;5.5,2.6+INDEX([1]价格表!$B$4:$I$31,M1839,8)*L1839)))))))</f>
        <v>2.15</v>
      </c>
      <c r="O1839" s="3"/>
      <c r="P1839" s="3"/>
      <c r="Q1839" s="3">
        <f t="shared" si="57"/>
        <v>0</v>
      </c>
    </row>
    <row r="1840" spans="1:17">
      <c r="A1840" s="11">
        <v>4607030171620</v>
      </c>
      <c r="B1840" s="1" t="s">
        <v>19</v>
      </c>
      <c r="C1840" s="12">
        <v>20210221</v>
      </c>
      <c r="D1840" s="12">
        <v>610538201209</v>
      </c>
      <c r="E1840" s="12" t="s">
        <v>19</v>
      </c>
      <c r="F1840" s="12">
        <v>20210303</v>
      </c>
      <c r="G1840" s="12" t="s">
        <v>20</v>
      </c>
      <c r="H1840" s="12" t="s">
        <v>33</v>
      </c>
      <c r="I1840" s="12" t="s">
        <v>159</v>
      </c>
      <c r="J1840" s="12">
        <v>2.53</v>
      </c>
      <c r="K1840" s="12" t="s">
        <v>23</v>
      </c>
      <c r="L1840">
        <f t="shared" si="56"/>
        <v>3</v>
      </c>
      <c r="M1840">
        <f>MATCH(H:H,[1]价格表!$B$4:$B$35,0)</f>
        <v>7</v>
      </c>
      <c r="N1840" s="4">
        <f>IF(J1840&lt;=0.3,INDEX([1]价格表!$B$4:$I$31,M1840,2),IF(AND(J1840&gt;0.3,J1840&lt;=1),INDEX([1]价格表!$B$4:$I$31,M1840,3),IF(AND(J1840&gt;1,J1840&lt;=2.2),INDEX([1]价格表!$B$4:$I$31,M1840,4),IF(AND(J1840&gt;2.2,J1840&lt;=3.3),INDEX([1]价格表!$B$4:$I$31,M1840,5),IF(AND(J1840&gt;3.3,J1840&lt;=4),INDEX([1]价格表!$B$4:$I$31,M1840,6),IF(AND(J1840&gt;4,J1840&lt;=5.5),INDEX([1]价格表!$B$4:$I$31,M1840,7),IF(J1840&gt;5.5,2.6+INDEX([1]价格表!$B$4:$I$31,M1840,8)*L1840)))))))</f>
        <v>2.5</v>
      </c>
      <c r="O1840" s="3"/>
      <c r="P1840" s="3"/>
      <c r="Q1840" s="3">
        <f t="shared" si="57"/>
        <v>0</v>
      </c>
    </row>
    <row r="1841" spans="1:17">
      <c r="A1841" s="11">
        <v>4607030171723</v>
      </c>
      <c r="B1841" s="1" t="s">
        <v>19</v>
      </c>
      <c r="C1841" s="12">
        <v>20210221</v>
      </c>
      <c r="D1841" s="12">
        <v>610538201209</v>
      </c>
      <c r="E1841" s="12" t="s">
        <v>19</v>
      </c>
      <c r="F1841" s="12">
        <v>20210303</v>
      </c>
      <c r="G1841" s="12" t="s">
        <v>20</v>
      </c>
      <c r="H1841" s="12" t="s">
        <v>33</v>
      </c>
      <c r="I1841" s="12" t="s">
        <v>247</v>
      </c>
      <c r="J1841" s="12">
        <v>2.32</v>
      </c>
      <c r="K1841" s="12" t="s">
        <v>23</v>
      </c>
      <c r="L1841">
        <f t="shared" si="56"/>
        <v>3</v>
      </c>
      <c r="M1841">
        <f>MATCH(H:H,[1]价格表!$B$4:$B$35,0)</f>
        <v>7</v>
      </c>
      <c r="N1841" s="4">
        <f>IF(J1841&lt;=0.3,INDEX([1]价格表!$B$4:$I$31,M1841,2),IF(AND(J1841&gt;0.3,J1841&lt;=1),INDEX([1]价格表!$B$4:$I$31,M1841,3),IF(AND(J1841&gt;1,J1841&lt;=2.2),INDEX([1]价格表!$B$4:$I$31,M1841,4),IF(AND(J1841&gt;2.2,J1841&lt;=3.3),INDEX([1]价格表!$B$4:$I$31,M1841,5),IF(AND(J1841&gt;3.3,J1841&lt;=4),INDEX([1]价格表!$B$4:$I$31,M1841,6),IF(AND(J1841&gt;4,J1841&lt;=5.5),INDEX([1]价格表!$B$4:$I$31,M1841,7),IF(J1841&gt;5.5,2.6+INDEX([1]价格表!$B$4:$I$31,M1841,8)*L1841)))))))</f>
        <v>2.5</v>
      </c>
      <c r="O1841" s="3"/>
      <c r="P1841" s="3"/>
      <c r="Q1841" s="3">
        <f t="shared" si="57"/>
        <v>0</v>
      </c>
    </row>
    <row r="1842" spans="1:17">
      <c r="A1842" s="11">
        <v>4607030171845</v>
      </c>
      <c r="B1842" s="1" t="s">
        <v>19</v>
      </c>
      <c r="C1842" s="12">
        <v>20210221</v>
      </c>
      <c r="D1842" s="12">
        <v>610538201209</v>
      </c>
      <c r="E1842" s="12" t="s">
        <v>19</v>
      </c>
      <c r="F1842" s="12">
        <v>20210303</v>
      </c>
      <c r="G1842" s="12" t="s">
        <v>20</v>
      </c>
      <c r="H1842" s="12" t="s">
        <v>161</v>
      </c>
      <c r="I1842" s="12" t="s">
        <v>162</v>
      </c>
      <c r="J1842" s="12">
        <v>2.38</v>
      </c>
      <c r="K1842" s="12" t="s">
        <v>23</v>
      </c>
      <c r="L1842">
        <f t="shared" si="56"/>
        <v>3</v>
      </c>
      <c r="M1842">
        <f>MATCH(H:H,[1]价格表!$B$4:$B$35,0)</f>
        <v>13</v>
      </c>
      <c r="N1842" s="4">
        <f>IF(J1842&lt;=0.3,INDEX([1]价格表!$B$4:$I$31,M1842,2),IF(AND(J1842&gt;0.3,J1842&lt;=1),INDEX([1]价格表!$B$4:$I$31,M1842,3),IF(AND(J1842&gt;1,J1842&lt;=2.2),INDEX([1]价格表!$B$4:$I$31,M1842,4),IF(AND(J1842&gt;2.2,J1842&lt;=3.3),INDEX([1]价格表!$B$4:$I$31,M1842,5),IF(AND(J1842&gt;3.3,J1842&lt;=4),INDEX([1]价格表!$B$4:$I$31,M1842,6),IF(AND(J1842&gt;4,J1842&lt;=5.5),INDEX([1]价格表!$B$4:$I$31,M1842,7),IF(J1842&gt;5.5,2.6+INDEX([1]价格表!$B$4:$I$31,M1842,8)*L1842)))))))</f>
        <v>2.5</v>
      </c>
      <c r="O1842" s="3"/>
      <c r="P1842" s="3"/>
      <c r="Q1842" s="3">
        <f t="shared" si="57"/>
        <v>0</v>
      </c>
    </row>
    <row r="1843" spans="1:17">
      <c r="A1843" s="11">
        <v>4607030172498</v>
      </c>
      <c r="B1843" s="1" t="s">
        <v>19</v>
      </c>
      <c r="C1843" s="12">
        <v>20210221</v>
      </c>
      <c r="D1843" s="12">
        <v>610538201209</v>
      </c>
      <c r="E1843" s="12" t="s">
        <v>19</v>
      </c>
      <c r="F1843" s="12">
        <v>20210303</v>
      </c>
      <c r="G1843" s="12" t="s">
        <v>20</v>
      </c>
      <c r="H1843" s="12" t="s">
        <v>43</v>
      </c>
      <c r="I1843" s="12" t="s">
        <v>199</v>
      </c>
      <c r="J1843" s="12">
        <v>2.32</v>
      </c>
      <c r="K1843" s="12" t="s">
        <v>23</v>
      </c>
      <c r="L1843">
        <f t="shared" si="56"/>
        <v>3</v>
      </c>
      <c r="M1843">
        <f>MATCH(H:H,[1]价格表!$B$4:$B$35,0)</f>
        <v>4</v>
      </c>
      <c r="N1843" s="4">
        <f>IF(J1843&lt;=0.3,INDEX([1]价格表!$B$4:$I$31,M1843,2),IF(AND(J1843&gt;0.3,J1843&lt;=1),INDEX([1]价格表!$B$4:$I$31,M1843,3),IF(AND(J1843&gt;1,J1843&lt;=2.2),INDEX([1]价格表!$B$4:$I$31,M1843,4),IF(AND(J1843&gt;2.2,J1843&lt;=3.3),INDEX([1]价格表!$B$4:$I$31,M1843,5),IF(AND(J1843&gt;3.3,J1843&lt;=4),INDEX([1]价格表!$B$4:$I$31,M1843,6),IF(AND(J1843&gt;4,J1843&lt;=5.5),INDEX([1]价格表!$B$4:$I$31,M1843,7),IF(J1843&gt;5.5,2.6+INDEX([1]价格表!$B$4:$I$31,M1843,8)*L1843)))))))</f>
        <v>2.5</v>
      </c>
      <c r="O1843" s="3"/>
      <c r="P1843" s="3"/>
      <c r="Q1843" s="3">
        <f t="shared" si="57"/>
        <v>0</v>
      </c>
    </row>
    <row r="1844" spans="1:17">
      <c r="A1844" s="11">
        <v>4607030172587</v>
      </c>
      <c r="B1844" s="1" t="s">
        <v>19</v>
      </c>
      <c r="C1844" s="12">
        <v>20210221</v>
      </c>
      <c r="D1844" s="12">
        <v>610538201209</v>
      </c>
      <c r="E1844" s="12" t="s">
        <v>19</v>
      </c>
      <c r="F1844" s="12">
        <v>20210303</v>
      </c>
      <c r="G1844" s="12" t="s">
        <v>20</v>
      </c>
      <c r="H1844" s="12" t="s">
        <v>35</v>
      </c>
      <c r="I1844" s="12" t="s">
        <v>147</v>
      </c>
      <c r="J1844" s="12">
        <v>2.64</v>
      </c>
      <c r="K1844" s="12" t="s">
        <v>23</v>
      </c>
      <c r="L1844">
        <f t="shared" si="56"/>
        <v>3</v>
      </c>
      <c r="M1844">
        <f>MATCH(H:H,[1]价格表!$B$4:$B$35,0)</f>
        <v>11</v>
      </c>
      <c r="N1844" s="4">
        <f>IF(J1844&lt;=0.3,INDEX([1]价格表!$B$4:$I$31,M1844,2),IF(AND(J1844&gt;0.3,J1844&lt;=1),INDEX([1]价格表!$B$4:$I$31,M1844,3),IF(AND(J1844&gt;1,J1844&lt;=2.2),INDEX([1]价格表!$B$4:$I$31,M1844,4),IF(AND(J1844&gt;2.2,J1844&lt;=3.3),INDEX([1]价格表!$B$4:$I$31,M1844,5),IF(AND(J1844&gt;3.3,J1844&lt;=4),INDEX([1]价格表!$B$4:$I$31,M1844,6),IF(AND(J1844&gt;4,J1844&lt;=5.5),INDEX([1]价格表!$B$4:$I$31,M1844,7),IF(J1844&gt;5.5,2.6+INDEX([1]价格表!$B$4:$I$31,M1844,8)*L1844)))))))</f>
        <v>2.5</v>
      </c>
      <c r="O1844" s="3"/>
      <c r="P1844" s="3"/>
      <c r="Q1844" s="3">
        <f t="shared" si="57"/>
        <v>0</v>
      </c>
    </row>
    <row r="1845" spans="1:17">
      <c r="A1845" s="11">
        <v>4607030173099</v>
      </c>
      <c r="B1845" s="1" t="s">
        <v>19</v>
      </c>
      <c r="C1845" s="12">
        <v>20210221</v>
      </c>
      <c r="D1845" s="12">
        <v>610538201209</v>
      </c>
      <c r="E1845" s="12" t="s">
        <v>19</v>
      </c>
      <c r="F1845" s="12">
        <v>20210303</v>
      </c>
      <c r="G1845" s="12" t="s">
        <v>20</v>
      </c>
      <c r="H1845" s="12" t="s">
        <v>35</v>
      </c>
      <c r="I1845" s="12" t="s">
        <v>147</v>
      </c>
      <c r="J1845" s="12">
        <v>2.33</v>
      </c>
      <c r="K1845" s="12" t="s">
        <v>23</v>
      </c>
      <c r="L1845">
        <f t="shared" si="56"/>
        <v>3</v>
      </c>
      <c r="M1845">
        <f>MATCH(H:H,[1]价格表!$B$4:$B$35,0)</f>
        <v>11</v>
      </c>
      <c r="N1845" s="4">
        <f>IF(J1845&lt;=0.3,INDEX([1]价格表!$B$4:$I$31,M1845,2),IF(AND(J1845&gt;0.3,J1845&lt;=1),INDEX([1]价格表!$B$4:$I$31,M1845,3),IF(AND(J1845&gt;1,J1845&lt;=2.2),INDEX([1]价格表!$B$4:$I$31,M1845,4),IF(AND(J1845&gt;2.2,J1845&lt;=3.3),INDEX([1]价格表!$B$4:$I$31,M1845,5),IF(AND(J1845&gt;3.3,J1845&lt;=4),INDEX([1]价格表!$B$4:$I$31,M1845,6),IF(AND(J1845&gt;4,J1845&lt;=5.5),INDEX([1]价格表!$B$4:$I$31,M1845,7),IF(J1845&gt;5.5,2.6+INDEX([1]价格表!$B$4:$I$31,M1845,8)*L1845)))))))</f>
        <v>2.5</v>
      </c>
      <c r="O1845" s="3"/>
      <c r="P1845" s="3"/>
      <c r="Q1845" s="3">
        <f t="shared" si="57"/>
        <v>0</v>
      </c>
    </row>
    <row r="1846" spans="1:17">
      <c r="A1846" s="11">
        <v>4607030173137</v>
      </c>
      <c r="B1846" s="1" t="s">
        <v>19</v>
      </c>
      <c r="C1846" s="12">
        <v>20210221</v>
      </c>
      <c r="D1846" s="12">
        <v>610538201209</v>
      </c>
      <c r="E1846" s="12" t="s">
        <v>19</v>
      </c>
      <c r="F1846" s="12">
        <v>20210303</v>
      </c>
      <c r="G1846" s="12" t="s">
        <v>20</v>
      </c>
      <c r="H1846" s="12" t="s">
        <v>138</v>
      </c>
      <c r="I1846" s="12" t="s">
        <v>139</v>
      </c>
      <c r="J1846" s="12">
        <v>2.33</v>
      </c>
      <c r="K1846" s="12" t="s">
        <v>23</v>
      </c>
      <c r="L1846">
        <f t="shared" si="56"/>
        <v>3</v>
      </c>
      <c r="M1846">
        <f>MATCH(H:H,[1]价格表!$B$4:$B$35,0)</f>
        <v>23</v>
      </c>
      <c r="N1846" s="4">
        <f>IF(J1846&lt;=0.3,INDEX([1]价格表!$B$4:$I$31,M1846,2),IF(AND(J1846&gt;0.3,J1846&lt;=1),INDEX([1]价格表!$B$4:$I$31,M1846,3),IF(AND(J1846&gt;1,J1846&lt;=2.2),INDEX([1]价格表!$B$4:$I$31,M1846,4),IF(AND(J1846&gt;2.2,J1846&lt;=3.3),INDEX([1]价格表!$B$4:$I$31,M1846,5),IF(AND(J1846&gt;3.3,J1846&lt;=4),INDEX([1]价格表!$B$4:$I$31,M1846,6),IF(AND(J1846&gt;4,J1846&lt;=5.5),INDEX([1]价格表!$B$4:$I$31,M1846,7),IF(J1846&gt;5.5,2.6+INDEX([1]价格表!$B$4:$I$31,M1846,8)*L1846)))))))</f>
        <v>2.5</v>
      </c>
      <c r="O1846" s="3"/>
      <c r="P1846" s="3"/>
      <c r="Q1846" s="3">
        <f t="shared" si="57"/>
        <v>0</v>
      </c>
    </row>
    <row r="1847" spans="1:17">
      <c r="A1847" s="11">
        <v>4607030173213</v>
      </c>
      <c r="B1847" s="1" t="s">
        <v>19</v>
      </c>
      <c r="C1847" s="12">
        <v>20210221</v>
      </c>
      <c r="D1847" s="12">
        <v>610538201209</v>
      </c>
      <c r="E1847" s="12" t="s">
        <v>19</v>
      </c>
      <c r="F1847" s="12">
        <v>20210303</v>
      </c>
      <c r="G1847" s="12" t="s">
        <v>20</v>
      </c>
      <c r="H1847" s="12" t="s">
        <v>29</v>
      </c>
      <c r="I1847" s="12" t="s">
        <v>122</v>
      </c>
      <c r="J1847" s="12">
        <v>1.32</v>
      </c>
      <c r="K1847" s="12" t="s">
        <v>23</v>
      </c>
      <c r="L1847">
        <f t="shared" si="56"/>
        <v>2</v>
      </c>
      <c r="M1847">
        <f>MATCH(H:H,[1]价格表!$B$4:$B$35,0)</f>
        <v>3</v>
      </c>
      <c r="N1847" s="4">
        <f>IF(J1847&lt;=0.3,INDEX([1]价格表!$B$4:$I$31,M1847,2),IF(AND(J1847&gt;0.3,J1847&lt;=1),INDEX([1]价格表!$B$4:$I$31,M1847,3),IF(AND(J1847&gt;1,J1847&lt;=2.2),INDEX([1]价格表!$B$4:$I$31,M1847,4),IF(AND(J1847&gt;2.2,J1847&lt;=3.3),INDEX([1]价格表!$B$4:$I$31,M1847,5),IF(AND(J1847&gt;3.3,J1847&lt;=4),INDEX([1]价格表!$B$4:$I$31,M1847,6),IF(AND(J1847&gt;4,J1847&lt;=5.5),INDEX([1]价格表!$B$4:$I$31,M1847,7),IF(J1847&gt;5.5,2.6+INDEX([1]价格表!$B$4:$I$31,M1847,8)*L1847)))))))</f>
        <v>2.15</v>
      </c>
      <c r="O1847" s="3"/>
      <c r="P1847" s="3"/>
      <c r="Q1847" s="3">
        <f t="shared" si="57"/>
        <v>0</v>
      </c>
    </row>
    <row r="1848" spans="1:17">
      <c r="A1848" s="11">
        <v>4607030173893</v>
      </c>
      <c r="B1848" s="1" t="s">
        <v>19</v>
      </c>
      <c r="C1848" s="12">
        <v>20210221</v>
      </c>
      <c r="D1848" s="12">
        <v>610538201209</v>
      </c>
      <c r="E1848" s="12" t="s">
        <v>19</v>
      </c>
      <c r="F1848" s="12">
        <v>20210303</v>
      </c>
      <c r="G1848" s="12" t="s">
        <v>20</v>
      </c>
      <c r="H1848" s="12" t="s">
        <v>149</v>
      </c>
      <c r="I1848" s="12" t="s">
        <v>262</v>
      </c>
      <c r="J1848" s="12">
        <v>2.37</v>
      </c>
      <c r="K1848" s="12" t="s">
        <v>23</v>
      </c>
      <c r="L1848">
        <f t="shared" si="56"/>
        <v>3</v>
      </c>
      <c r="M1848">
        <f>MATCH(H:H,[1]价格表!$B$4:$B$35,0)</f>
        <v>24</v>
      </c>
      <c r="N1848" s="4">
        <f>IF(J1848&lt;=0.3,INDEX([1]价格表!$B$4:$I$31,M1848,2),IF(AND(J1848&gt;0.3,J1848&lt;=1),INDEX([1]价格表!$B$4:$I$31,M1848,3),IF(AND(J1848&gt;1,J1848&lt;=2.2),INDEX([1]价格表!$B$4:$I$31,M1848,4),IF(AND(J1848&gt;2.2,J1848&lt;=3.3),INDEX([1]价格表!$B$4:$I$31,M1848,5),IF(AND(J1848&gt;3.3,J1848&lt;=4),INDEX([1]价格表!$B$4:$I$31,M1848,6),IF(AND(J1848&gt;4,J1848&lt;=5.5),INDEX([1]价格表!$B$4:$I$31,M1848,7),IF(J1848&gt;5.5,2.6+INDEX([1]价格表!$B$4:$I$31,M1848,8)*L1848)))))))</f>
        <v>2.5</v>
      </c>
      <c r="O1848" s="3"/>
      <c r="P1848" s="3"/>
      <c r="Q1848" s="3">
        <f t="shared" si="57"/>
        <v>0</v>
      </c>
    </row>
    <row r="1849" spans="1:17">
      <c r="A1849" s="11">
        <v>4607030174016</v>
      </c>
      <c r="B1849" s="1" t="s">
        <v>19</v>
      </c>
      <c r="C1849" s="12">
        <v>20210221</v>
      </c>
      <c r="D1849" s="12">
        <v>610538201209</v>
      </c>
      <c r="E1849" s="12" t="s">
        <v>19</v>
      </c>
      <c r="F1849" s="12">
        <v>20210303</v>
      </c>
      <c r="G1849" s="12" t="s">
        <v>20</v>
      </c>
      <c r="H1849" s="12" t="s">
        <v>29</v>
      </c>
      <c r="I1849" s="12" t="s">
        <v>122</v>
      </c>
      <c r="J1849" s="12">
        <v>1.32</v>
      </c>
      <c r="K1849" s="12" t="s">
        <v>23</v>
      </c>
      <c r="L1849">
        <f t="shared" si="56"/>
        <v>2</v>
      </c>
      <c r="M1849">
        <f>MATCH(H:H,[1]价格表!$B$4:$B$35,0)</f>
        <v>3</v>
      </c>
      <c r="N1849" s="4">
        <f>IF(J1849&lt;=0.3,INDEX([1]价格表!$B$4:$I$31,M1849,2),IF(AND(J1849&gt;0.3,J1849&lt;=1),INDEX([1]价格表!$B$4:$I$31,M1849,3),IF(AND(J1849&gt;1,J1849&lt;=2.2),INDEX([1]价格表!$B$4:$I$31,M1849,4),IF(AND(J1849&gt;2.2,J1849&lt;=3.3),INDEX([1]价格表!$B$4:$I$31,M1849,5),IF(AND(J1849&gt;3.3,J1849&lt;=4),INDEX([1]价格表!$B$4:$I$31,M1849,6),IF(AND(J1849&gt;4,J1849&lt;=5.5),INDEX([1]价格表!$B$4:$I$31,M1849,7),IF(J1849&gt;5.5,2.6+INDEX([1]价格表!$B$4:$I$31,M1849,8)*L1849)))))))</f>
        <v>2.15</v>
      </c>
      <c r="O1849" s="3"/>
      <c r="P1849" s="3"/>
      <c r="Q1849" s="3">
        <f t="shared" si="57"/>
        <v>0</v>
      </c>
    </row>
    <row r="1850" spans="1:17">
      <c r="A1850" s="11">
        <v>4607030174191</v>
      </c>
      <c r="B1850" s="1" t="s">
        <v>19</v>
      </c>
      <c r="C1850" s="12">
        <v>20210221</v>
      </c>
      <c r="D1850" s="12">
        <v>610538201209</v>
      </c>
      <c r="E1850" s="12" t="s">
        <v>19</v>
      </c>
      <c r="F1850" s="12">
        <v>20210303</v>
      </c>
      <c r="G1850" s="12" t="s">
        <v>20</v>
      </c>
      <c r="H1850" s="12" t="s">
        <v>29</v>
      </c>
      <c r="I1850" s="12" t="s">
        <v>122</v>
      </c>
      <c r="J1850" s="12">
        <v>1.36</v>
      </c>
      <c r="K1850" s="12" t="s">
        <v>23</v>
      </c>
      <c r="L1850">
        <f t="shared" si="56"/>
        <v>2</v>
      </c>
      <c r="M1850">
        <f>MATCH(H:H,[1]价格表!$B$4:$B$35,0)</f>
        <v>3</v>
      </c>
      <c r="N1850" s="4">
        <f>IF(J1850&lt;=0.3,INDEX([1]价格表!$B$4:$I$31,M1850,2),IF(AND(J1850&gt;0.3,J1850&lt;=1),INDEX([1]价格表!$B$4:$I$31,M1850,3),IF(AND(J1850&gt;1,J1850&lt;=2.2),INDEX([1]价格表!$B$4:$I$31,M1850,4),IF(AND(J1850&gt;2.2,J1850&lt;=3.3),INDEX([1]价格表!$B$4:$I$31,M1850,5),IF(AND(J1850&gt;3.3,J1850&lt;=4),INDEX([1]价格表!$B$4:$I$31,M1850,6),IF(AND(J1850&gt;4,J1850&lt;=5.5),INDEX([1]价格表!$B$4:$I$31,M1850,7),IF(J1850&gt;5.5,2.6+INDEX([1]价格表!$B$4:$I$31,M1850,8)*L1850)))))))</f>
        <v>2.15</v>
      </c>
      <c r="O1850" s="3"/>
      <c r="P1850" s="3"/>
      <c r="Q1850" s="3">
        <f t="shared" si="57"/>
        <v>0</v>
      </c>
    </row>
    <row r="1851" spans="1:17">
      <c r="A1851" s="11">
        <v>4607030174311</v>
      </c>
      <c r="B1851" s="1" t="s">
        <v>19</v>
      </c>
      <c r="C1851" s="12">
        <v>20210221</v>
      </c>
      <c r="D1851" s="12">
        <v>610538201209</v>
      </c>
      <c r="E1851" s="12" t="s">
        <v>19</v>
      </c>
      <c r="F1851" s="12">
        <v>20210303</v>
      </c>
      <c r="G1851" s="12" t="s">
        <v>20</v>
      </c>
      <c r="H1851" s="12" t="s">
        <v>38</v>
      </c>
      <c r="I1851" s="12" t="s">
        <v>293</v>
      </c>
      <c r="J1851" s="12">
        <v>2.32</v>
      </c>
      <c r="K1851" s="12" t="s">
        <v>23</v>
      </c>
      <c r="L1851">
        <f t="shared" si="56"/>
        <v>3</v>
      </c>
      <c r="M1851">
        <f>MATCH(H:H,[1]价格表!$B$4:$B$35,0)</f>
        <v>5</v>
      </c>
      <c r="N1851" s="4">
        <f>IF(J1851&lt;=0.3,INDEX([1]价格表!$B$4:$I$31,M1851,2),IF(AND(J1851&gt;0.3,J1851&lt;=1),INDEX([1]价格表!$B$4:$I$31,M1851,3),IF(AND(J1851&gt;1,J1851&lt;=2.2),INDEX([1]价格表!$B$4:$I$31,M1851,4),IF(AND(J1851&gt;2.2,J1851&lt;=3.3),INDEX([1]价格表!$B$4:$I$31,M1851,5),IF(AND(J1851&gt;3.3,J1851&lt;=4),INDEX([1]价格表!$B$4:$I$31,M1851,6),IF(AND(J1851&gt;4,J1851&lt;=5.5),INDEX([1]价格表!$B$4:$I$31,M1851,7),IF(J1851&gt;5.5,2.6+INDEX([1]价格表!$B$4:$I$31,M1851,8)*L1851)))))))</f>
        <v>2.5</v>
      </c>
      <c r="O1851" s="3"/>
      <c r="P1851" s="3"/>
      <c r="Q1851" s="3">
        <f t="shared" si="57"/>
        <v>0</v>
      </c>
    </row>
    <row r="1852" spans="1:17">
      <c r="A1852" s="11">
        <v>4607030174347</v>
      </c>
      <c r="B1852" s="1" t="s">
        <v>19</v>
      </c>
      <c r="C1852" s="12">
        <v>20210221</v>
      </c>
      <c r="D1852" s="12">
        <v>610538201209</v>
      </c>
      <c r="E1852" s="12" t="s">
        <v>19</v>
      </c>
      <c r="F1852" s="12">
        <v>20210303</v>
      </c>
      <c r="G1852" s="12" t="s">
        <v>20</v>
      </c>
      <c r="H1852" s="12" t="s">
        <v>161</v>
      </c>
      <c r="I1852" s="12" t="s">
        <v>162</v>
      </c>
      <c r="J1852" s="12">
        <v>1.39</v>
      </c>
      <c r="K1852" s="12" t="s">
        <v>23</v>
      </c>
      <c r="L1852">
        <f t="shared" si="56"/>
        <v>2</v>
      </c>
      <c r="M1852">
        <f>MATCH(H:H,[1]价格表!$B$4:$B$35,0)</f>
        <v>13</v>
      </c>
      <c r="N1852" s="4">
        <f>IF(J1852&lt;=0.3,INDEX([1]价格表!$B$4:$I$31,M1852,2),IF(AND(J1852&gt;0.3,J1852&lt;=1),INDEX([1]价格表!$B$4:$I$31,M1852,3),IF(AND(J1852&gt;1,J1852&lt;=2.2),INDEX([1]价格表!$B$4:$I$31,M1852,4),IF(AND(J1852&gt;2.2,J1852&lt;=3.3),INDEX([1]价格表!$B$4:$I$31,M1852,5),IF(AND(J1852&gt;3.3,J1852&lt;=4),INDEX([1]价格表!$B$4:$I$31,M1852,6),IF(AND(J1852&gt;4,J1852&lt;=5.5),INDEX([1]价格表!$B$4:$I$31,M1852,7),IF(J1852&gt;5.5,2.6+INDEX([1]价格表!$B$4:$I$31,M1852,8)*L1852)))))))</f>
        <v>2.15</v>
      </c>
      <c r="O1852" s="3"/>
      <c r="P1852" s="3"/>
      <c r="Q1852" s="3">
        <f t="shared" si="57"/>
        <v>0</v>
      </c>
    </row>
    <row r="1853" spans="1:17">
      <c r="A1853" s="11">
        <v>4607030175002</v>
      </c>
      <c r="B1853" s="1" t="s">
        <v>19</v>
      </c>
      <c r="C1853" s="12">
        <v>20210221</v>
      </c>
      <c r="D1853" s="12">
        <v>610538201209</v>
      </c>
      <c r="E1853" s="12" t="s">
        <v>19</v>
      </c>
      <c r="F1853" s="12">
        <v>20210303</v>
      </c>
      <c r="G1853" s="12" t="s">
        <v>20</v>
      </c>
      <c r="H1853" s="12" t="s">
        <v>132</v>
      </c>
      <c r="I1853" s="12" t="s">
        <v>133</v>
      </c>
      <c r="J1853" s="12">
        <v>1.33</v>
      </c>
      <c r="K1853" s="12" t="s">
        <v>23</v>
      </c>
      <c r="L1853">
        <f t="shared" si="56"/>
        <v>2</v>
      </c>
      <c r="M1853">
        <f>MATCH(H:H,[1]价格表!$B$4:$B$35,0)</f>
        <v>19</v>
      </c>
      <c r="N1853" s="4">
        <f>IF(J1853&lt;=0.3,INDEX([1]价格表!$B$4:$I$31,M1853,2),IF(AND(J1853&gt;0.3,J1853&lt;=1),INDEX([1]价格表!$B$4:$I$31,M1853,3),IF(AND(J1853&gt;1,J1853&lt;=2.2),INDEX([1]价格表!$B$4:$I$31,M1853,4),IF(AND(J1853&gt;2.2,J1853&lt;=3.3),INDEX([1]价格表!$B$4:$I$31,M1853,5),IF(AND(J1853&gt;3.3,J1853&lt;=4),INDEX([1]价格表!$B$4:$I$31,M1853,6),IF(AND(J1853&gt;4,J1853&lt;=5.5),INDEX([1]价格表!$B$4:$I$31,M1853,7),IF(J1853&gt;5.5,2.6+INDEX([1]价格表!$B$4:$I$31,M1853,8)*L1853)))))))</f>
        <v>2.15</v>
      </c>
      <c r="O1853" s="3"/>
      <c r="P1853" s="3"/>
      <c r="Q1853" s="3">
        <f t="shared" si="57"/>
        <v>0</v>
      </c>
    </row>
    <row r="1854" spans="1:17">
      <c r="A1854" s="11">
        <v>4607030175092</v>
      </c>
      <c r="B1854" s="1" t="s">
        <v>19</v>
      </c>
      <c r="C1854" s="12">
        <v>20210221</v>
      </c>
      <c r="D1854" s="12">
        <v>610538201209</v>
      </c>
      <c r="E1854" s="12" t="s">
        <v>19</v>
      </c>
      <c r="F1854" s="12">
        <v>20210303</v>
      </c>
      <c r="G1854" s="12" t="s">
        <v>20</v>
      </c>
      <c r="H1854" s="12" t="s">
        <v>21</v>
      </c>
      <c r="I1854" s="12" t="s">
        <v>143</v>
      </c>
      <c r="J1854" s="12">
        <v>2.34</v>
      </c>
      <c r="K1854" s="12" t="s">
        <v>23</v>
      </c>
      <c r="L1854">
        <f t="shared" si="56"/>
        <v>3</v>
      </c>
      <c r="M1854">
        <f>MATCH(H:H,[1]价格表!$B$4:$B$35,0)</f>
        <v>15</v>
      </c>
      <c r="N1854" s="4">
        <f>IF(J1854&lt;=0.3,INDEX([1]价格表!$B$4:$I$31,M1854,2),IF(AND(J1854&gt;0.3,J1854&lt;=1),INDEX([1]价格表!$B$4:$I$31,M1854,3),IF(AND(J1854&gt;1,J1854&lt;=2.2),INDEX([1]价格表!$B$4:$I$31,M1854,4),IF(AND(J1854&gt;2.2,J1854&lt;=3.3),INDEX([1]价格表!$B$4:$I$31,M1854,5),IF(AND(J1854&gt;3.3,J1854&lt;=4),INDEX([1]价格表!$B$4:$I$31,M1854,6),IF(AND(J1854&gt;4,J1854&lt;=5.5),INDEX([1]价格表!$B$4:$I$31,M1854,7),IF(J1854&gt;5.5,2.6+INDEX([1]价格表!$B$4:$I$31,M1854,8)*L1854)))))))</f>
        <v>2.5</v>
      </c>
      <c r="O1854" s="3"/>
      <c r="P1854" s="3"/>
      <c r="Q1854" s="3">
        <f t="shared" si="57"/>
        <v>0</v>
      </c>
    </row>
    <row r="1855" spans="1:17">
      <c r="A1855" s="11">
        <v>4607030203009</v>
      </c>
      <c r="B1855" s="1" t="s">
        <v>19</v>
      </c>
      <c r="C1855" s="12">
        <v>20210221</v>
      </c>
      <c r="D1855" s="12">
        <v>610538201209</v>
      </c>
      <c r="E1855" s="12" t="s">
        <v>19</v>
      </c>
      <c r="F1855" s="12">
        <v>20210303</v>
      </c>
      <c r="G1855" s="12" t="s">
        <v>20</v>
      </c>
      <c r="H1855" s="12" t="s">
        <v>27</v>
      </c>
      <c r="I1855" s="12" t="s">
        <v>144</v>
      </c>
      <c r="J1855" s="12">
        <v>1.36</v>
      </c>
      <c r="K1855" s="12" t="s">
        <v>23</v>
      </c>
      <c r="L1855">
        <f t="shared" si="56"/>
        <v>2</v>
      </c>
      <c r="M1855">
        <f>MATCH(H:H,[1]价格表!$B$4:$B$35,0)</f>
        <v>14</v>
      </c>
      <c r="N1855" s="4">
        <f>IF(J1855&lt;=0.3,INDEX([1]价格表!$B$4:$I$31,M1855,2),IF(AND(J1855&gt;0.3,J1855&lt;=1),INDEX([1]价格表!$B$4:$I$31,M1855,3),IF(AND(J1855&gt;1,J1855&lt;=2.2),INDEX([1]价格表!$B$4:$I$31,M1855,4),IF(AND(J1855&gt;2.2,J1855&lt;=3.3),INDEX([1]价格表!$B$4:$I$31,M1855,5),IF(AND(J1855&gt;3.3,J1855&lt;=4),INDEX([1]价格表!$B$4:$I$31,M1855,6),IF(AND(J1855&gt;4,J1855&lt;=5.5),INDEX([1]价格表!$B$4:$I$31,M1855,7),IF(J1855&gt;5.5,2.6+INDEX([1]价格表!$B$4:$I$31,M1855,8)*L1855)))))))</f>
        <v>2.15</v>
      </c>
      <c r="O1855" s="3"/>
      <c r="P1855" s="3"/>
      <c r="Q1855" s="3">
        <f t="shared" si="57"/>
        <v>0</v>
      </c>
    </row>
    <row r="1856" spans="1:17">
      <c r="A1856" s="11">
        <v>4607030203234</v>
      </c>
      <c r="B1856" s="1" t="s">
        <v>19</v>
      </c>
      <c r="C1856" s="12">
        <v>20210221</v>
      </c>
      <c r="D1856" s="12">
        <v>610538201209</v>
      </c>
      <c r="E1856" s="12" t="s">
        <v>19</v>
      </c>
      <c r="F1856" s="12">
        <v>20210303</v>
      </c>
      <c r="G1856" s="12" t="s">
        <v>20</v>
      </c>
      <c r="H1856" s="12" t="s">
        <v>24</v>
      </c>
      <c r="I1856" s="12" t="s">
        <v>25</v>
      </c>
      <c r="J1856" s="12">
        <v>1.32</v>
      </c>
      <c r="K1856" s="12" t="s">
        <v>23</v>
      </c>
      <c r="L1856">
        <f t="shared" si="56"/>
        <v>2</v>
      </c>
      <c r="M1856">
        <f>MATCH(H:H,[1]价格表!$B$4:$B$35,0)</f>
        <v>1</v>
      </c>
      <c r="N1856" s="4">
        <f>IF(J1856&lt;=0.3,INDEX([1]价格表!$B$4:$I$31,M1856,2),IF(AND(J1856&gt;0.3,J1856&lt;=1),INDEX([1]价格表!$B$4:$I$31,M1856,3),IF(AND(J1856&gt;1,J1856&lt;=2.2),INDEX([1]价格表!$B$4:$I$31,M1856,4),IF(AND(J1856&gt;2.2,J1856&lt;=3.3),INDEX([1]价格表!$B$4:$I$31,M1856,5),IF(AND(J1856&gt;3.3,J1856&lt;=4),INDEX([1]价格表!$B$4:$I$31,M1856,6),IF(AND(J1856&gt;4,J1856&lt;=5.5),INDEX([1]价格表!$B$4:$I$31,M1856,7),IF(J1856&gt;5.5,2.6+INDEX([1]价格表!$B$4:$I$31,M1856,8)*L1856)))))))</f>
        <v>2.15</v>
      </c>
      <c r="O1856" s="3"/>
      <c r="P1856" s="3"/>
      <c r="Q1856" s="3">
        <f t="shared" si="57"/>
        <v>0</v>
      </c>
    </row>
    <row r="1857" spans="1:17">
      <c r="A1857" s="11">
        <v>4607030203290</v>
      </c>
      <c r="B1857" s="1" t="s">
        <v>19</v>
      </c>
      <c r="C1857" s="12">
        <v>20210221</v>
      </c>
      <c r="D1857" s="12">
        <v>610538201209</v>
      </c>
      <c r="E1857" s="12" t="s">
        <v>19</v>
      </c>
      <c r="F1857" s="12">
        <v>20210303</v>
      </c>
      <c r="G1857" s="12" t="s">
        <v>20</v>
      </c>
      <c r="H1857" s="12" t="s">
        <v>149</v>
      </c>
      <c r="I1857" s="12" t="s">
        <v>152</v>
      </c>
      <c r="J1857" s="12">
        <v>1.32</v>
      </c>
      <c r="K1857" s="12" t="s">
        <v>23</v>
      </c>
      <c r="L1857">
        <f t="shared" si="56"/>
        <v>2</v>
      </c>
      <c r="M1857">
        <f>MATCH(H:H,[1]价格表!$B$4:$B$35,0)</f>
        <v>24</v>
      </c>
      <c r="N1857" s="4">
        <f>IF(J1857&lt;=0.3,INDEX([1]价格表!$B$4:$I$31,M1857,2),IF(AND(J1857&gt;0.3,J1857&lt;=1),INDEX([1]价格表!$B$4:$I$31,M1857,3),IF(AND(J1857&gt;1,J1857&lt;=2.2),INDEX([1]价格表!$B$4:$I$31,M1857,4),IF(AND(J1857&gt;2.2,J1857&lt;=3.3),INDEX([1]价格表!$B$4:$I$31,M1857,5),IF(AND(J1857&gt;3.3,J1857&lt;=4),INDEX([1]价格表!$B$4:$I$31,M1857,6),IF(AND(J1857&gt;4,J1857&lt;=5.5),INDEX([1]价格表!$B$4:$I$31,M1857,7),IF(J1857&gt;5.5,2.6+INDEX([1]价格表!$B$4:$I$31,M1857,8)*L1857)))))))</f>
        <v>2.15</v>
      </c>
      <c r="O1857" s="3"/>
      <c r="P1857" s="3"/>
      <c r="Q1857" s="3">
        <f t="shared" si="57"/>
        <v>0</v>
      </c>
    </row>
    <row r="1858" spans="1:17">
      <c r="A1858" s="11">
        <v>4607030203379</v>
      </c>
      <c r="B1858" s="1" t="s">
        <v>19</v>
      </c>
      <c r="C1858" s="12">
        <v>20210221</v>
      </c>
      <c r="D1858" s="12">
        <v>610538201209</v>
      </c>
      <c r="E1858" s="12" t="s">
        <v>19</v>
      </c>
      <c r="F1858" s="12">
        <v>20210303</v>
      </c>
      <c r="G1858" s="12" t="s">
        <v>20</v>
      </c>
      <c r="H1858" s="12" t="s">
        <v>33</v>
      </c>
      <c r="I1858" s="12" t="s">
        <v>102</v>
      </c>
      <c r="J1858" s="12">
        <v>1.44</v>
      </c>
      <c r="K1858" s="12" t="s">
        <v>23</v>
      </c>
      <c r="L1858">
        <f t="shared" si="56"/>
        <v>2</v>
      </c>
      <c r="M1858">
        <f>MATCH(H:H,[1]价格表!$B$4:$B$35,0)</f>
        <v>7</v>
      </c>
      <c r="N1858" s="4">
        <f>IF(J1858&lt;=0.3,INDEX([1]价格表!$B$4:$I$31,M1858,2),IF(AND(J1858&gt;0.3,J1858&lt;=1),INDEX([1]价格表!$B$4:$I$31,M1858,3),IF(AND(J1858&gt;1,J1858&lt;=2.2),INDEX([1]价格表!$B$4:$I$31,M1858,4),IF(AND(J1858&gt;2.2,J1858&lt;=3.3),INDEX([1]价格表!$B$4:$I$31,M1858,5),IF(AND(J1858&gt;3.3,J1858&lt;=4),INDEX([1]价格表!$B$4:$I$31,M1858,6),IF(AND(J1858&gt;4,J1858&lt;=5.5),INDEX([1]价格表!$B$4:$I$31,M1858,7),IF(J1858&gt;5.5,2.6+INDEX([1]价格表!$B$4:$I$31,M1858,8)*L1858)))))))</f>
        <v>2.15</v>
      </c>
      <c r="O1858" s="3"/>
      <c r="P1858" s="3"/>
      <c r="Q1858" s="3">
        <f t="shared" si="57"/>
        <v>0</v>
      </c>
    </row>
    <row r="1859" spans="1:17">
      <c r="A1859" s="11">
        <v>4607030203535</v>
      </c>
      <c r="B1859" s="1" t="s">
        <v>19</v>
      </c>
      <c r="C1859" s="12">
        <v>20210221</v>
      </c>
      <c r="D1859" s="12">
        <v>610538201209</v>
      </c>
      <c r="E1859" s="12" t="s">
        <v>19</v>
      </c>
      <c r="F1859" s="12">
        <v>20210303</v>
      </c>
      <c r="G1859" s="12" t="s">
        <v>20</v>
      </c>
      <c r="H1859" s="12" t="s">
        <v>29</v>
      </c>
      <c r="I1859" s="12" t="s">
        <v>174</v>
      </c>
      <c r="J1859" s="12">
        <v>1.34</v>
      </c>
      <c r="K1859" s="12" t="s">
        <v>23</v>
      </c>
      <c r="L1859">
        <f t="shared" si="56"/>
        <v>2</v>
      </c>
      <c r="M1859">
        <f>MATCH(H:H,[1]价格表!$B$4:$B$35,0)</f>
        <v>3</v>
      </c>
      <c r="N1859" s="4">
        <f>IF(J1859&lt;=0.3,INDEX([1]价格表!$B$4:$I$31,M1859,2),IF(AND(J1859&gt;0.3,J1859&lt;=1),INDEX([1]价格表!$B$4:$I$31,M1859,3),IF(AND(J1859&gt;1,J1859&lt;=2.2),INDEX([1]价格表!$B$4:$I$31,M1859,4),IF(AND(J1859&gt;2.2,J1859&lt;=3.3),INDEX([1]价格表!$B$4:$I$31,M1859,5),IF(AND(J1859&gt;3.3,J1859&lt;=4),INDEX([1]价格表!$B$4:$I$31,M1859,6),IF(AND(J1859&gt;4,J1859&lt;=5.5),INDEX([1]价格表!$B$4:$I$31,M1859,7),IF(J1859&gt;5.5,2.6+INDEX([1]价格表!$B$4:$I$31,M1859,8)*L1859)))))))</f>
        <v>2.15</v>
      </c>
      <c r="O1859" s="3"/>
      <c r="P1859" s="3"/>
      <c r="Q1859" s="3">
        <f t="shared" si="57"/>
        <v>0</v>
      </c>
    </row>
    <row r="1860" spans="1:17">
      <c r="A1860" s="11">
        <v>4607030203881</v>
      </c>
      <c r="B1860" s="1" t="s">
        <v>19</v>
      </c>
      <c r="C1860" s="12">
        <v>20210221</v>
      </c>
      <c r="D1860" s="12">
        <v>610538201209</v>
      </c>
      <c r="E1860" s="12" t="s">
        <v>19</v>
      </c>
      <c r="F1860" s="12">
        <v>20210303</v>
      </c>
      <c r="G1860" s="12" t="s">
        <v>20</v>
      </c>
      <c r="H1860" s="12" t="s">
        <v>40</v>
      </c>
      <c r="I1860" s="12" t="s">
        <v>98</v>
      </c>
      <c r="J1860" s="12">
        <v>2.33</v>
      </c>
      <c r="K1860" s="12" t="s">
        <v>23</v>
      </c>
      <c r="L1860">
        <f t="shared" ref="L1860:L1923" si="58">ROUNDUP(J1860,0)</f>
        <v>3</v>
      </c>
      <c r="M1860">
        <f>MATCH(H:H,[1]价格表!$B$4:$B$35,0)</f>
        <v>9</v>
      </c>
      <c r="N1860" s="4">
        <f>IF(J1860&lt;=0.3,INDEX([1]价格表!$B$4:$I$31,M1860,2),IF(AND(J1860&gt;0.3,J1860&lt;=1),INDEX([1]价格表!$B$4:$I$31,M1860,3),IF(AND(J1860&gt;1,J1860&lt;=2.2),INDEX([1]价格表!$B$4:$I$31,M1860,4),IF(AND(J1860&gt;2.2,J1860&lt;=3.3),INDEX([1]价格表!$B$4:$I$31,M1860,5),IF(AND(J1860&gt;3.3,J1860&lt;=4),INDEX([1]价格表!$B$4:$I$31,M1860,6),IF(AND(J1860&gt;4,J1860&lt;=5.5),INDEX([1]价格表!$B$4:$I$31,M1860,7),IF(J1860&gt;5.5,2.6+INDEX([1]价格表!$B$4:$I$31,M1860,8)*L1860)))))))</f>
        <v>2.5</v>
      </c>
      <c r="O1860" s="3"/>
      <c r="P1860" s="3"/>
      <c r="Q1860" s="3">
        <f t="shared" ref="Q1860:Q1923" si="59">IF(P1860&gt;0,P1860-N1860,0)</f>
        <v>0</v>
      </c>
    </row>
    <row r="1861" spans="1:17">
      <c r="A1861" s="11">
        <v>4607030232582</v>
      </c>
      <c r="B1861" s="1" t="s">
        <v>19</v>
      </c>
      <c r="C1861" s="12">
        <v>20210221</v>
      </c>
      <c r="D1861" s="12">
        <v>610538201209</v>
      </c>
      <c r="E1861" s="12" t="s">
        <v>19</v>
      </c>
      <c r="F1861" s="12">
        <v>20210303</v>
      </c>
      <c r="G1861" s="12" t="s">
        <v>20</v>
      </c>
      <c r="H1861" s="12" t="s">
        <v>21</v>
      </c>
      <c r="I1861" s="12" t="s">
        <v>71</v>
      </c>
      <c r="J1861" s="12">
        <v>1.34</v>
      </c>
      <c r="K1861" s="12" t="s">
        <v>23</v>
      </c>
      <c r="L1861">
        <f t="shared" si="58"/>
        <v>2</v>
      </c>
      <c r="M1861">
        <f>MATCH(H:H,[1]价格表!$B$4:$B$35,0)</f>
        <v>15</v>
      </c>
      <c r="N1861" s="4">
        <f>IF(J1861&lt;=0.3,INDEX([1]价格表!$B$4:$I$31,M1861,2),IF(AND(J1861&gt;0.3,J1861&lt;=1),INDEX([1]价格表!$B$4:$I$31,M1861,3),IF(AND(J1861&gt;1,J1861&lt;=2.2),INDEX([1]价格表!$B$4:$I$31,M1861,4),IF(AND(J1861&gt;2.2,J1861&lt;=3.3),INDEX([1]价格表!$B$4:$I$31,M1861,5),IF(AND(J1861&gt;3.3,J1861&lt;=4),INDEX([1]价格表!$B$4:$I$31,M1861,6),IF(AND(J1861&gt;4,J1861&lt;=5.5),INDEX([1]价格表!$B$4:$I$31,M1861,7),IF(J1861&gt;5.5,2.6+INDEX([1]价格表!$B$4:$I$31,M1861,8)*L1861)))))))</f>
        <v>2.15</v>
      </c>
      <c r="O1861" s="3"/>
      <c r="P1861" s="3"/>
      <c r="Q1861" s="3">
        <f t="shared" si="59"/>
        <v>0</v>
      </c>
    </row>
    <row r="1862" spans="1:17">
      <c r="A1862" s="11">
        <v>4607030233178</v>
      </c>
      <c r="B1862" s="1" t="s">
        <v>19</v>
      </c>
      <c r="C1862" s="12">
        <v>20210221</v>
      </c>
      <c r="D1862" s="12">
        <v>610538201209</v>
      </c>
      <c r="E1862" s="12" t="s">
        <v>19</v>
      </c>
      <c r="F1862" s="12">
        <v>20210303</v>
      </c>
      <c r="G1862" s="12" t="s">
        <v>20</v>
      </c>
      <c r="H1862" s="12" t="s">
        <v>27</v>
      </c>
      <c r="I1862" s="12" t="s">
        <v>144</v>
      </c>
      <c r="J1862" s="12">
        <v>2.33</v>
      </c>
      <c r="K1862" s="12" t="s">
        <v>23</v>
      </c>
      <c r="L1862">
        <f t="shared" si="58"/>
        <v>3</v>
      </c>
      <c r="M1862">
        <f>MATCH(H:H,[1]价格表!$B$4:$B$35,0)</f>
        <v>14</v>
      </c>
      <c r="N1862" s="4">
        <f>IF(J1862&lt;=0.3,INDEX([1]价格表!$B$4:$I$31,M1862,2),IF(AND(J1862&gt;0.3,J1862&lt;=1),INDEX([1]价格表!$B$4:$I$31,M1862,3),IF(AND(J1862&gt;1,J1862&lt;=2.2),INDEX([1]价格表!$B$4:$I$31,M1862,4),IF(AND(J1862&gt;2.2,J1862&lt;=3.3),INDEX([1]价格表!$B$4:$I$31,M1862,5),IF(AND(J1862&gt;3.3,J1862&lt;=4),INDEX([1]价格表!$B$4:$I$31,M1862,6),IF(AND(J1862&gt;4,J1862&lt;=5.5),INDEX([1]价格表!$B$4:$I$31,M1862,7),IF(J1862&gt;5.5,2.6+INDEX([1]价格表!$B$4:$I$31,M1862,8)*L1862)))))))</f>
        <v>2.5</v>
      </c>
      <c r="O1862" s="3"/>
      <c r="P1862" s="3"/>
      <c r="Q1862" s="3">
        <f t="shared" si="59"/>
        <v>0</v>
      </c>
    </row>
    <row r="1863" spans="1:17">
      <c r="A1863" s="11">
        <v>4607030233204</v>
      </c>
      <c r="B1863" s="1" t="s">
        <v>19</v>
      </c>
      <c r="C1863" s="12">
        <v>20210221</v>
      </c>
      <c r="D1863" s="12">
        <v>610538201209</v>
      </c>
      <c r="E1863" s="12" t="s">
        <v>19</v>
      </c>
      <c r="F1863" s="12">
        <v>20210303</v>
      </c>
      <c r="G1863" s="12" t="s">
        <v>20</v>
      </c>
      <c r="H1863" s="12" t="s">
        <v>35</v>
      </c>
      <c r="I1863" s="12" t="s">
        <v>147</v>
      </c>
      <c r="J1863" s="12">
        <v>2.32</v>
      </c>
      <c r="K1863" s="12" t="s">
        <v>23</v>
      </c>
      <c r="L1863">
        <f t="shared" si="58"/>
        <v>3</v>
      </c>
      <c r="M1863">
        <f>MATCH(H:H,[1]价格表!$B$4:$B$35,0)</f>
        <v>11</v>
      </c>
      <c r="N1863" s="4">
        <f>IF(J1863&lt;=0.3,INDEX([1]价格表!$B$4:$I$31,M1863,2),IF(AND(J1863&gt;0.3,J1863&lt;=1),INDEX([1]价格表!$B$4:$I$31,M1863,3),IF(AND(J1863&gt;1,J1863&lt;=2.2),INDEX([1]价格表!$B$4:$I$31,M1863,4),IF(AND(J1863&gt;2.2,J1863&lt;=3.3),INDEX([1]价格表!$B$4:$I$31,M1863,5),IF(AND(J1863&gt;3.3,J1863&lt;=4),INDEX([1]价格表!$B$4:$I$31,M1863,6),IF(AND(J1863&gt;4,J1863&lt;=5.5),INDEX([1]价格表!$B$4:$I$31,M1863,7),IF(J1863&gt;5.5,2.6+INDEX([1]价格表!$B$4:$I$31,M1863,8)*L1863)))))))</f>
        <v>2.5</v>
      </c>
      <c r="O1863" s="3"/>
      <c r="P1863" s="3"/>
      <c r="Q1863" s="3">
        <f t="shared" si="59"/>
        <v>0</v>
      </c>
    </row>
    <row r="1864" spans="1:17">
      <c r="A1864" s="11">
        <v>4607030233781</v>
      </c>
      <c r="B1864" s="1" t="s">
        <v>19</v>
      </c>
      <c r="C1864" s="12">
        <v>20210221</v>
      </c>
      <c r="D1864" s="12">
        <v>610538201209</v>
      </c>
      <c r="E1864" s="12" t="s">
        <v>19</v>
      </c>
      <c r="F1864" s="12">
        <v>20210303</v>
      </c>
      <c r="G1864" s="12" t="s">
        <v>20</v>
      </c>
      <c r="H1864" s="12" t="s">
        <v>21</v>
      </c>
      <c r="I1864" s="12" t="s">
        <v>90</v>
      </c>
      <c r="J1864" s="12">
        <v>2.41</v>
      </c>
      <c r="K1864" s="12" t="s">
        <v>23</v>
      </c>
      <c r="L1864">
        <f t="shared" si="58"/>
        <v>3</v>
      </c>
      <c r="M1864">
        <f>MATCH(H:H,[1]价格表!$B$4:$B$35,0)</f>
        <v>15</v>
      </c>
      <c r="N1864" s="4">
        <f>IF(J1864&lt;=0.3,INDEX([1]价格表!$B$4:$I$31,M1864,2),IF(AND(J1864&gt;0.3,J1864&lt;=1),INDEX([1]价格表!$B$4:$I$31,M1864,3),IF(AND(J1864&gt;1,J1864&lt;=2.2),INDEX([1]价格表!$B$4:$I$31,M1864,4),IF(AND(J1864&gt;2.2,J1864&lt;=3.3),INDEX([1]价格表!$B$4:$I$31,M1864,5),IF(AND(J1864&gt;3.3,J1864&lt;=4),INDEX([1]价格表!$B$4:$I$31,M1864,6),IF(AND(J1864&gt;4,J1864&lt;=5.5),INDEX([1]价格表!$B$4:$I$31,M1864,7),IF(J1864&gt;5.5,2.6+INDEX([1]价格表!$B$4:$I$31,M1864,8)*L1864)))))))</f>
        <v>2.5</v>
      </c>
      <c r="O1864" s="3"/>
      <c r="P1864" s="3"/>
      <c r="Q1864" s="3">
        <f t="shared" si="59"/>
        <v>0</v>
      </c>
    </row>
    <row r="1865" spans="1:17">
      <c r="A1865" s="11">
        <v>4607030233832</v>
      </c>
      <c r="B1865" s="1" t="s">
        <v>19</v>
      </c>
      <c r="C1865" s="12">
        <v>20210221</v>
      </c>
      <c r="D1865" s="12">
        <v>610538201209</v>
      </c>
      <c r="E1865" s="12" t="s">
        <v>19</v>
      </c>
      <c r="F1865" s="12">
        <v>20210303</v>
      </c>
      <c r="G1865" s="12" t="s">
        <v>20</v>
      </c>
      <c r="H1865" s="12" t="s">
        <v>27</v>
      </c>
      <c r="I1865" s="12" t="s">
        <v>144</v>
      </c>
      <c r="J1865" s="12">
        <v>2.33</v>
      </c>
      <c r="K1865" s="12" t="s">
        <v>23</v>
      </c>
      <c r="L1865">
        <f t="shared" si="58"/>
        <v>3</v>
      </c>
      <c r="M1865">
        <f>MATCH(H:H,[1]价格表!$B$4:$B$35,0)</f>
        <v>14</v>
      </c>
      <c r="N1865" s="4">
        <f>IF(J1865&lt;=0.3,INDEX([1]价格表!$B$4:$I$31,M1865,2),IF(AND(J1865&gt;0.3,J1865&lt;=1),INDEX([1]价格表!$B$4:$I$31,M1865,3),IF(AND(J1865&gt;1,J1865&lt;=2.2),INDEX([1]价格表!$B$4:$I$31,M1865,4),IF(AND(J1865&gt;2.2,J1865&lt;=3.3),INDEX([1]价格表!$B$4:$I$31,M1865,5),IF(AND(J1865&gt;3.3,J1865&lt;=4),INDEX([1]价格表!$B$4:$I$31,M1865,6),IF(AND(J1865&gt;4,J1865&lt;=5.5),INDEX([1]价格表!$B$4:$I$31,M1865,7),IF(J1865&gt;5.5,2.6+INDEX([1]价格表!$B$4:$I$31,M1865,8)*L1865)))))))</f>
        <v>2.5</v>
      </c>
      <c r="O1865" s="3"/>
      <c r="P1865" s="3"/>
      <c r="Q1865" s="3">
        <f t="shared" si="59"/>
        <v>0</v>
      </c>
    </row>
    <row r="1866" spans="1:17">
      <c r="A1866" s="11">
        <v>4607030233970</v>
      </c>
      <c r="B1866" s="1" t="s">
        <v>19</v>
      </c>
      <c r="C1866" s="12">
        <v>20210221</v>
      </c>
      <c r="D1866" s="12">
        <v>610538201209</v>
      </c>
      <c r="E1866" s="12" t="s">
        <v>19</v>
      </c>
      <c r="F1866" s="12">
        <v>20210303</v>
      </c>
      <c r="G1866" s="12" t="s">
        <v>20</v>
      </c>
      <c r="H1866" s="12" t="s">
        <v>43</v>
      </c>
      <c r="I1866" s="12" t="s">
        <v>187</v>
      </c>
      <c r="J1866" s="12">
        <v>2.35</v>
      </c>
      <c r="K1866" s="12" t="s">
        <v>23</v>
      </c>
      <c r="L1866">
        <f t="shared" si="58"/>
        <v>3</v>
      </c>
      <c r="M1866">
        <f>MATCH(H:H,[1]价格表!$B$4:$B$35,0)</f>
        <v>4</v>
      </c>
      <c r="N1866" s="4">
        <f>IF(J1866&lt;=0.3,INDEX([1]价格表!$B$4:$I$31,M1866,2),IF(AND(J1866&gt;0.3,J1866&lt;=1),INDEX([1]价格表!$B$4:$I$31,M1866,3),IF(AND(J1866&gt;1,J1866&lt;=2.2),INDEX([1]价格表!$B$4:$I$31,M1866,4),IF(AND(J1866&gt;2.2,J1866&lt;=3.3),INDEX([1]价格表!$B$4:$I$31,M1866,5),IF(AND(J1866&gt;3.3,J1866&lt;=4),INDEX([1]价格表!$B$4:$I$31,M1866,6),IF(AND(J1866&gt;4,J1866&lt;=5.5),INDEX([1]价格表!$B$4:$I$31,M1866,7),IF(J1866&gt;5.5,2.6+INDEX([1]价格表!$B$4:$I$31,M1866,8)*L1866)))))))</f>
        <v>2.5</v>
      </c>
      <c r="O1866" s="3"/>
      <c r="P1866" s="3"/>
      <c r="Q1866" s="3">
        <f t="shared" si="59"/>
        <v>0</v>
      </c>
    </row>
    <row r="1867" spans="1:17">
      <c r="A1867" s="11">
        <v>4607030234045</v>
      </c>
      <c r="B1867" s="1" t="s">
        <v>19</v>
      </c>
      <c r="C1867" s="12">
        <v>20210221</v>
      </c>
      <c r="D1867" s="12">
        <v>610538201209</v>
      </c>
      <c r="E1867" s="12" t="s">
        <v>19</v>
      </c>
      <c r="F1867" s="12">
        <v>20210303</v>
      </c>
      <c r="G1867" s="12" t="s">
        <v>20</v>
      </c>
      <c r="H1867" s="12" t="s">
        <v>54</v>
      </c>
      <c r="I1867" s="12" t="s">
        <v>68</v>
      </c>
      <c r="J1867" s="12">
        <v>2.33</v>
      </c>
      <c r="K1867" s="12" t="s">
        <v>23</v>
      </c>
      <c r="L1867">
        <f t="shared" si="58"/>
        <v>3</v>
      </c>
      <c r="M1867">
        <f>MATCH(H:H,[1]价格表!$B$4:$B$35,0)</f>
        <v>10</v>
      </c>
      <c r="N1867" s="4">
        <f>IF(J1867&lt;=0.3,INDEX([1]价格表!$B$4:$I$31,M1867,2),IF(AND(J1867&gt;0.3,J1867&lt;=1),INDEX([1]价格表!$B$4:$I$31,M1867,3),IF(AND(J1867&gt;1,J1867&lt;=2.2),INDEX([1]价格表!$B$4:$I$31,M1867,4),IF(AND(J1867&gt;2.2,J1867&lt;=3.3),INDEX([1]价格表!$B$4:$I$31,M1867,5),IF(AND(J1867&gt;3.3,J1867&lt;=4),INDEX([1]价格表!$B$4:$I$31,M1867,6),IF(AND(J1867&gt;4,J1867&lt;=5.5),INDEX([1]价格表!$B$4:$I$31,M1867,7),IF(J1867&gt;5.5,2.6+INDEX([1]价格表!$B$4:$I$31,M1867,8)*L1867)))))))</f>
        <v>2.5</v>
      </c>
      <c r="O1867" s="3"/>
      <c r="P1867" s="3"/>
      <c r="Q1867" s="3">
        <f t="shared" si="59"/>
        <v>0</v>
      </c>
    </row>
    <row r="1868" spans="1:17">
      <c r="A1868" s="11">
        <v>4607030234191</v>
      </c>
      <c r="B1868" s="1" t="s">
        <v>19</v>
      </c>
      <c r="C1868" s="12">
        <v>20210221</v>
      </c>
      <c r="D1868" s="12">
        <v>610538201209</v>
      </c>
      <c r="E1868" s="12" t="s">
        <v>19</v>
      </c>
      <c r="F1868" s="12">
        <v>20210303</v>
      </c>
      <c r="G1868" s="12" t="s">
        <v>20</v>
      </c>
      <c r="H1868" s="12" t="s">
        <v>24</v>
      </c>
      <c r="I1868" s="12" t="s">
        <v>88</v>
      </c>
      <c r="J1868" s="12">
        <v>2.32</v>
      </c>
      <c r="K1868" s="12" t="s">
        <v>23</v>
      </c>
      <c r="L1868">
        <f t="shared" si="58"/>
        <v>3</v>
      </c>
      <c r="M1868">
        <f>MATCH(H:H,[1]价格表!$B$4:$B$35,0)</f>
        <v>1</v>
      </c>
      <c r="N1868" s="4">
        <f>IF(J1868&lt;=0.3,INDEX([1]价格表!$B$4:$I$31,M1868,2),IF(AND(J1868&gt;0.3,J1868&lt;=1),INDEX([1]价格表!$B$4:$I$31,M1868,3),IF(AND(J1868&gt;1,J1868&lt;=2.2),INDEX([1]价格表!$B$4:$I$31,M1868,4),IF(AND(J1868&gt;2.2,J1868&lt;=3.3),INDEX([1]价格表!$B$4:$I$31,M1868,5),IF(AND(J1868&gt;3.3,J1868&lt;=4),INDEX([1]价格表!$B$4:$I$31,M1868,6),IF(AND(J1868&gt;4,J1868&lt;=5.5),INDEX([1]价格表!$B$4:$I$31,M1868,7),IF(J1868&gt;5.5,2.6+INDEX([1]价格表!$B$4:$I$31,M1868,8)*L1868)))))))</f>
        <v>2.5</v>
      </c>
      <c r="O1868" s="3"/>
      <c r="P1868" s="3"/>
      <c r="Q1868" s="3">
        <f t="shared" si="59"/>
        <v>0</v>
      </c>
    </row>
    <row r="1869" spans="1:17">
      <c r="A1869" s="11">
        <v>4607030234407</v>
      </c>
      <c r="B1869" s="1" t="s">
        <v>19</v>
      </c>
      <c r="C1869" s="12">
        <v>20210221</v>
      </c>
      <c r="D1869" s="12">
        <v>610538201209</v>
      </c>
      <c r="E1869" s="12" t="s">
        <v>19</v>
      </c>
      <c r="F1869" s="12">
        <v>20210303</v>
      </c>
      <c r="G1869" s="12" t="s">
        <v>20</v>
      </c>
      <c r="H1869" s="12" t="s">
        <v>29</v>
      </c>
      <c r="I1869" s="12" t="s">
        <v>231</v>
      </c>
      <c r="J1869" s="12">
        <v>2.34</v>
      </c>
      <c r="K1869" s="12" t="s">
        <v>23</v>
      </c>
      <c r="L1869">
        <f t="shared" si="58"/>
        <v>3</v>
      </c>
      <c r="M1869">
        <f>MATCH(H:H,[1]价格表!$B$4:$B$35,0)</f>
        <v>3</v>
      </c>
      <c r="N1869" s="4">
        <f>IF(J1869&lt;=0.3,INDEX([1]价格表!$B$4:$I$31,M1869,2),IF(AND(J1869&gt;0.3,J1869&lt;=1),INDEX([1]价格表!$B$4:$I$31,M1869,3),IF(AND(J1869&gt;1,J1869&lt;=2.2),INDEX([1]价格表!$B$4:$I$31,M1869,4),IF(AND(J1869&gt;2.2,J1869&lt;=3.3),INDEX([1]价格表!$B$4:$I$31,M1869,5),IF(AND(J1869&gt;3.3,J1869&lt;=4),INDEX([1]价格表!$B$4:$I$31,M1869,6),IF(AND(J1869&gt;4,J1869&lt;=5.5),INDEX([1]价格表!$B$4:$I$31,M1869,7),IF(J1869&gt;5.5,2.6+INDEX([1]价格表!$B$4:$I$31,M1869,8)*L1869)))))))</f>
        <v>2.5</v>
      </c>
      <c r="O1869" s="3"/>
      <c r="P1869" s="3"/>
      <c r="Q1869" s="3">
        <f t="shared" si="59"/>
        <v>0</v>
      </c>
    </row>
    <row r="1870" spans="1:17">
      <c r="A1870" s="11">
        <v>4607030234490</v>
      </c>
      <c r="B1870" s="1" t="s">
        <v>19</v>
      </c>
      <c r="C1870" s="12">
        <v>20210221</v>
      </c>
      <c r="D1870" s="12">
        <v>610538201209</v>
      </c>
      <c r="E1870" s="12" t="s">
        <v>19</v>
      </c>
      <c r="F1870" s="12">
        <v>20210303</v>
      </c>
      <c r="G1870" s="12" t="s">
        <v>20</v>
      </c>
      <c r="H1870" s="12" t="s">
        <v>35</v>
      </c>
      <c r="I1870" s="12" t="s">
        <v>213</v>
      </c>
      <c r="J1870" s="12">
        <v>1.34</v>
      </c>
      <c r="K1870" s="12" t="s">
        <v>23</v>
      </c>
      <c r="L1870">
        <f t="shared" si="58"/>
        <v>2</v>
      </c>
      <c r="M1870">
        <f>MATCH(H:H,[1]价格表!$B$4:$B$35,0)</f>
        <v>11</v>
      </c>
      <c r="N1870" s="4">
        <f>IF(J1870&lt;=0.3,INDEX([1]价格表!$B$4:$I$31,M1870,2),IF(AND(J1870&gt;0.3,J1870&lt;=1),INDEX([1]价格表!$B$4:$I$31,M1870,3),IF(AND(J1870&gt;1,J1870&lt;=2.2),INDEX([1]价格表!$B$4:$I$31,M1870,4),IF(AND(J1870&gt;2.2,J1870&lt;=3.3),INDEX([1]价格表!$B$4:$I$31,M1870,5),IF(AND(J1870&gt;3.3,J1870&lt;=4),INDEX([1]价格表!$B$4:$I$31,M1870,6),IF(AND(J1870&gt;4,J1870&lt;=5.5),INDEX([1]价格表!$B$4:$I$31,M1870,7),IF(J1870&gt;5.5,2.6+INDEX([1]价格表!$B$4:$I$31,M1870,8)*L1870)))))))</f>
        <v>2.15</v>
      </c>
      <c r="O1870" s="3"/>
      <c r="P1870" s="3"/>
      <c r="Q1870" s="3">
        <f t="shared" si="59"/>
        <v>0</v>
      </c>
    </row>
    <row r="1871" spans="1:17">
      <c r="A1871" s="11">
        <v>4607030234616</v>
      </c>
      <c r="B1871" s="1" t="s">
        <v>19</v>
      </c>
      <c r="C1871" s="12">
        <v>20210221</v>
      </c>
      <c r="D1871" s="12">
        <v>610538201209</v>
      </c>
      <c r="E1871" s="12" t="s">
        <v>19</v>
      </c>
      <c r="F1871" s="12">
        <v>20210303</v>
      </c>
      <c r="G1871" s="12" t="s">
        <v>20</v>
      </c>
      <c r="H1871" s="12" t="s">
        <v>33</v>
      </c>
      <c r="I1871" s="12" t="s">
        <v>159</v>
      </c>
      <c r="J1871" s="12">
        <v>2.32</v>
      </c>
      <c r="K1871" s="12" t="s">
        <v>23</v>
      </c>
      <c r="L1871">
        <f t="shared" si="58"/>
        <v>3</v>
      </c>
      <c r="M1871">
        <f>MATCH(H:H,[1]价格表!$B$4:$B$35,0)</f>
        <v>7</v>
      </c>
      <c r="N1871" s="4">
        <f>IF(J1871&lt;=0.3,INDEX([1]价格表!$B$4:$I$31,M1871,2),IF(AND(J1871&gt;0.3,J1871&lt;=1),INDEX([1]价格表!$B$4:$I$31,M1871,3),IF(AND(J1871&gt;1,J1871&lt;=2.2),INDEX([1]价格表!$B$4:$I$31,M1871,4),IF(AND(J1871&gt;2.2,J1871&lt;=3.3),INDEX([1]价格表!$B$4:$I$31,M1871,5),IF(AND(J1871&gt;3.3,J1871&lt;=4),INDEX([1]价格表!$B$4:$I$31,M1871,6),IF(AND(J1871&gt;4,J1871&lt;=5.5),INDEX([1]价格表!$B$4:$I$31,M1871,7),IF(J1871&gt;5.5,2.6+INDEX([1]价格表!$B$4:$I$31,M1871,8)*L1871)))))))</f>
        <v>2.5</v>
      </c>
      <c r="O1871" s="3"/>
      <c r="P1871" s="3"/>
      <c r="Q1871" s="3">
        <f t="shared" si="59"/>
        <v>0</v>
      </c>
    </row>
    <row r="1872" spans="1:17">
      <c r="A1872" s="11">
        <v>4607030234682</v>
      </c>
      <c r="B1872" s="1" t="s">
        <v>19</v>
      </c>
      <c r="C1872" s="12">
        <v>20210221</v>
      </c>
      <c r="D1872" s="12">
        <v>610538201209</v>
      </c>
      <c r="E1872" s="12" t="s">
        <v>19</v>
      </c>
      <c r="F1872" s="12">
        <v>20210303</v>
      </c>
      <c r="G1872" s="12" t="s">
        <v>20</v>
      </c>
      <c r="H1872" s="12" t="s">
        <v>35</v>
      </c>
      <c r="I1872" s="12" t="s">
        <v>213</v>
      </c>
      <c r="J1872" s="12">
        <v>1.32</v>
      </c>
      <c r="K1872" s="12" t="s">
        <v>23</v>
      </c>
      <c r="L1872">
        <f t="shared" si="58"/>
        <v>2</v>
      </c>
      <c r="M1872">
        <f>MATCH(H:H,[1]价格表!$B$4:$B$35,0)</f>
        <v>11</v>
      </c>
      <c r="N1872" s="4">
        <f>IF(J1872&lt;=0.3,INDEX([1]价格表!$B$4:$I$31,M1872,2),IF(AND(J1872&gt;0.3,J1872&lt;=1),INDEX([1]价格表!$B$4:$I$31,M1872,3),IF(AND(J1872&gt;1,J1872&lt;=2.2),INDEX([1]价格表!$B$4:$I$31,M1872,4),IF(AND(J1872&gt;2.2,J1872&lt;=3.3),INDEX([1]价格表!$B$4:$I$31,M1872,5),IF(AND(J1872&gt;3.3,J1872&lt;=4),INDEX([1]价格表!$B$4:$I$31,M1872,6),IF(AND(J1872&gt;4,J1872&lt;=5.5),INDEX([1]价格表!$B$4:$I$31,M1872,7),IF(J1872&gt;5.5,2.6+INDEX([1]价格表!$B$4:$I$31,M1872,8)*L1872)))))))</f>
        <v>2.15</v>
      </c>
      <c r="O1872" s="3"/>
      <c r="P1872" s="3"/>
      <c r="Q1872" s="3">
        <f t="shared" si="59"/>
        <v>0</v>
      </c>
    </row>
    <row r="1873" spans="1:17">
      <c r="A1873" s="11">
        <v>4607030234944</v>
      </c>
      <c r="B1873" s="1" t="s">
        <v>19</v>
      </c>
      <c r="C1873" s="12">
        <v>20210221</v>
      </c>
      <c r="D1873" s="12">
        <v>610538201209</v>
      </c>
      <c r="E1873" s="12" t="s">
        <v>19</v>
      </c>
      <c r="F1873" s="12">
        <v>20210303</v>
      </c>
      <c r="G1873" s="12" t="s">
        <v>20</v>
      </c>
      <c r="H1873" s="12" t="s">
        <v>33</v>
      </c>
      <c r="I1873" s="12" t="s">
        <v>102</v>
      </c>
      <c r="J1873" s="12">
        <v>2.32</v>
      </c>
      <c r="K1873" s="12" t="s">
        <v>23</v>
      </c>
      <c r="L1873">
        <f t="shared" si="58"/>
        <v>3</v>
      </c>
      <c r="M1873">
        <f>MATCH(H:H,[1]价格表!$B$4:$B$35,0)</f>
        <v>7</v>
      </c>
      <c r="N1873" s="4">
        <f>IF(J1873&lt;=0.3,INDEX([1]价格表!$B$4:$I$31,M1873,2),IF(AND(J1873&gt;0.3,J1873&lt;=1),INDEX([1]价格表!$B$4:$I$31,M1873,3),IF(AND(J1873&gt;1,J1873&lt;=2.2),INDEX([1]价格表!$B$4:$I$31,M1873,4),IF(AND(J1873&gt;2.2,J1873&lt;=3.3),INDEX([1]价格表!$B$4:$I$31,M1873,5),IF(AND(J1873&gt;3.3,J1873&lt;=4),INDEX([1]价格表!$B$4:$I$31,M1873,6),IF(AND(J1873&gt;4,J1873&lt;=5.5),INDEX([1]价格表!$B$4:$I$31,M1873,7),IF(J1873&gt;5.5,2.6+INDEX([1]价格表!$B$4:$I$31,M1873,8)*L1873)))))))</f>
        <v>2.5</v>
      </c>
      <c r="O1873" s="3"/>
      <c r="P1873" s="3"/>
      <c r="Q1873" s="3">
        <f t="shared" si="59"/>
        <v>0</v>
      </c>
    </row>
    <row r="1874" spans="1:17">
      <c r="A1874" s="11">
        <v>4607030235069</v>
      </c>
      <c r="B1874" s="1" t="s">
        <v>19</v>
      </c>
      <c r="C1874" s="12">
        <v>20210221</v>
      </c>
      <c r="D1874" s="12">
        <v>610538201209</v>
      </c>
      <c r="E1874" s="12" t="s">
        <v>19</v>
      </c>
      <c r="F1874" s="12">
        <v>20210303</v>
      </c>
      <c r="G1874" s="12" t="s">
        <v>20</v>
      </c>
      <c r="H1874" s="12" t="s">
        <v>29</v>
      </c>
      <c r="I1874" s="12" t="s">
        <v>97</v>
      </c>
      <c r="J1874" s="12">
        <v>2.36</v>
      </c>
      <c r="K1874" s="12" t="s">
        <v>23</v>
      </c>
      <c r="L1874">
        <f t="shared" si="58"/>
        <v>3</v>
      </c>
      <c r="M1874">
        <f>MATCH(H:H,[1]价格表!$B$4:$B$35,0)</f>
        <v>3</v>
      </c>
      <c r="N1874" s="4">
        <f>IF(J1874&lt;=0.3,INDEX([1]价格表!$B$4:$I$31,M1874,2),IF(AND(J1874&gt;0.3,J1874&lt;=1),INDEX([1]价格表!$B$4:$I$31,M1874,3),IF(AND(J1874&gt;1,J1874&lt;=2.2),INDEX([1]价格表!$B$4:$I$31,M1874,4),IF(AND(J1874&gt;2.2,J1874&lt;=3.3),INDEX([1]价格表!$B$4:$I$31,M1874,5),IF(AND(J1874&gt;3.3,J1874&lt;=4),INDEX([1]价格表!$B$4:$I$31,M1874,6),IF(AND(J1874&gt;4,J1874&lt;=5.5),INDEX([1]价格表!$B$4:$I$31,M1874,7),IF(J1874&gt;5.5,2.6+INDEX([1]价格表!$B$4:$I$31,M1874,8)*L1874)))))))</f>
        <v>2.5</v>
      </c>
      <c r="O1874" s="3"/>
      <c r="P1874" s="3"/>
      <c r="Q1874" s="3">
        <f t="shared" si="59"/>
        <v>0</v>
      </c>
    </row>
    <row r="1875" spans="1:17">
      <c r="A1875" s="11">
        <v>4607030235595</v>
      </c>
      <c r="B1875" s="1" t="s">
        <v>19</v>
      </c>
      <c r="C1875" s="12">
        <v>20210221</v>
      </c>
      <c r="D1875" s="12">
        <v>610538201209</v>
      </c>
      <c r="E1875" s="12" t="s">
        <v>19</v>
      </c>
      <c r="F1875" s="12">
        <v>20210303</v>
      </c>
      <c r="G1875" s="12" t="s">
        <v>20</v>
      </c>
      <c r="H1875" s="12" t="s">
        <v>29</v>
      </c>
      <c r="I1875" s="12" t="s">
        <v>174</v>
      </c>
      <c r="J1875" s="12">
        <v>2.35</v>
      </c>
      <c r="K1875" s="12" t="s">
        <v>23</v>
      </c>
      <c r="L1875">
        <f t="shared" si="58"/>
        <v>3</v>
      </c>
      <c r="M1875">
        <f>MATCH(H:H,[1]价格表!$B$4:$B$35,0)</f>
        <v>3</v>
      </c>
      <c r="N1875" s="4">
        <f>IF(J1875&lt;=0.3,INDEX([1]价格表!$B$4:$I$31,M1875,2),IF(AND(J1875&gt;0.3,J1875&lt;=1),INDEX([1]价格表!$B$4:$I$31,M1875,3),IF(AND(J1875&gt;1,J1875&lt;=2.2),INDEX([1]价格表!$B$4:$I$31,M1875,4),IF(AND(J1875&gt;2.2,J1875&lt;=3.3),INDEX([1]价格表!$B$4:$I$31,M1875,5),IF(AND(J1875&gt;3.3,J1875&lt;=4),INDEX([1]价格表!$B$4:$I$31,M1875,6),IF(AND(J1875&gt;4,J1875&lt;=5.5),INDEX([1]价格表!$B$4:$I$31,M1875,7),IF(J1875&gt;5.5,2.6+INDEX([1]价格表!$B$4:$I$31,M1875,8)*L1875)))))))</f>
        <v>2.5</v>
      </c>
      <c r="O1875" s="3"/>
      <c r="P1875" s="3"/>
      <c r="Q1875" s="3">
        <f t="shared" si="59"/>
        <v>0</v>
      </c>
    </row>
    <row r="1876" spans="1:17">
      <c r="A1876" s="11">
        <v>4607030235803</v>
      </c>
      <c r="B1876" s="1" t="s">
        <v>19</v>
      </c>
      <c r="C1876" s="12">
        <v>20210221</v>
      </c>
      <c r="D1876" s="12">
        <v>610538201209</v>
      </c>
      <c r="E1876" s="12" t="s">
        <v>19</v>
      </c>
      <c r="F1876" s="12">
        <v>20210303</v>
      </c>
      <c r="G1876" s="12" t="s">
        <v>20</v>
      </c>
      <c r="H1876" s="12" t="s">
        <v>33</v>
      </c>
      <c r="I1876" s="12" t="s">
        <v>171</v>
      </c>
      <c r="J1876" s="12">
        <v>1.33</v>
      </c>
      <c r="K1876" s="12" t="s">
        <v>23</v>
      </c>
      <c r="L1876">
        <f t="shared" si="58"/>
        <v>2</v>
      </c>
      <c r="M1876">
        <f>MATCH(H:H,[1]价格表!$B$4:$B$35,0)</f>
        <v>7</v>
      </c>
      <c r="N1876" s="4">
        <f>IF(J1876&lt;=0.3,INDEX([1]价格表!$B$4:$I$31,M1876,2),IF(AND(J1876&gt;0.3,J1876&lt;=1),INDEX([1]价格表!$B$4:$I$31,M1876,3),IF(AND(J1876&gt;1,J1876&lt;=2.2),INDEX([1]价格表!$B$4:$I$31,M1876,4),IF(AND(J1876&gt;2.2,J1876&lt;=3.3),INDEX([1]价格表!$B$4:$I$31,M1876,5),IF(AND(J1876&gt;3.3,J1876&lt;=4),INDEX([1]价格表!$B$4:$I$31,M1876,6),IF(AND(J1876&gt;4,J1876&lt;=5.5),INDEX([1]价格表!$B$4:$I$31,M1876,7),IF(J1876&gt;5.5,2.6+INDEX([1]价格表!$B$4:$I$31,M1876,8)*L1876)))))))</f>
        <v>2.15</v>
      </c>
      <c r="O1876" s="3"/>
      <c r="P1876" s="3"/>
      <c r="Q1876" s="3">
        <f t="shared" si="59"/>
        <v>0</v>
      </c>
    </row>
    <row r="1877" spans="1:17">
      <c r="A1877" s="11">
        <v>4607030236112</v>
      </c>
      <c r="B1877" s="1" t="s">
        <v>19</v>
      </c>
      <c r="C1877" s="12">
        <v>20210221</v>
      </c>
      <c r="D1877" s="12">
        <v>610538201209</v>
      </c>
      <c r="E1877" s="12" t="s">
        <v>19</v>
      </c>
      <c r="F1877" s="12">
        <v>20210303</v>
      </c>
      <c r="G1877" s="12" t="s">
        <v>20</v>
      </c>
      <c r="H1877" s="12" t="s">
        <v>81</v>
      </c>
      <c r="I1877" s="12" t="s">
        <v>210</v>
      </c>
      <c r="J1877" s="12">
        <v>2.33</v>
      </c>
      <c r="K1877" s="12" t="s">
        <v>23</v>
      </c>
      <c r="L1877">
        <f t="shared" si="58"/>
        <v>3</v>
      </c>
      <c r="M1877">
        <f>MATCH(H:H,[1]价格表!$B$4:$B$35,0)</f>
        <v>16</v>
      </c>
      <c r="N1877" s="4">
        <f>IF(J1877&lt;=0.3,INDEX([1]价格表!$B$4:$I$31,M1877,2),IF(AND(J1877&gt;0.3,J1877&lt;=1),INDEX([1]价格表!$B$4:$I$31,M1877,3),IF(AND(J1877&gt;1,J1877&lt;=2.2),INDEX([1]价格表!$B$4:$I$31,M1877,4),IF(AND(J1877&gt;2.2,J1877&lt;=3.3),INDEX([1]价格表!$B$4:$I$31,M1877,5),IF(AND(J1877&gt;3.3,J1877&lt;=4),INDEX([1]价格表!$B$4:$I$31,M1877,6),IF(AND(J1877&gt;4,J1877&lt;=5.5),INDEX([1]价格表!$B$4:$I$31,M1877,7),IF(J1877&gt;5.5,2.6+INDEX([1]价格表!$B$4:$I$31,M1877,8)*L1877)))))))</f>
        <v>2.5</v>
      </c>
      <c r="O1877" s="3"/>
      <c r="P1877" s="3"/>
      <c r="Q1877" s="3">
        <f t="shared" si="59"/>
        <v>0</v>
      </c>
    </row>
    <row r="1878" spans="1:17">
      <c r="A1878" s="11">
        <v>4607030236180</v>
      </c>
      <c r="B1878" s="1" t="s">
        <v>19</v>
      </c>
      <c r="C1878" s="12">
        <v>20210221</v>
      </c>
      <c r="D1878" s="12">
        <v>610538201209</v>
      </c>
      <c r="E1878" s="12" t="s">
        <v>19</v>
      </c>
      <c r="F1878" s="12">
        <v>20210303</v>
      </c>
      <c r="G1878" s="12" t="s">
        <v>20</v>
      </c>
      <c r="H1878" s="12" t="s">
        <v>21</v>
      </c>
      <c r="I1878" s="12" t="s">
        <v>229</v>
      </c>
      <c r="J1878" s="12">
        <v>1.34</v>
      </c>
      <c r="K1878" s="12" t="s">
        <v>23</v>
      </c>
      <c r="L1878">
        <f t="shared" si="58"/>
        <v>2</v>
      </c>
      <c r="M1878">
        <f>MATCH(H:H,[1]价格表!$B$4:$B$35,0)</f>
        <v>15</v>
      </c>
      <c r="N1878" s="4">
        <f>IF(J1878&lt;=0.3,INDEX([1]价格表!$B$4:$I$31,M1878,2),IF(AND(J1878&gt;0.3,J1878&lt;=1),INDEX([1]价格表!$B$4:$I$31,M1878,3),IF(AND(J1878&gt;1,J1878&lt;=2.2),INDEX([1]价格表!$B$4:$I$31,M1878,4),IF(AND(J1878&gt;2.2,J1878&lt;=3.3),INDEX([1]价格表!$B$4:$I$31,M1878,5),IF(AND(J1878&gt;3.3,J1878&lt;=4),INDEX([1]价格表!$B$4:$I$31,M1878,6),IF(AND(J1878&gt;4,J1878&lt;=5.5),INDEX([1]价格表!$B$4:$I$31,M1878,7),IF(J1878&gt;5.5,2.6+INDEX([1]价格表!$B$4:$I$31,M1878,8)*L1878)))))))</f>
        <v>2.15</v>
      </c>
      <c r="O1878" s="3"/>
      <c r="P1878" s="3"/>
      <c r="Q1878" s="3">
        <f t="shared" si="59"/>
        <v>0</v>
      </c>
    </row>
    <row r="1879" spans="1:17">
      <c r="A1879" s="11">
        <v>4607030236562</v>
      </c>
      <c r="B1879" s="1" t="s">
        <v>19</v>
      </c>
      <c r="C1879" s="12">
        <v>20210221</v>
      </c>
      <c r="D1879" s="12">
        <v>610538201209</v>
      </c>
      <c r="E1879" s="12" t="s">
        <v>19</v>
      </c>
      <c r="F1879" s="12">
        <v>20210303</v>
      </c>
      <c r="G1879" s="12" t="s">
        <v>20</v>
      </c>
      <c r="H1879" s="12" t="s">
        <v>24</v>
      </c>
      <c r="I1879" s="12" t="s">
        <v>205</v>
      </c>
      <c r="J1879" s="12">
        <v>1.33</v>
      </c>
      <c r="K1879" s="12" t="s">
        <v>23</v>
      </c>
      <c r="L1879">
        <f t="shared" si="58"/>
        <v>2</v>
      </c>
      <c r="M1879">
        <f>MATCH(H:H,[1]价格表!$B$4:$B$35,0)</f>
        <v>1</v>
      </c>
      <c r="N1879" s="4">
        <f>IF(J1879&lt;=0.3,INDEX([1]价格表!$B$4:$I$31,M1879,2),IF(AND(J1879&gt;0.3,J1879&lt;=1),INDEX([1]价格表!$B$4:$I$31,M1879,3),IF(AND(J1879&gt;1,J1879&lt;=2.2),INDEX([1]价格表!$B$4:$I$31,M1879,4),IF(AND(J1879&gt;2.2,J1879&lt;=3.3),INDEX([1]价格表!$B$4:$I$31,M1879,5),IF(AND(J1879&gt;3.3,J1879&lt;=4),INDEX([1]价格表!$B$4:$I$31,M1879,6),IF(AND(J1879&gt;4,J1879&lt;=5.5),INDEX([1]价格表!$B$4:$I$31,M1879,7),IF(J1879&gt;5.5,2.6+INDEX([1]价格表!$B$4:$I$31,M1879,8)*L1879)))))))</f>
        <v>2.15</v>
      </c>
      <c r="O1879" s="3"/>
      <c r="P1879" s="3"/>
      <c r="Q1879" s="3">
        <f t="shared" si="59"/>
        <v>0</v>
      </c>
    </row>
    <row r="1880" spans="1:17">
      <c r="A1880" s="11">
        <v>4607030255248</v>
      </c>
      <c r="B1880" s="1" t="s">
        <v>19</v>
      </c>
      <c r="C1880" s="12">
        <v>20210221</v>
      </c>
      <c r="D1880" s="12">
        <v>610538201209</v>
      </c>
      <c r="E1880" s="12" t="s">
        <v>19</v>
      </c>
      <c r="F1880" s="12">
        <v>20210303</v>
      </c>
      <c r="G1880" s="12" t="s">
        <v>20</v>
      </c>
      <c r="H1880" s="12" t="s">
        <v>24</v>
      </c>
      <c r="I1880" s="12" t="s">
        <v>25</v>
      </c>
      <c r="J1880" s="12">
        <v>1.34</v>
      </c>
      <c r="K1880" s="12" t="s">
        <v>23</v>
      </c>
      <c r="L1880">
        <f t="shared" si="58"/>
        <v>2</v>
      </c>
      <c r="M1880">
        <f>MATCH(H:H,[1]价格表!$B$4:$B$35,0)</f>
        <v>1</v>
      </c>
      <c r="N1880" s="4">
        <f>IF(J1880&lt;=0.3,INDEX([1]价格表!$B$4:$I$31,M1880,2),IF(AND(J1880&gt;0.3,J1880&lt;=1),INDEX([1]价格表!$B$4:$I$31,M1880,3),IF(AND(J1880&gt;1,J1880&lt;=2.2),INDEX([1]价格表!$B$4:$I$31,M1880,4),IF(AND(J1880&gt;2.2,J1880&lt;=3.3),INDEX([1]价格表!$B$4:$I$31,M1880,5),IF(AND(J1880&gt;3.3,J1880&lt;=4),INDEX([1]价格表!$B$4:$I$31,M1880,6),IF(AND(J1880&gt;4,J1880&lt;=5.5),INDEX([1]价格表!$B$4:$I$31,M1880,7),IF(J1880&gt;5.5,2.6+INDEX([1]价格表!$B$4:$I$31,M1880,8)*L1880)))))))</f>
        <v>2.15</v>
      </c>
      <c r="O1880" s="3"/>
      <c r="P1880" s="3"/>
      <c r="Q1880" s="3">
        <f t="shared" si="59"/>
        <v>0</v>
      </c>
    </row>
    <row r="1881" spans="1:17">
      <c r="A1881" s="11">
        <v>4607030255548</v>
      </c>
      <c r="B1881" s="1" t="s">
        <v>19</v>
      </c>
      <c r="C1881" s="12">
        <v>20210221</v>
      </c>
      <c r="D1881" s="12">
        <v>610538201209</v>
      </c>
      <c r="E1881" s="12" t="s">
        <v>19</v>
      </c>
      <c r="F1881" s="12">
        <v>20210303</v>
      </c>
      <c r="G1881" s="12" t="s">
        <v>20</v>
      </c>
      <c r="H1881" s="12" t="s">
        <v>24</v>
      </c>
      <c r="I1881" s="12" t="s">
        <v>25</v>
      </c>
      <c r="J1881" s="12">
        <v>1.32</v>
      </c>
      <c r="K1881" s="12" t="s">
        <v>23</v>
      </c>
      <c r="L1881">
        <f t="shared" si="58"/>
        <v>2</v>
      </c>
      <c r="M1881">
        <f>MATCH(H:H,[1]价格表!$B$4:$B$35,0)</f>
        <v>1</v>
      </c>
      <c r="N1881" s="4">
        <f>IF(J1881&lt;=0.3,INDEX([1]价格表!$B$4:$I$31,M1881,2),IF(AND(J1881&gt;0.3,J1881&lt;=1),INDEX([1]价格表!$B$4:$I$31,M1881,3),IF(AND(J1881&gt;1,J1881&lt;=2.2),INDEX([1]价格表!$B$4:$I$31,M1881,4),IF(AND(J1881&gt;2.2,J1881&lt;=3.3),INDEX([1]价格表!$B$4:$I$31,M1881,5),IF(AND(J1881&gt;3.3,J1881&lt;=4),INDEX([1]价格表!$B$4:$I$31,M1881,6),IF(AND(J1881&gt;4,J1881&lt;=5.5),INDEX([1]价格表!$B$4:$I$31,M1881,7),IF(J1881&gt;5.5,2.6+INDEX([1]价格表!$B$4:$I$31,M1881,8)*L1881)))))))</f>
        <v>2.15</v>
      </c>
      <c r="O1881" s="3"/>
      <c r="P1881" s="3"/>
      <c r="Q1881" s="3">
        <f t="shared" si="59"/>
        <v>0</v>
      </c>
    </row>
    <row r="1882" spans="1:17">
      <c r="A1882" s="11">
        <v>4607030255580</v>
      </c>
      <c r="B1882" s="1" t="s">
        <v>19</v>
      </c>
      <c r="C1882" s="12">
        <v>20210221</v>
      </c>
      <c r="D1882" s="12">
        <v>610538201209</v>
      </c>
      <c r="E1882" s="12" t="s">
        <v>19</v>
      </c>
      <c r="F1882" s="12">
        <v>20210303</v>
      </c>
      <c r="G1882" s="12" t="s">
        <v>20</v>
      </c>
      <c r="H1882" s="12" t="s">
        <v>21</v>
      </c>
      <c r="I1882" s="12" t="s">
        <v>71</v>
      </c>
      <c r="J1882" s="12">
        <v>1.32</v>
      </c>
      <c r="K1882" s="12" t="s">
        <v>23</v>
      </c>
      <c r="L1882">
        <f t="shared" si="58"/>
        <v>2</v>
      </c>
      <c r="M1882">
        <f>MATCH(H:H,[1]价格表!$B$4:$B$35,0)</f>
        <v>15</v>
      </c>
      <c r="N1882" s="4">
        <f>IF(J1882&lt;=0.3,INDEX([1]价格表!$B$4:$I$31,M1882,2),IF(AND(J1882&gt;0.3,J1882&lt;=1),INDEX([1]价格表!$B$4:$I$31,M1882,3),IF(AND(J1882&gt;1,J1882&lt;=2.2),INDEX([1]价格表!$B$4:$I$31,M1882,4),IF(AND(J1882&gt;2.2,J1882&lt;=3.3),INDEX([1]价格表!$B$4:$I$31,M1882,5),IF(AND(J1882&gt;3.3,J1882&lt;=4),INDEX([1]价格表!$B$4:$I$31,M1882,6),IF(AND(J1882&gt;4,J1882&lt;=5.5),INDEX([1]价格表!$B$4:$I$31,M1882,7),IF(J1882&gt;5.5,2.6+INDEX([1]价格表!$B$4:$I$31,M1882,8)*L1882)))))))</f>
        <v>2.15</v>
      </c>
      <c r="O1882" s="3"/>
      <c r="P1882" s="3"/>
      <c r="Q1882" s="3">
        <f t="shared" si="59"/>
        <v>0</v>
      </c>
    </row>
    <row r="1883" spans="1:17">
      <c r="A1883" s="11">
        <v>4607030255623</v>
      </c>
      <c r="B1883" s="1" t="s">
        <v>19</v>
      </c>
      <c r="C1883" s="12">
        <v>20210221</v>
      </c>
      <c r="D1883" s="12">
        <v>610538201209</v>
      </c>
      <c r="E1883" s="12" t="s">
        <v>19</v>
      </c>
      <c r="F1883" s="12">
        <v>20210303</v>
      </c>
      <c r="G1883" s="12" t="s">
        <v>20</v>
      </c>
      <c r="H1883" s="12" t="s">
        <v>35</v>
      </c>
      <c r="I1883" s="12" t="s">
        <v>147</v>
      </c>
      <c r="J1883" s="12">
        <v>1.34</v>
      </c>
      <c r="K1883" s="12" t="s">
        <v>23</v>
      </c>
      <c r="L1883">
        <f t="shared" si="58"/>
        <v>2</v>
      </c>
      <c r="M1883">
        <f>MATCH(H:H,[1]价格表!$B$4:$B$35,0)</f>
        <v>11</v>
      </c>
      <c r="N1883" s="4">
        <f>IF(J1883&lt;=0.3,INDEX([1]价格表!$B$4:$I$31,M1883,2),IF(AND(J1883&gt;0.3,J1883&lt;=1),INDEX([1]价格表!$B$4:$I$31,M1883,3),IF(AND(J1883&gt;1,J1883&lt;=2.2),INDEX([1]价格表!$B$4:$I$31,M1883,4),IF(AND(J1883&gt;2.2,J1883&lt;=3.3),INDEX([1]价格表!$B$4:$I$31,M1883,5),IF(AND(J1883&gt;3.3,J1883&lt;=4),INDEX([1]价格表!$B$4:$I$31,M1883,6),IF(AND(J1883&gt;4,J1883&lt;=5.5),INDEX([1]价格表!$B$4:$I$31,M1883,7),IF(J1883&gt;5.5,2.6+INDEX([1]价格表!$B$4:$I$31,M1883,8)*L1883)))))))</f>
        <v>2.15</v>
      </c>
      <c r="O1883" s="3"/>
      <c r="P1883" s="3"/>
      <c r="Q1883" s="3">
        <f t="shared" si="59"/>
        <v>0</v>
      </c>
    </row>
    <row r="1884" spans="1:17">
      <c r="A1884" s="11">
        <v>4607030255866</v>
      </c>
      <c r="B1884" s="1" t="s">
        <v>19</v>
      </c>
      <c r="C1884" s="12">
        <v>20210221</v>
      </c>
      <c r="D1884" s="12">
        <v>610538201209</v>
      </c>
      <c r="E1884" s="12" t="s">
        <v>19</v>
      </c>
      <c r="F1884" s="12">
        <v>20210303</v>
      </c>
      <c r="G1884" s="12" t="s">
        <v>20</v>
      </c>
      <c r="H1884" s="12" t="s">
        <v>35</v>
      </c>
      <c r="I1884" s="12" t="s">
        <v>147</v>
      </c>
      <c r="J1884" s="12">
        <v>1.48</v>
      </c>
      <c r="K1884" s="12" t="s">
        <v>23</v>
      </c>
      <c r="L1884">
        <f t="shared" si="58"/>
        <v>2</v>
      </c>
      <c r="M1884">
        <f>MATCH(H:H,[1]价格表!$B$4:$B$35,0)</f>
        <v>11</v>
      </c>
      <c r="N1884" s="4">
        <f>IF(J1884&lt;=0.3,INDEX([1]价格表!$B$4:$I$31,M1884,2),IF(AND(J1884&gt;0.3,J1884&lt;=1),INDEX([1]价格表!$B$4:$I$31,M1884,3),IF(AND(J1884&gt;1,J1884&lt;=2.2),INDEX([1]价格表!$B$4:$I$31,M1884,4),IF(AND(J1884&gt;2.2,J1884&lt;=3.3),INDEX([1]价格表!$B$4:$I$31,M1884,5),IF(AND(J1884&gt;3.3,J1884&lt;=4),INDEX([1]价格表!$B$4:$I$31,M1884,6),IF(AND(J1884&gt;4,J1884&lt;=5.5),INDEX([1]价格表!$B$4:$I$31,M1884,7),IF(J1884&gt;5.5,2.6+INDEX([1]价格表!$B$4:$I$31,M1884,8)*L1884)))))))</f>
        <v>2.15</v>
      </c>
      <c r="O1884" s="3"/>
      <c r="P1884" s="3"/>
      <c r="Q1884" s="3">
        <f t="shared" si="59"/>
        <v>0</v>
      </c>
    </row>
    <row r="1885" spans="1:17">
      <c r="A1885" s="11">
        <v>4607030256025</v>
      </c>
      <c r="B1885" s="1" t="s">
        <v>19</v>
      </c>
      <c r="C1885" s="12">
        <v>20210221</v>
      </c>
      <c r="D1885" s="12">
        <v>610538201209</v>
      </c>
      <c r="E1885" s="12" t="s">
        <v>19</v>
      </c>
      <c r="F1885" s="12">
        <v>20210303</v>
      </c>
      <c r="G1885" s="12" t="s">
        <v>20</v>
      </c>
      <c r="H1885" s="12" t="s">
        <v>35</v>
      </c>
      <c r="I1885" s="12" t="s">
        <v>147</v>
      </c>
      <c r="J1885" s="12">
        <v>1.34</v>
      </c>
      <c r="K1885" s="12" t="s">
        <v>23</v>
      </c>
      <c r="L1885">
        <f t="shared" si="58"/>
        <v>2</v>
      </c>
      <c r="M1885">
        <f>MATCH(H:H,[1]价格表!$B$4:$B$35,0)</f>
        <v>11</v>
      </c>
      <c r="N1885" s="4">
        <f>IF(J1885&lt;=0.3,INDEX([1]价格表!$B$4:$I$31,M1885,2),IF(AND(J1885&gt;0.3,J1885&lt;=1),INDEX([1]价格表!$B$4:$I$31,M1885,3),IF(AND(J1885&gt;1,J1885&lt;=2.2),INDEX([1]价格表!$B$4:$I$31,M1885,4),IF(AND(J1885&gt;2.2,J1885&lt;=3.3),INDEX([1]价格表!$B$4:$I$31,M1885,5),IF(AND(J1885&gt;3.3,J1885&lt;=4),INDEX([1]价格表!$B$4:$I$31,M1885,6),IF(AND(J1885&gt;4,J1885&lt;=5.5),INDEX([1]价格表!$B$4:$I$31,M1885,7),IF(J1885&gt;5.5,2.6+INDEX([1]价格表!$B$4:$I$31,M1885,8)*L1885)))))))</f>
        <v>2.15</v>
      </c>
      <c r="O1885" s="3"/>
      <c r="P1885" s="3"/>
      <c r="Q1885" s="3">
        <f t="shared" si="59"/>
        <v>0</v>
      </c>
    </row>
    <row r="1886" spans="1:17">
      <c r="A1886" s="11">
        <v>4607030256037</v>
      </c>
      <c r="B1886" s="1" t="s">
        <v>19</v>
      </c>
      <c r="C1886" s="12">
        <v>20210221</v>
      </c>
      <c r="D1886" s="12">
        <v>610538201209</v>
      </c>
      <c r="E1886" s="12" t="s">
        <v>19</v>
      </c>
      <c r="F1886" s="12">
        <v>20210303</v>
      </c>
      <c r="G1886" s="12" t="s">
        <v>20</v>
      </c>
      <c r="H1886" s="12" t="s">
        <v>33</v>
      </c>
      <c r="I1886" s="12" t="s">
        <v>171</v>
      </c>
      <c r="J1886" s="12">
        <v>1.33</v>
      </c>
      <c r="K1886" s="12" t="s">
        <v>23</v>
      </c>
      <c r="L1886">
        <f t="shared" si="58"/>
        <v>2</v>
      </c>
      <c r="M1886">
        <f>MATCH(H:H,[1]价格表!$B$4:$B$35,0)</f>
        <v>7</v>
      </c>
      <c r="N1886" s="4">
        <f>IF(J1886&lt;=0.3,INDEX([1]价格表!$B$4:$I$31,M1886,2),IF(AND(J1886&gt;0.3,J1886&lt;=1),INDEX([1]价格表!$B$4:$I$31,M1886,3),IF(AND(J1886&gt;1,J1886&lt;=2.2),INDEX([1]价格表!$B$4:$I$31,M1886,4),IF(AND(J1886&gt;2.2,J1886&lt;=3.3),INDEX([1]价格表!$B$4:$I$31,M1886,5),IF(AND(J1886&gt;3.3,J1886&lt;=4),INDEX([1]价格表!$B$4:$I$31,M1886,6),IF(AND(J1886&gt;4,J1886&lt;=5.5),INDEX([1]价格表!$B$4:$I$31,M1886,7),IF(J1886&gt;5.5,2.6+INDEX([1]价格表!$B$4:$I$31,M1886,8)*L1886)))))))</f>
        <v>2.15</v>
      </c>
      <c r="O1886" s="3"/>
      <c r="P1886" s="3"/>
      <c r="Q1886" s="3">
        <f t="shared" si="59"/>
        <v>0</v>
      </c>
    </row>
    <row r="1887" spans="1:17">
      <c r="A1887" s="11">
        <v>4607030256179</v>
      </c>
      <c r="B1887" s="1" t="s">
        <v>19</v>
      </c>
      <c r="C1887" s="12">
        <v>20210221</v>
      </c>
      <c r="D1887" s="12">
        <v>610538201209</v>
      </c>
      <c r="E1887" s="12" t="s">
        <v>19</v>
      </c>
      <c r="F1887" s="12">
        <v>20210303</v>
      </c>
      <c r="G1887" s="12" t="s">
        <v>20</v>
      </c>
      <c r="H1887" s="12" t="s">
        <v>29</v>
      </c>
      <c r="I1887" s="12" t="s">
        <v>49</v>
      </c>
      <c r="J1887" s="12">
        <v>1.33</v>
      </c>
      <c r="K1887" s="12" t="s">
        <v>23</v>
      </c>
      <c r="L1887">
        <f t="shared" si="58"/>
        <v>2</v>
      </c>
      <c r="M1887">
        <f>MATCH(H:H,[1]价格表!$B$4:$B$35,0)</f>
        <v>3</v>
      </c>
      <c r="N1887" s="4">
        <f>IF(J1887&lt;=0.3,INDEX([1]价格表!$B$4:$I$31,M1887,2),IF(AND(J1887&gt;0.3,J1887&lt;=1),INDEX([1]价格表!$B$4:$I$31,M1887,3),IF(AND(J1887&gt;1,J1887&lt;=2.2),INDEX([1]价格表!$B$4:$I$31,M1887,4),IF(AND(J1887&gt;2.2,J1887&lt;=3.3),INDEX([1]价格表!$B$4:$I$31,M1887,5),IF(AND(J1887&gt;3.3,J1887&lt;=4),INDEX([1]价格表!$B$4:$I$31,M1887,6),IF(AND(J1887&gt;4,J1887&lt;=5.5),INDEX([1]价格表!$B$4:$I$31,M1887,7),IF(J1887&gt;5.5,2.6+INDEX([1]价格表!$B$4:$I$31,M1887,8)*L1887)))))))</f>
        <v>2.15</v>
      </c>
      <c r="O1887" s="3"/>
      <c r="P1887" s="3"/>
      <c r="Q1887" s="3">
        <f t="shared" si="59"/>
        <v>0</v>
      </c>
    </row>
    <row r="1888" spans="1:17">
      <c r="A1888" s="11">
        <v>4607030256422</v>
      </c>
      <c r="B1888" s="1" t="s">
        <v>19</v>
      </c>
      <c r="C1888" s="12">
        <v>20210221</v>
      </c>
      <c r="D1888" s="12">
        <v>610538201209</v>
      </c>
      <c r="E1888" s="12" t="s">
        <v>19</v>
      </c>
      <c r="F1888" s="12">
        <v>20210303</v>
      </c>
      <c r="G1888" s="12" t="s">
        <v>20</v>
      </c>
      <c r="H1888" s="12" t="s">
        <v>33</v>
      </c>
      <c r="I1888" s="12" t="s">
        <v>34</v>
      </c>
      <c r="J1888" s="12">
        <v>1.37</v>
      </c>
      <c r="K1888" s="12" t="s">
        <v>23</v>
      </c>
      <c r="L1888">
        <f t="shared" si="58"/>
        <v>2</v>
      </c>
      <c r="M1888">
        <f>MATCH(H:H,[1]价格表!$B$4:$B$35,0)</f>
        <v>7</v>
      </c>
      <c r="N1888" s="4">
        <f>IF(J1888&lt;=0.3,INDEX([1]价格表!$B$4:$I$31,M1888,2),IF(AND(J1888&gt;0.3,J1888&lt;=1),INDEX([1]价格表!$B$4:$I$31,M1888,3),IF(AND(J1888&gt;1,J1888&lt;=2.2),INDEX([1]价格表!$B$4:$I$31,M1888,4),IF(AND(J1888&gt;2.2,J1888&lt;=3.3),INDEX([1]价格表!$B$4:$I$31,M1888,5),IF(AND(J1888&gt;3.3,J1888&lt;=4),INDEX([1]价格表!$B$4:$I$31,M1888,6),IF(AND(J1888&gt;4,J1888&lt;=5.5),INDEX([1]价格表!$B$4:$I$31,M1888,7),IF(J1888&gt;5.5,2.6+INDEX([1]价格表!$B$4:$I$31,M1888,8)*L1888)))))))</f>
        <v>2.15</v>
      </c>
      <c r="O1888" s="3"/>
      <c r="P1888" s="3"/>
      <c r="Q1888" s="3">
        <f t="shared" si="59"/>
        <v>0</v>
      </c>
    </row>
    <row r="1889" spans="1:17">
      <c r="A1889" s="11">
        <v>4607030256604</v>
      </c>
      <c r="B1889" s="1" t="s">
        <v>19</v>
      </c>
      <c r="C1889" s="12">
        <v>20210221</v>
      </c>
      <c r="D1889" s="12">
        <v>610538201209</v>
      </c>
      <c r="E1889" s="12" t="s">
        <v>19</v>
      </c>
      <c r="F1889" s="12">
        <v>20210303</v>
      </c>
      <c r="G1889" s="12" t="s">
        <v>20</v>
      </c>
      <c r="H1889" s="12" t="s">
        <v>24</v>
      </c>
      <c r="I1889" s="12" t="s">
        <v>70</v>
      </c>
      <c r="J1889" s="12">
        <v>1.32</v>
      </c>
      <c r="K1889" s="12" t="s">
        <v>23</v>
      </c>
      <c r="L1889">
        <f t="shared" si="58"/>
        <v>2</v>
      </c>
      <c r="M1889">
        <f>MATCH(H:H,[1]价格表!$B$4:$B$35,0)</f>
        <v>1</v>
      </c>
      <c r="N1889" s="4">
        <f>IF(J1889&lt;=0.3,INDEX([1]价格表!$B$4:$I$31,M1889,2),IF(AND(J1889&gt;0.3,J1889&lt;=1),INDEX([1]价格表!$B$4:$I$31,M1889,3),IF(AND(J1889&gt;1,J1889&lt;=2.2),INDEX([1]价格表!$B$4:$I$31,M1889,4),IF(AND(J1889&gt;2.2,J1889&lt;=3.3),INDEX([1]价格表!$B$4:$I$31,M1889,5),IF(AND(J1889&gt;3.3,J1889&lt;=4),INDEX([1]价格表!$B$4:$I$31,M1889,6),IF(AND(J1889&gt;4,J1889&lt;=5.5),INDEX([1]价格表!$B$4:$I$31,M1889,7),IF(J1889&gt;5.5,2.6+INDEX([1]价格表!$B$4:$I$31,M1889,8)*L1889)))))))</f>
        <v>2.15</v>
      </c>
      <c r="O1889" s="3"/>
      <c r="P1889" s="3"/>
      <c r="Q1889" s="3">
        <f t="shared" si="59"/>
        <v>0</v>
      </c>
    </row>
    <row r="1890" spans="1:17">
      <c r="A1890" s="11">
        <v>4607030256794</v>
      </c>
      <c r="B1890" s="1" t="s">
        <v>19</v>
      </c>
      <c r="C1890" s="12">
        <v>20210221</v>
      </c>
      <c r="D1890" s="12">
        <v>610538201209</v>
      </c>
      <c r="E1890" s="12" t="s">
        <v>19</v>
      </c>
      <c r="F1890" s="12">
        <v>20210303</v>
      </c>
      <c r="G1890" s="12" t="s">
        <v>20</v>
      </c>
      <c r="H1890" s="12" t="s">
        <v>29</v>
      </c>
      <c r="I1890" s="12" t="s">
        <v>127</v>
      </c>
      <c r="J1890" s="12">
        <v>1.38</v>
      </c>
      <c r="K1890" s="12" t="s">
        <v>23</v>
      </c>
      <c r="L1890">
        <f t="shared" si="58"/>
        <v>2</v>
      </c>
      <c r="M1890">
        <f>MATCH(H:H,[1]价格表!$B$4:$B$35,0)</f>
        <v>3</v>
      </c>
      <c r="N1890" s="4">
        <f>IF(J1890&lt;=0.3,INDEX([1]价格表!$B$4:$I$31,M1890,2),IF(AND(J1890&gt;0.3,J1890&lt;=1),INDEX([1]价格表!$B$4:$I$31,M1890,3),IF(AND(J1890&gt;1,J1890&lt;=2.2),INDEX([1]价格表!$B$4:$I$31,M1890,4),IF(AND(J1890&gt;2.2,J1890&lt;=3.3),INDEX([1]价格表!$B$4:$I$31,M1890,5),IF(AND(J1890&gt;3.3,J1890&lt;=4),INDEX([1]价格表!$B$4:$I$31,M1890,6),IF(AND(J1890&gt;4,J1890&lt;=5.5),INDEX([1]价格表!$B$4:$I$31,M1890,7),IF(J1890&gt;5.5,2.6+INDEX([1]价格表!$B$4:$I$31,M1890,8)*L1890)))))))</f>
        <v>2.15</v>
      </c>
      <c r="O1890" s="3"/>
      <c r="P1890" s="3"/>
      <c r="Q1890" s="3">
        <f t="shared" si="59"/>
        <v>0</v>
      </c>
    </row>
    <row r="1891" spans="1:17">
      <c r="A1891" s="11">
        <v>4607030256860</v>
      </c>
      <c r="B1891" s="1" t="s">
        <v>19</v>
      </c>
      <c r="C1891" s="12">
        <v>20210221</v>
      </c>
      <c r="D1891" s="12">
        <v>610538201209</v>
      </c>
      <c r="E1891" s="12" t="s">
        <v>19</v>
      </c>
      <c r="F1891" s="12">
        <v>20210303</v>
      </c>
      <c r="G1891" s="12" t="s">
        <v>20</v>
      </c>
      <c r="H1891" s="12" t="s">
        <v>33</v>
      </c>
      <c r="I1891" s="12" t="s">
        <v>159</v>
      </c>
      <c r="J1891" s="12">
        <v>1.32</v>
      </c>
      <c r="K1891" s="12" t="s">
        <v>23</v>
      </c>
      <c r="L1891">
        <f t="shared" si="58"/>
        <v>2</v>
      </c>
      <c r="M1891">
        <f>MATCH(H:H,[1]价格表!$B$4:$B$35,0)</f>
        <v>7</v>
      </c>
      <c r="N1891" s="4">
        <f>IF(J1891&lt;=0.3,INDEX([1]价格表!$B$4:$I$31,M1891,2),IF(AND(J1891&gt;0.3,J1891&lt;=1),INDEX([1]价格表!$B$4:$I$31,M1891,3),IF(AND(J1891&gt;1,J1891&lt;=2.2),INDEX([1]价格表!$B$4:$I$31,M1891,4),IF(AND(J1891&gt;2.2,J1891&lt;=3.3),INDEX([1]价格表!$B$4:$I$31,M1891,5),IF(AND(J1891&gt;3.3,J1891&lt;=4),INDEX([1]价格表!$B$4:$I$31,M1891,6),IF(AND(J1891&gt;4,J1891&lt;=5.5),INDEX([1]价格表!$B$4:$I$31,M1891,7),IF(J1891&gt;5.5,2.6+INDEX([1]价格表!$B$4:$I$31,M1891,8)*L1891)))))))</f>
        <v>2.15</v>
      </c>
      <c r="O1891" s="3"/>
      <c r="P1891" s="3"/>
      <c r="Q1891" s="3">
        <f t="shared" si="59"/>
        <v>0</v>
      </c>
    </row>
    <row r="1892" spans="1:17">
      <c r="A1892" s="11">
        <v>4607030256928</v>
      </c>
      <c r="B1892" s="1" t="s">
        <v>19</v>
      </c>
      <c r="C1892" s="12">
        <v>20210221</v>
      </c>
      <c r="D1892" s="12">
        <v>610538201209</v>
      </c>
      <c r="E1892" s="12" t="s">
        <v>19</v>
      </c>
      <c r="F1892" s="12">
        <v>20210303</v>
      </c>
      <c r="G1892" s="12" t="s">
        <v>20</v>
      </c>
      <c r="H1892" s="12" t="s">
        <v>38</v>
      </c>
      <c r="I1892" s="12" t="s">
        <v>293</v>
      </c>
      <c r="J1892" s="12">
        <v>1.33</v>
      </c>
      <c r="K1892" s="12" t="s">
        <v>23</v>
      </c>
      <c r="L1892">
        <f t="shared" si="58"/>
        <v>2</v>
      </c>
      <c r="M1892">
        <f>MATCH(H:H,[1]价格表!$B$4:$B$35,0)</f>
        <v>5</v>
      </c>
      <c r="N1892" s="4">
        <f>IF(J1892&lt;=0.3,INDEX([1]价格表!$B$4:$I$31,M1892,2),IF(AND(J1892&gt;0.3,J1892&lt;=1),INDEX([1]价格表!$B$4:$I$31,M1892,3),IF(AND(J1892&gt;1,J1892&lt;=2.2),INDEX([1]价格表!$B$4:$I$31,M1892,4),IF(AND(J1892&gt;2.2,J1892&lt;=3.3),INDEX([1]价格表!$B$4:$I$31,M1892,5),IF(AND(J1892&gt;3.3,J1892&lt;=4),INDEX([1]价格表!$B$4:$I$31,M1892,6),IF(AND(J1892&gt;4,J1892&lt;=5.5),INDEX([1]价格表!$B$4:$I$31,M1892,7),IF(J1892&gt;5.5,2.6+INDEX([1]价格表!$B$4:$I$31,M1892,8)*L1892)))))))</f>
        <v>2.15</v>
      </c>
      <c r="O1892" s="3"/>
      <c r="P1892" s="3"/>
      <c r="Q1892" s="3">
        <f t="shared" si="59"/>
        <v>0</v>
      </c>
    </row>
    <row r="1893" spans="1:17">
      <c r="A1893" s="11">
        <v>4607030257024</v>
      </c>
      <c r="B1893" s="1" t="s">
        <v>19</v>
      </c>
      <c r="C1893" s="12">
        <v>20210221</v>
      </c>
      <c r="D1893" s="12">
        <v>610538201209</v>
      </c>
      <c r="E1893" s="12" t="s">
        <v>19</v>
      </c>
      <c r="F1893" s="12">
        <v>20210303</v>
      </c>
      <c r="G1893" s="12" t="s">
        <v>20</v>
      </c>
      <c r="H1893" s="12" t="s">
        <v>21</v>
      </c>
      <c r="I1893" s="12" t="s">
        <v>71</v>
      </c>
      <c r="J1893" s="12">
        <v>1.34</v>
      </c>
      <c r="K1893" s="12" t="s">
        <v>23</v>
      </c>
      <c r="L1893">
        <f t="shared" si="58"/>
        <v>2</v>
      </c>
      <c r="M1893">
        <f>MATCH(H:H,[1]价格表!$B$4:$B$35,0)</f>
        <v>15</v>
      </c>
      <c r="N1893" s="4">
        <f>IF(J1893&lt;=0.3,INDEX([1]价格表!$B$4:$I$31,M1893,2),IF(AND(J1893&gt;0.3,J1893&lt;=1),INDEX([1]价格表!$B$4:$I$31,M1893,3),IF(AND(J1893&gt;1,J1893&lt;=2.2),INDEX([1]价格表!$B$4:$I$31,M1893,4),IF(AND(J1893&gt;2.2,J1893&lt;=3.3),INDEX([1]价格表!$B$4:$I$31,M1893,5),IF(AND(J1893&gt;3.3,J1893&lt;=4),INDEX([1]价格表!$B$4:$I$31,M1893,6),IF(AND(J1893&gt;4,J1893&lt;=5.5),INDEX([1]价格表!$B$4:$I$31,M1893,7),IF(J1893&gt;5.5,2.6+INDEX([1]价格表!$B$4:$I$31,M1893,8)*L1893)))))))</f>
        <v>2.15</v>
      </c>
      <c r="O1893" s="3"/>
      <c r="P1893" s="3"/>
      <c r="Q1893" s="3">
        <f t="shared" si="59"/>
        <v>0</v>
      </c>
    </row>
    <row r="1894" spans="1:17">
      <c r="A1894" s="11">
        <v>4607030257171</v>
      </c>
      <c r="B1894" s="1" t="s">
        <v>19</v>
      </c>
      <c r="C1894" s="12">
        <v>20210221</v>
      </c>
      <c r="D1894" s="12">
        <v>610538201209</v>
      </c>
      <c r="E1894" s="12" t="s">
        <v>19</v>
      </c>
      <c r="F1894" s="12">
        <v>20210303</v>
      </c>
      <c r="G1894" s="12" t="s">
        <v>20</v>
      </c>
      <c r="H1894" s="12" t="s">
        <v>21</v>
      </c>
      <c r="I1894" s="12" t="s">
        <v>143</v>
      </c>
      <c r="J1894" s="12">
        <v>1.34</v>
      </c>
      <c r="K1894" s="12" t="s">
        <v>23</v>
      </c>
      <c r="L1894">
        <f t="shared" si="58"/>
        <v>2</v>
      </c>
      <c r="M1894">
        <f>MATCH(H:H,[1]价格表!$B$4:$B$35,0)</f>
        <v>15</v>
      </c>
      <c r="N1894" s="4">
        <f>IF(J1894&lt;=0.3,INDEX([1]价格表!$B$4:$I$31,M1894,2),IF(AND(J1894&gt;0.3,J1894&lt;=1),INDEX([1]价格表!$B$4:$I$31,M1894,3),IF(AND(J1894&gt;1,J1894&lt;=2.2),INDEX([1]价格表!$B$4:$I$31,M1894,4),IF(AND(J1894&gt;2.2,J1894&lt;=3.3),INDEX([1]价格表!$B$4:$I$31,M1894,5),IF(AND(J1894&gt;3.3,J1894&lt;=4),INDEX([1]价格表!$B$4:$I$31,M1894,6),IF(AND(J1894&gt;4,J1894&lt;=5.5),INDEX([1]价格表!$B$4:$I$31,M1894,7),IF(J1894&gt;5.5,2.6+INDEX([1]价格表!$B$4:$I$31,M1894,8)*L1894)))))))</f>
        <v>2.15</v>
      </c>
      <c r="O1894" s="3"/>
      <c r="P1894" s="3"/>
      <c r="Q1894" s="3">
        <f t="shared" si="59"/>
        <v>0</v>
      </c>
    </row>
    <row r="1895" spans="1:17">
      <c r="A1895" s="11">
        <v>4607030257313</v>
      </c>
      <c r="B1895" s="1" t="s">
        <v>19</v>
      </c>
      <c r="C1895" s="12">
        <v>20210221</v>
      </c>
      <c r="D1895" s="12">
        <v>610538201209</v>
      </c>
      <c r="E1895" s="12" t="s">
        <v>19</v>
      </c>
      <c r="F1895" s="12">
        <v>20210303</v>
      </c>
      <c r="G1895" s="12" t="s">
        <v>20</v>
      </c>
      <c r="H1895" s="12" t="s">
        <v>47</v>
      </c>
      <c r="I1895" s="12" t="s">
        <v>58</v>
      </c>
      <c r="J1895" s="12">
        <v>1.34</v>
      </c>
      <c r="K1895" s="12" t="s">
        <v>23</v>
      </c>
      <c r="L1895">
        <f t="shared" si="58"/>
        <v>2</v>
      </c>
      <c r="M1895">
        <f>MATCH(H:H,[1]价格表!$B$4:$B$35,0)</f>
        <v>12</v>
      </c>
      <c r="N1895" s="4">
        <f>IF(J1895&lt;=0.3,INDEX([1]价格表!$B$4:$I$31,M1895,2),IF(AND(J1895&gt;0.3,J1895&lt;=1),INDEX([1]价格表!$B$4:$I$31,M1895,3),IF(AND(J1895&gt;1,J1895&lt;=2.2),INDEX([1]价格表!$B$4:$I$31,M1895,4),IF(AND(J1895&gt;2.2,J1895&lt;=3.3),INDEX([1]价格表!$B$4:$I$31,M1895,5),IF(AND(J1895&gt;3.3,J1895&lt;=4),INDEX([1]价格表!$B$4:$I$31,M1895,6),IF(AND(J1895&gt;4,J1895&lt;=5.5),INDEX([1]价格表!$B$4:$I$31,M1895,7),IF(J1895&gt;5.5,2.6+INDEX([1]价格表!$B$4:$I$31,M1895,8)*L1895)))))))</f>
        <v>2.15</v>
      </c>
      <c r="O1895" s="3"/>
      <c r="P1895" s="3"/>
      <c r="Q1895" s="3">
        <f t="shared" si="59"/>
        <v>0</v>
      </c>
    </row>
    <row r="1896" spans="1:17">
      <c r="A1896" s="11">
        <v>4607030257538</v>
      </c>
      <c r="B1896" s="1" t="s">
        <v>19</v>
      </c>
      <c r="C1896" s="12">
        <v>20210221</v>
      </c>
      <c r="D1896" s="12">
        <v>610538201209</v>
      </c>
      <c r="E1896" s="12" t="s">
        <v>19</v>
      </c>
      <c r="F1896" s="12">
        <v>20210303</v>
      </c>
      <c r="G1896" s="12" t="s">
        <v>20</v>
      </c>
      <c r="H1896" s="12" t="s">
        <v>33</v>
      </c>
      <c r="I1896" s="12" t="s">
        <v>247</v>
      </c>
      <c r="J1896" s="12">
        <v>1.32</v>
      </c>
      <c r="K1896" s="12" t="s">
        <v>23</v>
      </c>
      <c r="L1896">
        <f t="shared" si="58"/>
        <v>2</v>
      </c>
      <c r="M1896">
        <f>MATCH(H:H,[1]价格表!$B$4:$B$35,0)</f>
        <v>7</v>
      </c>
      <c r="N1896" s="4">
        <f>IF(J1896&lt;=0.3,INDEX([1]价格表!$B$4:$I$31,M1896,2),IF(AND(J1896&gt;0.3,J1896&lt;=1),INDEX([1]价格表!$B$4:$I$31,M1896,3),IF(AND(J1896&gt;1,J1896&lt;=2.2),INDEX([1]价格表!$B$4:$I$31,M1896,4),IF(AND(J1896&gt;2.2,J1896&lt;=3.3),INDEX([1]价格表!$B$4:$I$31,M1896,5),IF(AND(J1896&gt;3.3,J1896&lt;=4),INDEX([1]价格表!$B$4:$I$31,M1896,6),IF(AND(J1896&gt;4,J1896&lt;=5.5),INDEX([1]价格表!$B$4:$I$31,M1896,7),IF(J1896&gt;5.5,2.6+INDEX([1]价格表!$B$4:$I$31,M1896,8)*L1896)))))))</f>
        <v>2.15</v>
      </c>
      <c r="O1896" s="3"/>
      <c r="P1896" s="3"/>
      <c r="Q1896" s="3">
        <f t="shared" si="59"/>
        <v>0</v>
      </c>
    </row>
    <row r="1897" spans="1:17">
      <c r="A1897" s="11">
        <v>4607030257652</v>
      </c>
      <c r="B1897" s="1" t="s">
        <v>19</v>
      </c>
      <c r="C1897" s="12">
        <v>20210221</v>
      </c>
      <c r="D1897" s="12">
        <v>610538201209</v>
      </c>
      <c r="E1897" s="12" t="s">
        <v>19</v>
      </c>
      <c r="F1897" s="12">
        <v>20210303</v>
      </c>
      <c r="G1897" s="12" t="s">
        <v>20</v>
      </c>
      <c r="H1897" s="12" t="s">
        <v>45</v>
      </c>
      <c r="I1897" s="12" t="s">
        <v>290</v>
      </c>
      <c r="J1897" s="12">
        <v>1.36</v>
      </c>
      <c r="K1897" s="12" t="s">
        <v>23</v>
      </c>
      <c r="L1897">
        <f t="shared" si="58"/>
        <v>2</v>
      </c>
      <c r="M1897">
        <f>MATCH(H:H,[1]价格表!$B$4:$B$35,0)</f>
        <v>20</v>
      </c>
      <c r="N1897" s="4">
        <f>IF(J1897&lt;=0.3,INDEX([1]价格表!$B$4:$I$31,M1897,2),IF(AND(J1897&gt;0.3,J1897&lt;=1),INDEX([1]价格表!$B$4:$I$31,M1897,3),IF(AND(J1897&gt;1,J1897&lt;=2.2),INDEX([1]价格表!$B$4:$I$31,M1897,4),IF(AND(J1897&gt;2.2,J1897&lt;=3.3),INDEX([1]价格表!$B$4:$I$31,M1897,5),IF(AND(J1897&gt;3.3,J1897&lt;=4),INDEX([1]价格表!$B$4:$I$31,M1897,6),IF(AND(J1897&gt;4,J1897&lt;=5.5),INDEX([1]价格表!$B$4:$I$31,M1897,7),IF(J1897&gt;5.5,2.6+INDEX([1]价格表!$B$4:$I$31,M1897,8)*L1897)))))))</f>
        <v>2.15</v>
      </c>
      <c r="O1897" s="3"/>
      <c r="P1897" s="3"/>
      <c r="Q1897" s="3">
        <f t="shared" si="59"/>
        <v>0</v>
      </c>
    </row>
    <row r="1898" spans="1:17">
      <c r="A1898" s="11">
        <v>4607038462521</v>
      </c>
      <c r="B1898" s="1" t="s">
        <v>19</v>
      </c>
      <c r="C1898" s="12">
        <v>20210221</v>
      </c>
      <c r="D1898" s="12">
        <v>610538201209</v>
      </c>
      <c r="E1898" s="12" t="s">
        <v>19</v>
      </c>
      <c r="F1898" s="12">
        <v>20210303</v>
      </c>
      <c r="G1898" s="12" t="s">
        <v>20</v>
      </c>
      <c r="H1898" s="12" t="s">
        <v>161</v>
      </c>
      <c r="I1898" s="12" t="s">
        <v>162</v>
      </c>
      <c r="J1898" s="12">
        <v>2.11</v>
      </c>
      <c r="K1898" s="12" t="s">
        <v>23</v>
      </c>
      <c r="L1898">
        <f t="shared" si="58"/>
        <v>3</v>
      </c>
      <c r="M1898">
        <f>MATCH(H:H,[1]价格表!$B$4:$B$35,0)</f>
        <v>13</v>
      </c>
      <c r="N1898" s="4">
        <f>IF(J1898&lt;=0.3,INDEX([1]价格表!$B$4:$I$31,M1898,2),IF(AND(J1898&gt;0.3,J1898&lt;=1),INDEX([1]价格表!$B$4:$I$31,M1898,3),IF(AND(J1898&gt;1,J1898&lt;=2.2),INDEX([1]价格表!$B$4:$I$31,M1898,4),IF(AND(J1898&gt;2.2,J1898&lt;=3.3),INDEX([1]价格表!$B$4:$I$31,M1898,5),IF(AND(J1898&gt;3.3,J1898&lt;=4),INDEX([1]价格表!$B$4:$I$31,M1898,6),IF(AND(J1898&gt;4,J1898&lt;=5.5),INDEX([1]价格表!$B$4:$I$31,M1898,7),IF(J1898&gt;5.5,2.6+INDEX([1]价格表!$B$4:$I$31,M1898,8)*L1898)))))))</f>
        <v>2.15</v>
      </c>
      <c r="O1898" s="3"/>
      <c r="P1898" s="3"/>
      <c r="Q1898" s="3">
        <f t="shared" si="59"/>
        <v>0</v>
      </c>
    </row>
    <row r="1899" spans="1:17">
      <c r="A1899" s="11">
        <v>4607039507619</v>
      </c>
      <c r="B1899" s="1" t="s">
        <v>19</v>
      </c>
      <c r="C1899" s="12">
        <v>20210221</v>
      </c>
      <c r="D1899" s="12">
        <v>610538201209</v>
      </c>
      <c r="E1899" s="12" t="s">
        <v>19</v>
      </c>
      <c r="F1899" s="12">
        <v>20210303</v>
      </c>
      <c r="G1899" s="12" t="s">
        <v>20</v>
      </c>
      <c r="H1899" s="12" t="s">
        <v>138</v>
      </c>
      <c r="I1899" s="12" t="s">
        <v>139</v>
      </c>
      <c r="J1899" s="12">
        <v>1.39</v>
      </c>
      <c r="K1899" s="12" t="s">
        <v>23</v>
      </c>
      <c r="L1899">
        <f t="shared" si="58"/>
        <v>2</v>
      </c>
      <c r="M1899">
        <f>MATCH(H:H,[1]价格表!$B$4:$B$35,0)</f>
        <v>23</v>
      </c>
      <c r="N1899" s="4">
        <f>IF(J1899&lt;=0.3,INDEX([1]价格表!$B$4:$I$31,M1899,2),IF(AND(J1899&gt;0.3,J1899&lt;=1),INDEX([1]价格表!$B$4:$I$31,M1899,3),IF(AND(J1899&gt;1,J1899&lt;=2.2),INDEX([1]价格表!$B$4:$I$31,M1899,4),IF(AND(J1899&gt;2.2,J1899&lt;=3.3),INDEX([1]价格表!$B$4:$I$31,M1899,5),IF(AND(J1899&gt;3.3,J1899&lt;=4),INDEX([1]价格表!$B$4:$I$31,M1899,6),IF(AND(J1899&gt;4,J1899&lt;=5.5),INDEX([1]价格表!$B$4:$I$31,M1899,7),IF(J1899&gt;5.5,2.6+INDEX([1]价格表!$B$4:$I$31,M1899,8)*L1899)))))))</f>
        <v>2.15</v>
      </c>
      <c r="O1899" s="3"/>
      <c r="P1899" s="3"/>
      <c r="Q1899" s="3">
        <f t="shared" si="59"/>
        <v>0</v>
      </c>
    </row>
    <row r="1900" spans="1:17">
      <c r="A1900" s="11">
        <v>4607039507838</v>
      </c>
      <c r="B1900" s="1" t="s">
        <v>19</v>
      </c>
      <c r="C1900" s="12">
        <v>20210221</v>
      </c>
      <c r="D1900" s="12">
        <v>610538201209</v>
      </c>
      <c r="E1900" s="12" t="s">
        <v>19</v>
      </c>
      <c r="F1900" s="12">
        <v>20210303</v>
      </c>
      <c r="G1900" s="12" t="s">
        <v>20</v>
      </c>
      <c r="H1900" s="12" t="s">
        <v>35</v>
      </c>
      <c r="I1900" s="12" t="s">
        <v>147</v>
      </c>
      <c r="J1900" s="12">
        <v>1.35</v>
      </c>
      <c r="K1900" s="12" t="s">
        <v>23</v>
      </c>
      <c r="L1900">
        <f t="shared" si="58"/>
        <v>2</v>
      </c>
      <c r="M1900">
        <f>MATCH(H:H,[1]价格表!$B$4:$B$35,0)</f>
        <v>11</v>
      </c>
      <c r="N1900" s="4">
        <f>IF(J1900&lt;=0.3,INDEX([1]价格表!$B$4:$I$31,M1900,2),IF(AND(J1900&gt;0.3,J1900&lt;=1),INDEX([1]价格表!$B$4:$I$31,M1900,3),IF(AND(J1900&gt;1,J1900&lt;=2.2),INDEX([1]价格表!$B$4:$I$31,M1900,4),IF(AND(J1900&gt;2.2,J1900&lt;=3.3),INDEX([1]价格表!$B$4:$I$31,M1900,5),IF(AND(J1900&gt;3.3,J1900&lt;=4),INDEX([1]价格表!$B$4:$I$31,M1900,6),IF(AND(J1900&gt;4,J1900&lt;=5.5),INDEX([1]价格表!$B$4:$I$31,M1900,7),IF(J1900&gt;5.5,2.6+INDEX([1]价格表!$B$4:$I$31,M1900,8)*L1900)))))))</f>
        <v>2.15</v>
      </c>
      <c r="O1900" s="3"/>
      <c r="P1900" s="3"/>
      <c r="Q1900" s="3">
        <f t="shared" si="59"/>
        <v>0</v>
      </c>
    </row>
    <row r="1901" spans="1:17">
      <c r="A1901" s="11">
        <v>4607039507855</v>
      </c>
      <c r="B1901" s="1" t="s">
        <v>19</v>
      </c>
      <c r="C1901" s="12">
        <v>20210221</v>
      </c>
      <c r="D1901" s="12">
        <v>610538201209</v>
      </c>
      <c r="E1901" s="12" t="s">
        <v>19</v>
      </c>
      <c r="F1901" s="12">
        <v>20210303</v>
      </c>
      <c r="G1901" s="12" t="s">
        <v>20</v>
      </c>
      <c r="H1901" s="12" t="s">
        <v>33</v>
      </c>
      <c r="I1901" s="12" t="s">
        <v>159</v>
      </c>
      <c r="J1901" s="12">
        <v>2.46</v>
      </c>
      <c r="K1901" s="12" t="s">
        <v>23</v>
      </c>
      <c r="L1901">
        <f t="shared" si="58"/>
        <v>3</v>
      </c>
      <c r="M1901">
        <f>MATCH(H:H,[1]价格表!$B$4:$B$35,0)</f>
        <v>7</v>
      </c>
      <c r="N1901" s="4">
        <f>IF(J1901&lt;=0.3,INDEX([1]价格表!$B$4:$I$31,M1901,2),IF(AND(J1901&gt;0.3,J1901&lt;=1),INDEX([1]价格表!$B$4:$I$31,M1901,3),IF(AND(J1901&gt;1,J1901&lt;=2.2),INDEX([1]价格表!$B$4:$I$31,M1901,4),IF(AND(J1901&gt;2.2,J1901&lt;=3.3),INDEX([1]价格表!$B$4:$I$31,M1901,5),IF(AND(J1901&gt;3.3,J1901&lt;=4),INDEX([1]价格表!$B$4:$I$31,M1901,6),IF(AND(J1901&gt;4,J1901&lt;=5.5),INDEX([1]价格表!$B$4:$I$31,M1901,7),IF(J1901&gt;5.5,2.6+INDEX([1]价格表!$B$4:$I$31,M1901,8)*L1901)))))))</f>
        <v>2.5</v>
      </c>
      <c r="O1901" s="3"/>
      <c r="P1901" s="3"/>
      <c r="Q1901" s="3">
        <f t="shared" si="59"/>
        <v>0</v>
      </c>
    </row>
    <row r="1902" spans="1:17">
      <c r="A1902" s="11">
        <v>4607039507887</v>
      </c>
      <c r="B1902" s="1" t="s">
        <v>19</v>
      </c>
      <c r="C1902" s="12">
        <v>20210221</v>
      </c>
      <c r="D1902" s="12">
        <v>610538201209</v>
      </c>
      <c r="E1902" s="12" t="s">
        <v>19</v>
      </c>
      <c r="F1902" s="12">
        <v>20210303</v>
      </c>
      <c r="G1902" s="12" t="s">
        <v>20</v>
      </c>
      <c r="H1902" s="12" t="s">
        <v>24</v>
      </c>
      <c r="I1902" s="12" t="s">
        <v>25</v>
      </c>
      <c r="J1902" s="12">
        <v>1.4</v>
      </c>
      <c r="K1902" s="12" t="s">
        <v>23</v>
      </c>
      <c r="L1902">
        <f t="shared" si="58"/>
        <v>2</v>
      </c>
      <c r="M1902">
        <f>MATCH(H:H,[1]价格表!$B$4:$B$35,0)</f>
        <v>1</v>
      </c>
      <c r="N1902" s="4">
        <f>IF(J1902&lt;=0.3,INDEX([1]价格表!$B$4:$I$31,M1902,2),IF(AND(J1902&gt;0.3,J1902&lt;=1),INDEX([1]价格表!$B$4:$I$31,M1902,3),IF(AND(J1902&gt;1,J1902&lt;=2.2),INDEX([1]价格表!$B$4:$I$31,M1902,4),IF(AND(J1902&gt;2.2,J1902&lt;=3.3),INDEX([1]价格表!$B$4:$I$31,M1902,5),IF(AND(J1902&gt;3.3,J1902&lt;=4),INDEX([1]价格表!$B$4:$I$31,M1902,6),IF(AND(J1902&gt;4,J1902&lt;=5.5),INDEX([1]价格表!$B$4:$I$31,M1902,7),IF(J1902&gt;5.5,2.6+INDEX([1]价格表!$B$4:$I$31,M1902,8)*L1902)))))))</f>
        <v>2.15</v>
      </c>
      <c r="O1902" s="3"/>
      <c r="P1902" s="3"/>
      <c r="Q1902" s="3">
        <f t="shared" si="59"/>
        <v>0</v>
      </c>
    </row>
    <row r="1903" spans="1:17">
      <c r="A1903" s="11">
        <v>4607044925645</v>
      </c>
      <c r="B1903" s="1" t="s">
        <v>19</v>
      </c>
      <c r="C1903" s="12">
        <v>20210221</v>
      </c>
      <c r="D1903" s="12">
        <v>610538201209</v>
      </c>
      <c r="E1903" s="12" t="s">
        <v>19</v>
      </c>
      <c r="F1903" s="12">
        <v>20210303</v>
      </c>
      <c r="G1903" s="12" t="s">
        <v>20</v>
      </c>
      <c r="H1903" s="12" t="s">
        <v>33</v>
      </c>
      <c r="I1903" s="12" t="s">
        <v>247</v>
      </c>
      <c r="J1903" s="12">
        <v>2.33</v>
      </c>
      <c r="K1903" s="12" t="s">
        <v>23</v>
      </c>
      <c r="L1903">
        <f t="shared" si="58"/>
        <v>3</v>
      </c>
      <c r="M1903">
        <f>MATCH(H:H,[1]价格表!$B$4:$B$35,0)</f>
        <v>7</v>
      </c>
      <c r="N1903" s="4">
        <f>IF(J1903&lt;=0.3,INDEX([1]价格表!$B$4:$I$31,M1903,2),IF(AND(J1903&gt;0.3,J1903&lt;=1),INDEX([1]价格表!$B$4:$I$31,M1903,3),IF(AND(J1903&gt;1,J1903&lt;=2.2),INDEX([1]价格表!$B$4:$I$31,M1903,4),IF(AND(J1903&gt;2.2,J1903&lt;=3.3),INDEX([1]价格表!$B$4:$I$31,M1903,5),IF(AND(J1903&gt;3.3,J1903&lt;=4),INDEX([1]价格表!$B$4:$I$31,M1903,6),IF(AND(J1903&gt;4,J1903&lt;=5.5),INDEX([1]价格表!$B$4:$I$31,M1903,7),IF(J1903&gt;5.5,2.6+INDEX([1]价格表!$B$4:$I$31,M1903,8)*L1903)))))))</f>
        <v>2.5</v>
      </c>
      <c r="O1903" s="3"/>
      <c r="P1903" s="3"/>
      <c r="Q1903" s="3">
        <f t="shared" si="59"/>
        <v>0</v>
      </c>
    </row>
    <row r="1904" spans="1:17">
      <c r="A1904" s="11">
        <v>4607044925676</v>
      </c>
      <c r="B1904" s="1" t="s">
        <v>19</v>
      </c>
      <c r="C1904" s="12">
        <v>20210221</v>
      </c>
      <c r="D1904" s="12">
        <v>610538201209</v>
      </c>
      <c r="E1904" s="12" t="s">
        <v>19</v>
      </c>
      <c r="F1904" s="12">
        <v>20210303</v>
      </c>
      <c r="G1904" s="12" t="s">
        <v>20</v>
      </c>
      <c r="H1904" s="12" t="s">
        <v>38</v>
      </c>
      <c r="I1904" s="12" t="s">
        <v>293</v>
      </c>
      <c r="J1904" s="12">
        <v>2.3</v>
      </c>
      <c r="K1904" s="12" t="s">
        <v>23</v>
      </c>
      <c r="L1904">
        <f t="shared" si="58"/>
        <v>3</v>
      </c>
      <c r="M1904">
        <f>MATCH(H:H,[1]价格表!$B$4:$B$35,0)</f>
        <v>5</v>
      </c>
      <c r="N1904" s="4">
        <f>IF(J1904&lt;=0.3,INDEX([1]价格表!$B$4:$I$31,M1904,2),IF(AND(J1904&gt;0.3,J1904&lt;=1),INDEX([1]价格表!$B$4:$I$31,M1904,3),IF(AND(J1904&gt;1,J1904&lt;=2.2),INDEX([1]价格表!$B$4:$I$31,M1904,4),IF(AND(J1904&gt;2.2,J1904&lt;=3.3),INDEX([1]价格表!$B$4:$I$31,M1904,5),IF(AND(J1904&gt;3.3,J1904&lt;=4),INDEX([1]价格表!$B$4:$I$31,M1904,6),IF(AND(J1904&gt;4,J1904&lt;=5.5),INDEX([1]价格表!$B$4:$I$31,M1904,7),IF(J1904&gt;5.5,2.6+INDEX([1]价格表!$B$4:$I$31,M1904,8)*L1904)))))))</f>
        <v>2.5</v>
      </c>
      <c r="O1904" s="3"/>
      <c r="P1904" s="3"/>
      <c r="Q1904" s="3">
        <f t="shared" si="59"/>
        <v>0</v>
      </c>
    </row>
    <row r="1905" spans="1:17">
      <c r="A1905" s="11">
        <v>4607044952150</v>
      </c>
      <c r="B1905" s="1" t="s">
        <v>19</v>
      </c>
      <c r="C1905" s="12">
        <v>20210221</v>
      </c>
      <c r="D1905" s="12">
        <v>610538201209</v>
      </c>
      <c r="E1905" s="12" t="s">
        <v>19</v>
      </c>
      <c r="F1905" s="12">
        <v>20210303</v>
      </c>
      <c r="G1905" s="12" t="s">
        <v>20</v>
      </c>
      <c r="H1905" s="12" t="s">
        <v>24</v>
      </c>
      <c r="I1905" s="12" t="s">
        <v>70</v>
      </c>
      <c r="J1905" s="12">
        <v>1.33</v>
      </c>
      <c r="K1905" s="12" t="s">
        <v>23</v>
      </c>
      <c r="L1905">
        <f t="shared" si="58"/>
        <v>2</v>
      </c>
      <c r="M1905">
        <f>MATCH(H:H,[1]价格表!$B$4:$B$35,0)</f>
        <v>1</v>
      </c>
      <c r="N1905" s="4">
        <f>IF(J1905&lt;=0.3,INDEX([1]价格表!$B$4:$I$31,M1905,2),IF(AND(J1905&gt;0.3,J1905&lt;=1),INDEX([1]价格表!$B$4:$I$31,M1905,3),IF(AND(J1905&gt;1,J1905&lt;=2.2),INDEX([1]价格表!$B$4:$I$31,M1905,4),IF(AND(J1905&gt;2.2,J1905&lt;=3.3),INDEX([1]价格表!$B$4:$I$31,M1905,5),IF(AND(J1905&gt;3.3,J1905&lt;=4),INDEX([1]价格表!$B$4:$I$31,M1905,6),IF(AND(J1905&gt;4,J1905&lt;=5.5),INDEX([1]价格表!$B$4:$I$31,M1905,7),IF(J1905&gt;5.5,2.6+INDEX([1]价格表!$B$4:$I$31,M1905,8)*L1905)))))))</f>
        <v>2.15</v>
      </c>
      <c r="O1905" s="3"/>
      <c r="P1905" s="3"/>
      <c r="Q1905" s="3">
        <f t="shared" si="59"/>
        <v>0</v>
      </c>
    </row>
    <row r="1906" spans="1:17">
      <c r="A1906" s="11">
        <v>4607044952182</v>
      </c>
      <c r="B1906" s="1" t="s">
        <v>19</v>
      </c>
      <c r="C1906" s="12">
        <v>20210221</v>
      </c>
      <c r="D1906" s="12">
        <v>610538201209</v>
      </c>
      <c r="E1906" s="12" t="s">
        <v>19</v>
      </c>
      <c r="F1906" s="12">
        <v>20210303</v>
      </c>
      <c r="G1906" s="12" t="s">
        <v>20</v>
      </c>
      <c r="H1906" s="12" t="s">
        <v>132</v>
      </c>
      <c r="I1906" s="12" t="s">
        <v>133</v>
      </c>
      <c r="J1906" s="12">
        <v>1.33</v>
      </c>
      <c r="K1906" s="12" t="s">
        <v>23</v>
      </c>
      <c r="L1906">
        <f t="shared" si="58"/>
        <v>2</v>
      </c>
      <c r="M1906">
        <f>MATCH(H:H,[1]价格表!$B$4:$B$35,0)</f>
        <v>19</v>
      </c>
      <c r="N1906" s="4">
        <f>IF(J1906&lt;=0.3,INDEX([1]价格表!$B$4:$I$31,M1906,2),IF(AND(J1906&gt;0.3,J1906&lt;=1),INDEX([1]价格表!$B$4:$I$31,M1906,3),IF(AND(J1906&gt;1,J1906&lt;=2.2),INDEX([1]价格表!$B$4:$I$31,M1906,4),IF(AND(J1906&gt;2.2,J1906&lt;=3.3),INDEX([1]价格表!$B$4:$I$31,M1906,5),IF(AND(J1906&gt;3.3,J1906&lt;=4),INDEX([1]价格表!$B$4:$I$31,M1906,6),IF(AND(J1906&gt;4,J1906&lt;=5.5),INDEX([1]价格表!$B$4:$I$31,M1906,7),IF(J1906&gt;5.5,2.6+INDEX([1]价格表!$B$4:$I$31,M1906,8)*L1906)))))))</f>
        <v>2.15</v>
      </c>
      <c r="O1906" s="3"/>
      <c r="P1906" s="3"/>
      <c r="Q1906" s="3">
        <f t="shared" si="59"/>
        <v>0</v>
      </c>
    </row>
    <row r="1907" spans="1:17">
      <c r="A1907" s="11">
        <v>4607044952213</v>
      </c>
      <c r="B1907" s="1" t="s">
        <v>19</v>
      </c>
      <c r="C1907" s="12">
        <v>20210221</v>
      </c>
      <c r="D1907" s="12">
        <v>610538201209</v>
      </c>
      <c r="E1907" s="12" t="s">
        <v>19</v>
      </c>
      <c r="F1907" s="12">
        <v>20210303</v>
      </c>
      <c r="G1907" s="12" t="s">
        <v>20</v>
      </c>
      <c r="H1907" s="12" t="s">
        <v>38</v>
      </c>
      <c r="I1907" s="12" t="s">
        <v>148</v>
      </c>
      <c r="J1907" s="12">
        <v>1.34</v>
      </c>
      <c r="K1907" s="12" t="s">
        <v>23</v>
      </c>
      <c r="L1907">
        <f t="shared" si="58"/>
        <v>2</v>
      </c>
      <c r="M1907">
        <f>MATCH(H:H,[1]价格表!$B$4:$B$35,0)</f>
        <v>5</v>
      </c>
      <c r="N1907" s="4">
        <f>IF(J1907&lt;=0.3,INDEX([1]价格表!$B$4:$I$31,M1907,2),IF(AND(J1907&gt;0.3,J1907&lt;=1),INDEX([1]价格表!$B$4:$I$31,M1907,3),IF(AND(J1907&gt;1,J1907&lt;=2.2),INDEX([1]价格表!$B$4:$I$31,M1907,4),IF(AND(J1907&gt;2.2,J1907&lt;=3.3),INDEX([1]价格表!$B$4:$I$31,M1907,5),IF(AND(J1907&gt;3.3,J1907&lt;=4),INDEX([1]价格表!$B$4:$I$31,M1907,6),IF(AND(J1907&gt;4,J1907&lt;=5.5),INDEX([1]价格表!$B$4:$I$31,M1907,7),IF(J1907&gt;5.5,2.6+INDEX([1]价格表!$B$4:$I$31,M1907,8)*L1907)))))))</f>
        <v>2.15</v>
      </c>
      <c r="O1907" s="3"/>
      <c r="P1907" s="3"/>
      <c r="Q1907" s="3">
        <f t="shared" si="59"/>
        <v>0</v>
      </c>
    </row>
    <row r="1908" spans="1:17">
      <c r="A1908" s="11">
        <v>4607044952422</v>
      </c>
      <c r="B1908" s="1" t="s">
        <v>19</v>
      </c>
      <c r="C1908" s="12">
        <v>20210221</v>
      </c>
      <c r="D1908" s="12">
        <v>610538201209</v>
      </c>
      <c r="E1908" s="12" t="s">
        <v>19</v>
      </c>
      <c r="F1908" s="12">
        <v>20210303</v>
      </c>
      <c r="G1908" s="12" t="s">
        <v>20</v>
      </c>
      <c r="H1908" s="12" t="s">
        <v>29</v>
      </c>
      <c r="I1908" s="12" t="s">
        <v>127</v>
      </c>
      <c r="J1908" s="12">
        <v>1.51</v>
      </c>
      <c r="K1908" s="12" t="s">
        <v>23</v>
      </c>
      <c r="L1908">
        <f t="shared" si="58"/>
        <v>2</v>
      </c>
      <c r="M1908">
        <f>MATCH(H:H,[1]价格表!$B$4:$B$35,0)</f>
        <v>3</v>
      </c>
      <c r="N1908" s="4">
        <f>IF(J1908&lt;=0.3,INDEX([1]价格表!$B$4:$I$31,M1908,2),IF(AND(J1908&gt;0.3,J1908&lt;=1),INDEX([1]价格表!$B$4:$I$31,M1908,3),IF(AND(J1908&gt;1,J1908&lt;=2.2),INDEX([1]价格表!$B$4:$I$31,M1908,4),IF(AND(J1908&gt;2.2,J1908&lt;=3.3),INDEX([1]价格表!$B$4:$I$31,M1908,5),IF(AND(J1908&gt;3.3,J1908&lt;=4),INDEX([1]价格表!$B$4:$I$31,M1908,6),IF(AND(J1908&gt;4,J1908&lt;=5.5),INDEX([1]价格表!$B$4:$I$31,M1908,7),IF(J1908&gt;5.5,2.6+INDEX([1]价格表!$B$4:$I$31,M1908,8)*L1908)))))))</f>
        <v>2.15</v>
      </c>
      <c r="O1908" s="3"/>
      <c r="P1908" s="3"/>
      <c r="Q1908" s="3">
        <f t="shared" si="59"/>
        <v>0</v>
      </c>
    </row>
    <row r="1909" spans="1:17">
      <c r="A1909" s="11">
        <v>4607044952437</v>
      </c>
      <c r="B1909" s="1" t="s">
        <v>19</v>
      </c>
      <c r="C1909" s="12">
        <v>20210221</v>
      </c>
      <c r="D1909" s="12">
        <v>610538201209</v>
      </c>
      <c r="E1909" s="12" t="s">
        <v>19</v>
      </c>
      <c r="F1909" s="12">
        <v>20210303</v>
      </c>
      <c r="G1909" s="12" t="s">
        <v>20</v>
      </c>
      <c r="H1909" s="12" t="s">
        <v>29</v>
      </c>
      <c r="I1909" s="12" t="s">
        <v>127</v>
      </c>
      <c r="J1909" s="12">
        <v>1.4</v>
      </c>
      <c r="K1909" s="12" t="s">
        <v>23</v>
      </c>
      <c r="L1909">
        <f t="shared" si="58"/>
        <v>2</v>
      </c>
      <c r="M1909">
        <f>MATCH(H:H,[1]价格表!$B$4:$B$35,0)</f>
        <v>3</v>
      </c>
      <c r="N1909" s="4">
        <f>IF(J1909&lt;=0.3,INDEX([1]价格表!$B$4:$I$31,M1909,2),IF(AND(J1909&gt;0.3,J1909&lt;=1),INDEX([1]价格表!$B$4:$I$31,M1909,3),IF(AND(J1909&gt;1,J1909&lt;=2.2),INDEX([1]价格表!$B$4:$I$31,M1909,4),IF(AND(J1909&gt;2.2,J1909&lt;=3.3),INDEX([1]价格表!$B$4:$I$31,M1909,5),IF(AND(J1909&gt;3.3,J1909&lt;=4),INDEX([1]价格表!$B$4:$I$31,M1909,6),IF(AND(J1909&gt;4,J1909&lt;=5.5),INDEX([1]价格表!$B$4:$I$31,M1909,7),IF(J1909&gt;5.5,2.6+INDEX([1]价格表!$B$4:$I$31,M1909,8)*L1909)))))))</f>
        <v>2.15</v>
      </c>
      <c r="O1909" s="3"/>
      <c r="P1909" s="3"/>
      <c r="Q1909" s="3">
        <f t="shared" si="59"/>
        <v>0</v>
      </c>
    </row>
    <row r="1910" spans="1:17">
      <c r="A1910" s="11">
        <v>4607044952649</v>
      </c>
      <c r="B1910" s="1" t="s">
        <v>19</v>
      </c>
      <c r="C1910" s="12">
        <v>20210221</v>
      </c>
      <c r="D1910" s="12">
        <v>610538201209</v>
      </c>
      <c r="E1910" s="12" t="s">
        <v>19</v>
      </c>
      <c r="F1910" s="12">
        <v>20210303</v>
      </c>
      <c r="G1910" s="12" t="s">
        <v>20</v>
      </c>
      <c r="H1910" s="12" t="s">
        <v>24</v>
      </c>
      <c r="I1910" s="12" t="s">
        <v>205</v>
      </c>
      <c r="J1910" s="12">
        <v>1.33</v>
      </c>
      <c r="K1910" s="12" t="s">
        <v>23</v>
      </c>
      <c r="L1910">
        <f t="shared" si="58"/>
        <v>2</v>
      </c>
      <c r="M1910">
        <f>MATCH(H:H,[1]价格表!$B$4:$B$35,0)</f>
        <v>1</v>
      </c>
      <c r="N1910" s="4">
        <f>IF(J1910&lt;=0.3,INDEX([1]价格表!$B$4:$I$31,M1910,2),IF(AND(J1910&gt;0.3,J1910&lt;=1),INDEX([1]价格表!$B$4:$I$31,M1910,3),IF(AND(J1910&gt;1,J1910&lt;=2.2),INDEX([1]价格表!$B$4:$I$31,M1910,4),IF(AND(J1910&gt;2.2,J1910&lt;=3.3),INDEX([1]价格表!$B$4:$I$31,M1910,5),IF(AND(J1910&gt;3.3,J1910&lt;=4),INDEX([1]价格表!$B$4:$I$31,M1910,6),IF(AND(J1910&gt;4,J1910&lt;=5.5),INDEX([1]价格表!$B$4:$I$31,M1910,7),IF(J1910&gt;5.5,2.6+INDEX([1]价格表!$B$4:$I$31,M1910,8)*L1910)))))))</f>
        <v>2.15</v>
      </c>
      <c r="O1910" s="3"/>
      <c r="P1910" s="3"/>
      <c r="Q1910" s="3">
        <f t="shared" si="59"/>
        <v>0</v>
      </c>
    </row>
    <row r="1911" spans="1:17">
      <c r="A1911" s="11">
        <v>4607044952678</v>
      </c>
      <c r="B1911" s="1" t="s">
        <v>19</v>
      </c>
      <c r="C1911" s="12">
        <v>20210221</v>
      </c>
      <c r="D1911" s="12">
        <v>610538201209</v>
      </c>
      <c r="E1911" s="12" t="s">
        <v>19</v>
      </c>
      <c r="F1911" s="12">
        <v>20210303</v>
      </c>
      <c r="G1911" s="12" t="s">
        <v>20</v>
      </c>
      <c r="H1911" s="12" t="s">
        <v>21</v>
      </c>
      <c r="I1911" s="12" t="s">
        <v>264</v>
      </c>
      <c r="J1911" s="12">
        <v>1.37</v>
      </c>
      <c r="K1911" s="12" t="s">
        <v>23</v>
      </c>
      <c r="L1911">
        <f t="shared" si="58"/>
        <v>2</v>
      </c>
      <c r="M1911">
        <f>MATCH(H:H,[1]价格表!$B$4:$B$35,0)</f>
        <v>15</v>
      </c>
      <c r="N1911" s="4">
        <f>IF(J1911&lt;=0.3,INDEX([1]价格表!$B$4:$I$31,M1911,2),IF(AND(J1911&gt;0.3,J1911&lt;=1),INDEX([1]价格表!$B$4:$I$31,M1911,3),IF(AND(J1911&gt;1,J1911&lt;=2.2),INDEX([1]价格表!$B$4:$I$31,M1911,4),IF(AND(J1911&gt;2.2,J1911&lt;=3.3),INDEX([1]价格表!$B$4:$I$31,M1911,5),IF(AND(J1911&gt;3.3,J1911&lt;=4),INDEX([1]价格表!$B$4:$I$31,M1911,6),IF(AND(J1911&gt;4,J1911&lt;=5.5),INDEX([1]价格表!$B$4:$I$31,M1911,7),IF(J1911&gt;5.5,2.6+INDEX([1]价格表!$B$4:$I$31,M1911,8)*L1911)))))))</f>
        <v>2.15</v>
      </c>
      <c r="O1911" s="3"/>
      <c r="P1911" s="3"/>
      <c r="Q1911" s="3">
        <f t="shared" si="59"/>
        <v>0</v>
      </c>
    </row>
    <row r="1912" spans="1:17">
      <c r="A1912" s="11">
        <v>4607044952710</v>
      </c>
      <c r="B1912" s="1" t="s">
        <v>19</v>
      </c>
      <c r="C1912" s="12">
        <v>20210221</v>
      </c>
      <c r="D1912" s="12">
        <v>610538201209</v>
      </c>
      <c r="E1912" s="12" t="s">
        <v>19</v>
      </c>
      <c r="F1912" s="12">
        <v>20210303</v>
      </c>
      <c r="G1912" s="12" t="s">
        <v>20</v>
      </c>
      <c r="H1912" s="12" t="s">
        <v>21</v>
      </c>
      <c r="I1912" s="12" t="s">
        <v>90</v>
      </c>
      <c r="J1912" s="12">
        <v>1.34</v>
      </c>
      <c r="K1912" s="12" t="s">
        <v>23</v>
      </c>
      <c r="L1912">
        <f t="shared" si="58"/>
        <v>2</v>
      </c>
      <c r="M1912">
        <f>MATCH(H:H,[1]价格表!$B$4:$B$35,0)</f>
        <v>15</v>
      </c>
      <c r="N1912" s="4">
        <f>IF(J1912&lt;=0.3,INDEX([1]价格表!$B$4:$I$31,M1912,2),IF(AND(J1912&gt;0.3,J1912&lt;=1),INDEX([1]价格表!$B$4:$I$31,M1912,3),IF(AND(J1912&gt;1,J1912&lt;=2.2),INDEX([1]价格表!$B$4:$I$31,M1912,4),IF(AND(J1912&gt;2.2,J1912&lt;=3.3),INDEX([1]价格表!$B$4:$I$31,M1912,5),IF(AND(J1912&gt;3.3,J1912&lt;=4),INDEX([1]价格表!$B$4:$I$31,M1912,6),IF(AND(J1912&gt;4,J1912&lt;=5.5),INDEX([1]价格表!$B$4:$I$31,M1912,7),IF(J1912&gt;5.5,2.6+INDEX([1]价格表!$B$4:$I$31,M1912,8)*L1912)))))))</f>
        <v>2.15</v>
      </c>
      <c r="O1912" s="3"/>
      <c r="P1912" s="3"/>
      <c r="Q1912" s="3">
        <f t="shared" si="59"/>
        <v>0</v>
      </c>
    </row>
    <row r="1913" spans="1:17">
      <c r="A1913" s="11">
        <v>4607044952833</v>
      </c>
      <c r="B1913" s="1" t="s">
        <v>19</v>
      </c>
      <c r="C1913" s="12">
        <v>20210221</v>
      </c>
      <c r="D1913" s="12">
        <v>610538201209</v>
      </c>
      <c r="E1913" s="12" t="s">
        <v>19</v>
      </c>
      <c r="F1913" s="12">
        <v>20210303</v>
      </c>
      <c r="G1913" s="12" t="s">
        <v>20</v>
      </c>
      <c r="H1913" s="12" t="s">
        <v>35</v>
      </c>
      <c r="I1913" s="12" t="s">
        <v>147</v>
      </c>
      <c r="J1913" s="12">
        <v>1.32</v>
      </c>
      <c r="K1913" s="12" t="s">
        <v>23</v>
      </c>
      <c r="L1913">
        <f t="shared" si="58"/>
        <v>2</v>
      </c>
      <c r="M1913">
        <f>MATCH(H:H,[1]价格表!$B$4:$B$35,0)</f>
        <v>11</v>
      </c>
      <c r="N1913" s="4">
        <f>IF(J1913&lt;=0.3,INDEX([1]价格表!$B$4:$I$31,M1913,2),IF(AND(J1913&gt;0.3,J1913&lt;=1),INDEX([1]价格表!$B$4:$I$31,M1913,3),IF(AND(J1913&gt;1,J1913&lt;=2.2),INDEX([1]价格表!$B$4:$I$31,M1913,4),IF(AND(J1913&gt;2.2,J1913&lt;=3.3),INDEX([1]价格表!$B$4:$I$31,M1913,5),IF(AND(J1913&gt;3.3,J1913&lt;=4),INDEX([1]价格表!$B$4:$I$31,M1913,6),IF(AND(J1913&gt;4,J1913&lt;=5.5),INDEX([1]价格表!$B$4:$I$31,M1913,7),IF(J1913&gt;5.5,2.6+INDEX([1]价格表!$B$4:$I$31,M1913,8)*L1913)))))))</f>
        <v>2.15</v>
      </c>
      <c r="O1913" s="3"/>
      <c r="P1913" s="3"/>
      <c r="Q1913" s="3">
        <f t="shared" si="59"/>
        <v>0</v>
      </c>
    </row>
    <row r="1914" spans="1:17">
      <c r="A1914" s="11">
        <v>4607044953263</v>
      </c>
      <c r="B1914" s="1" t="s">
        <v>19</v>
      </c>
      <c r="C1914" s="12">
        <v>20210221</v>
      </c>
      <c r="D1914" s="12">
        <v>610538201209</v>
      </c>
      <c r="E1914" s="12" t="s">
        <v>19</v>
      </c>
      <c r="F1914" s="12">
        <v>20210303</v>
      </c>
      <c r="G1914" s="12" t="s">
        <v>20</v>
      </c>
      <c r="H1914" s="12" t="s">
        <v>33</v>
      </c>
      <c r="I1914" s="12" t="s">
        <v>175</v>
      </c>
      <c r="J1914" s="12">
        <v>1.34</v>
      </c>
      <c r="K1914" s="12" t="s">
        <v>23</v>
      </c>
      <c r="L1914">
        <f t="shared" si="58"/>
        <v>2</v>
      </c>
      <c r="M1914">
        <f>MATCH(H:H,[1]价格表!$B$4:$B$35,0)</f>
        <v>7</v>
      </c>
      <c r="N1914" s="4">
        <f>IF(J1914&lt;=0.3,INDEX([1]价格表!$B$4:$I$31,M1914,2),IF(AND(J1914&gt;0.3,J1914&lt;=1),INDEX([1]价格表!$B$4:$I$31,M1914,3),IF(AND(J1914&gt;1,J1914&lt;=2.2),INDEX([1]价格表!$B$4:$I$31,M1914,4),IF(AND(J1914&gt;2.2,J1914&lt;=3.3),INDEX([1]价格表!$B$4:$I$31,M1914,5),IF(AND(J1914&gt;3.3,J1914&lt;=4),INDEX([1]价格表!$B$4:$I$31,M1914,6),IF(AND(J1914&gt;4,J1914&lt;=5.5),INDEX([1]价格表!$B$4:$I$31,M1914,7),IF(J1914&gt;5.5,2.6+INDEX([1]价格表!$B$4:$I$31,M1914,8)*L1914)))))))</f>
        <v>2.15</v>
      </c>
      <c r="O1914" s="3"/>
      <c r="P1914" s="3"/>
      <c r="Q1914" s="3">
        <f t="shared" si="59"/>
        <v>0</v>
      </c>
    </row>
    <row r="1915" spans="1:17">
      <c r="A1915" s="11">
        <v>4607044953295</v>
      </c>
      <c r="B1915" s="1" t="s">
        <v>19</v>
      </c>
      <c r="C1915" s="12">
        <v>20210221</v>
      </c>
      <c r="D1915" s="12">
        <v>610538201209</v>
      </c>
      <c r="E1915" s="12" t="s">
        <v>19</v>
      </c>
      <c r="F1915" s="12">
        <v>20210303</v>
      </c>
      <c r="G1915" s="12" t="s">
        <v>20</v>
      </c>
      <c r="H1915" s="12" t="s">
        <v>45</v>
      </c>
      <c r="I1915" s="12" t="s">
        <v>179</v>
      </c>
      <c r="J1915" s="12">
        <v>1.34</v>
      </c>
      <c r="K1915" s="12" t="s">
        <v>23</v>
      </c>
      <c r="L1915">
        <f t="shared" si="58"/>
        <v>2</v>
      </c>
      <c r="M1915">
        <f>MATCH(H:H,[1]价格表!$B$4:$B$35,0)</f>
        <v>20</v>
      </c>
      <c r="N1915" s="4">
        <f>IF(J1915&lt;=0.3,INDEX([1]价格表!$B$4:$I$31,M1915,2),IF(AND(J1915&gt;0.3,J1915&lt;=1),INDEX([1]价格表!$B$4:$I$31,M1915,3),IF(AND(J1915&gt;1,J1915&lt;=2.2),INDEX([1]价格表!$B$4:$I$31,M1915,4),IF(AND(J1915&gt;2.2,J1915&lt;=3.3),INDEX([1]价格表!$B$4:$I$31,M1915,5),IF(AND(J1915&gt;3.3,J1915&lt;=4),INDEX([1]价格表!$B$4:$I$31,M1915,6),IF(AND(J1915&gt;4,J1915&lt;=5.5),INDEX([1]价格表!$B$4:$I$31,M1915,7),IF(J1915&gt;5.5,2.6+INDEX([1]价格表!$B$4:$I$31,M1915,8)*L1915)))))))</f>
        <v>2.15</v>
      </c>
      <c r="O1915" s="3"/>
      <c r="P1915" s="3"/>
      <c r="Q1915" s="3">
        <f t="shared" si="59"/>
        <v>0</v>
      </c>
    </row>
    <row r="1916" spans="1:17">
      <c r="A1916" s="11">
        <v>4607044953456</v>
      </c>
      <c r="B1916" s="1" t="s">
        <v>19</v>
      </c>
      <c r="C1916" s="12">
        <v>20210221</v>
      </c>
      <c r="D1916" s="12">
        <v>610538201209</v>
      </c>
      <c r="E1916" s="12" t="s">
        <v>19</v>
      </c>
      <c r="F1916" s="12">
        <v>20210303</v>
      </c>
      <c r="G1916" s="12" t="s">
        <v>20</v>
      </c>
      <c r="H1916" s="12" t="s">
        <v>52</v>
      </c>
      <c r="I1916" s="12" t="s">
        <v>89</v>
      </c>
      <c r="J1916" s="12">
        <v>1.34</v>
      </c>
      <c r="K1916" s="12" t="s">
        <v>23</v>
      </c>
      <c r="L1916">
        <f t="shared" si="58"/>
        <v>2</v>
      </c>
      <c r="M1916">
        <f>MATCH(H:H,[1]价格表!$B$4:$B$35,0)</f>
        <v>21</v>
      </c>
      <c r="N1916" s="4">
        <f>IF(J1916&lt;=0.3,INDEX([1]价格表!$B$4:$I$31,M1916,2),IF(AND(J1916&gt;0.3,J1916&lt;=1),INDEX([1]价格表!$B$4:$I$31,M1916,3),IF(AND(J1916&gt;1,J1916&lt;=2.2),INDEX([1]价格表!$B$4:$I$31,M1916,4),IF(AND(J1916&gt;2.2,J1916&lt;=3.3),INDEX([1]价格表!$B$4:$I$31,M1916,5),IF(AND(J1916&gt;3.3,J1916&lt;=4),INDEX([1]价格表!$B$4:$I$31,M1916,6),IF(AND(J1916&gt;4,J1916&lt;=5.5),INDEX([1]价格表!$B$4:$I$31,M1916,7),IF(J1916&gt;5.5,2.6+INDEX([1]价格表!$B$4:$I$31,M1916,8)*L1916)))))))</f>
        <v>2.15</v>
      </c>
      <c r="O1916" s="3"/>
      <c r="P1916" s="3"/>
      <c r="Q1916" s="3">
        <f t="shared" si="59"/>
        <v>0</v>
      </c>
    </row>
    <row r="1917" spans="1:17">
      <c r="A1917" s="11">
        <v>4607044953666</v>
      </c>
      <c r="B1917" s="1" t="s">
        <v>19</v>
      </c>
      <c r="C1917" s="12">
        <v>20210221</v>
      </c>
      <c r="D1917" s="12">
        <v>610538201209</v>
      </c>
      <c r="E1917" s="12" t="s">
        <v>19</v>
      </c>
      <c r="F1917" s="12">
        <v>20210303</v>
      </c>
      <c r="G1917" s="12" t="s">
        <v>20</v>
      </c>
      <c r="H1917" s="12" t="s">
        <v>45</v>
      </c>
      <c r="I1917" s="12" t="s">
        <v>290</v>
      </c>
      <c r="J1917" s="12">
        <v>1.36</v>
      </c>
      <c r="K1917" s="12" t="s">
        <v>23</v>
      </c>
      <c r="L1917">
        <f t="shared" si="58"/>
        <v>2</v>
      </c>
      <c r="M1917">
        <f>MATCH(H:H,[1]价格表!$B$4:$B$35,0)</f>
        <v>20</v>
      </c>
      <c r="N1917" s="4">
        <f>IF(J1917&lt;=0.3,INDEX([1]价格表!$B$4:$I$31,M1917,2),IF(AND(J1917&gt;0.3,J1917&lt;=1),INDEX([1]价格表!$B$4:$I$31,M1917,3),IF(AND(J1917&gt;1,J1917&lt;=2.2),INDEX([1]价格表!$B$4:$I$31,M1917,4),IF(AND(J1917&gt;2.2,J1917&lt;=3.3),INDEX([1]价格表!$B$4:$I$31,M1917,5),IF(AND(J1917&gt;3.3,J1917&lt;=4),INDEX([1]价格表!$B$4:$I$31,M1917,6),IF(AND(J1917&gt;4,J1917&lt;=5.5),INDEX([1]价格表!$B$4:$I$31,M1917,7),IF(J1917&gt;5.5,2.6+INDEX([1]价格表!$B$4:$I$31,M1917,8)*L1917)))))))</f>
        <v>2.15</v>
      </c>
      <c r="O1917" s="3"/>
      <c r="P1917" s="3"/>
      <c r="Q1917" s="3">
        <f t="shared" si="59"/>
        <v>0</v>
      </c>
    </row>
    <row r="1918" spans="1:17">
      <c r="A1918" s="11">
        <v>4607044953773</v>
      </c>
      <c r="B1918" s="1" t="s">
        <v>19</v>
      </c>
      <c r="C1918" s="12">
        <v>20210221</v>
      </c>
      <c r="D1918" s="12">
        <v>610538201209</v>
      </c>
      <c r="E1918" s="12" t="s">
        <v>19</v>
      </c>
      <c r="F1918" s="12">
        <v>20210303</v>
      </c>
      <c r="G1918" s="12" t="s">
        <v>20</v>
      </c>
      <c r="H1918" s="12" t="s">
        <v>72</v>
      </c>
      <c r="I1918" s="12" t="s">
        <v>73</v>
      </c>
      <c r="J1918" s="12">
        <v>1.32</v>
      </c>
      <c r="K1918" s="12" t="s">
        <v>23</v>
      </c>
      <c r="L1918">
        <f t="shared" si="58"/>
        <v>2</v>
      </c>
      <c r="M1918">
        <f>MATCH(H:H,[1]价格表!$B$4:$B$35,0)</f>
        <v>2</v>
      </c>
      <c r="N1918" s="4">
        <f>IF(J1918&lt;=0.3,INDEX([1]价格表!$B$4:$I$31,M1918,2),IF(AND(J1918&gt;0.3,J1918&lt;=1),INDEX([1]价格表!$B$4:$I$31,M1918,3),IF(AND(J1918&gt;1,J1918&lt;=2.2),INDEX([1]价格表!$B$4:$I$31,M1918,4),IF(AND(J1918&gt;2.2,J1918&lt;=3.3),INDEX([1]价格表!$B$4:$I$31,M1918,5),IF(AND(J1918&gt;3.3,J1918&lt;=4),INDEX([1]价格表!$B$4:$I$31,M1918,6),IF(AND(J1918&gt;4,J1918&lt;=5.5),INDEX([1]价格表!$B$4:$I$31,M1918,7),IF(J1918&gt;5.5,2.6+INDEX([1]价格表!$B$4:$I$31,M1918,8)*L1918)))))))</f>
        <v>2.15</v>
      </c>
      <c r="O1918" s="3"/>
      <c r="P1918" s="3"/>
      <c r="Q1918" s="3">
        <f t="shared" si="59"/>
        <v>0</v>
      </c>
    </row>
    <row r="1919" spans="1:17">
      <c r="A1919" s="11">
        <v>4607044953948</v>
      </c>
      <c r="B1919" s="1" t="s">
        <v>19</v>
      </c>
      <c r="C1919" s="12">
        <v>20210221</v>
      </c>
      <c r="D1919" s="12">
        <v>610538201209</v>
      </c>
      <c r="E1919" s="12" t="s">
        <v>19</v>
      </c>
      <c r="F1919" s="12">
        <v>20210303</v>
      </c>
      <c r="G1919" s="12" t="s">
        <v>20</v>
      </c>
      <c r="H1919" s="12" t="s">
        <v>29</v>
      </c>
      <c r="I1919" s="12" t="s">
        <v>123</v>
      </c>
      <c r="J1919" s="12">
        <v>1.39</v>
      </c>
      <c r="K1919" s="12" t="s">
        <v>23</v>
      </c>
      <c r="L1919">
        <f t="shared" si="58"/>
        <v>2</v>
      </c>
      <c r="M1919">
        <f>MATCH(H:H,[1]价格表!$B$4:$B$35,0)</f>
        <v>3</v>
      </c>
      <c r="N1919" s="4">
        <f>IF(J1919&lt;=0.3,INDEX([1]价格表!$B$4:$I$31,M1919,2),IF(AND(J1919&gt;0.3,J1919&lt;=1),INDEX([1]价格表!$B$4:$I$31,M1919,3),IF(AND(J1919&gt;1,J1919&lt;=2.2),INDEX([1]价格表!$B$4:$I$31,M1919,4),IF(AND(J1919&gt;2.2,J1919&lt;=3.3),INDEX([1]价格表!$B$4:$I$31,M1919,5),IF(AND(J1919&gt;3.3,J1919&lt;=4),INDEX([1]价格表!$B$4:$I$31,M1919,6),IF(AND(J1919&gt;4,J1919&lt;=5.5),INDEX([1]价格表!$B$4:$I$31,M1919,7),IF(J1919&gt;5.5,2.6+INDEX([1]价格表!$B$4:$I$31,M1919,8)*L1919)))))))</f>
        <v>2.15</v>
      </c>
      <c r="O1919" s="3"/>
      <c r="P1919" s="3"/>
      <c r="Q1919" s="3">
        <f t="shared" si="59"/>
        <v>0</v>
      </c>
    </row>
    <row r="1920" spans="1:17">
      <c r="A1920" s="11">
        <v>4607044953974</v>
      </c>
      <c r="B1920" s="1" t="s">
        <v>19</v>
      </c>
      <c r="C1920" s="12">
        <v>20210221</v>
      </c>
      <c r="D1920" s="12">
        <v>610538201209</v>
      </c>
      <c r="E1920" s="12" t="s">
        <v>19</v>
      </c>
      <c r="F1920" s="12">
        <v>20210303</v>
      </c>
      <c r="G1920" s="12" t="s">
        <v>20</v>
      </c>
      <c r="H1920" s="12" t="s">
        <v>43</v>
      </c>
      <c r="I1920" s="12" t="s">
        <v>108</v>
      </c>
      <c r="J1920" s="12">
        <v>1.32</v>
      </c>
      <c r="K1920" s="12" t="s">
        <v>23</v>
      </c>
      <c r="L1920">
        <f t="shared" si="58"/>
        <v>2</v>
      </c>
      <c r="M1920">
        <f>MATCH(H:H,[1]价格表!$B$4:$B$35,0)</f>
        <v>4</v>
      </c>
      <c r="N1920" s="4">
        <f>IF(J1920&lt;=0.3,INDEX([1]价格表!$B$4:$I$31,M1920,2),IF(AND(J1920&gt;0.3,J1920&lt;=1),INDEX([1]价格表!$B$4:$I$31,M1920,3),IF(AND(J1920&gt;1,J1920&lt;=2.2),INDEX([1]价格表!$B$4:$I$31,M1920,4),IF(AND(J1920&gt;2.2,J1920&lt;=3.3),INDEX([1]价格表!$B$4:$I$31,M1920,5),IF(AND(J1920&gt;3.3,J1920&lt;=4),INDEX([1]价格表!$B$4:$I$31,M1920,6),IF(AND(J1920&gt;4,J1920&lt;=5.5),INDEX([1]价格表!$B$4:$I$31,M1920,7),IF(J1920&gt;5.5,2.6+INDEX([1]价格表!$B$4:$I$31,M1920,8)*L1920)))))))</f>
        <v>2.15</v>
      </c>
      <c r="O1920" s="3"/>
      <c r="P1920" s="3"/>
      <c r="Q1920" s="3">
        <f t="shared" si="59"/>
        <v>0</v>
      </c>
    </row>
    <row r="1921" spans="1:17">
      <c r="A1921" s="11">
        <v>4607044954070</v>
      </c>
      <c r="B1921" s="1" t="s">
        <v>19</v>
      </c>
      <c r="C1921" s="12">
        <v>20210221</v>
      </c>
      <c r="D1921" s="12">
        <v>610538201209</v>
      </c>
      <c r="E1921" s="12" t="s">
        <v>19</v>
      </c>
      <c r="F1921" s="12">
        <v>20210303</v>
      </c>
      <c r="G1921" s="12" t="s">
        <v>20</v>
      </c>
      <c r="H1921" s="12" t="s">
        <v>33</v>
      </c>
      <c r="I1921" s="12" t="s">
        <v>247</v>
      </c>
      <c r="J1921" s="12">
        <v>1.35</v>
      </c>
      <c r="K1921" s="12" t="s">
        <v>23</v>
      </c>
      <c r="L1921">
        <f t="shared" si="58"/>
        <v>2</v>
      </c>
      <c r="M1921">
        <f>MATCH(H:H,[1]价格表!$B$4:$B$35,0)</f>
        <v>7</v>
      </c>
      <c r="N1921" s="4">
        <f>IF(J1921&lt;=0.3,INDEX([1]价格表!$B$4:$I$31,M1921,2),IF(AND(J1921&gt;0.3,J1921&lt;=1),INDEX([1]价格表!$B$4:$I$31,M1921,3),IF(AND(J1921&gt;1,J1921&lt;=2.2),INDEX([1]价格表!$B$4:$I$31,M1921,4),IF(AND(J1921&gt;2.2,J1921&lt;=3.3),INDEX([1]价格表!$B$4:$I$31,M1921,5),IF(AND(J1921&gt;3.3,J1921&lt;=4),INDEX([1]价格表!$B$4:$I$31,M1921,6),IF(AND(J1921&gt;4,J1921&lt;=5.5),INDEX([1]价格表!$B$4:$I$31,M1921,7),IF(J1921&gt;5.5,2.6+INDEX([1]价格表!$B$4:$I$31,M1921,8)*L1921)))))))</f>
        <v>2.15</v>
      </c>
      <c r="O1921" s="3"/>
      <c r="P1921" s="3"/>
      <c r="Q1921" s="3">
        <f t="shared" si="59"/>
        <v>0</v>
      </c>
    </row>
    <row r="1922" spans="1:17">
      <c r="A1922" s="11">
        <v>4607044954524</v>
      </c>
      <c r="B1922" s="1" t="s">
        <v>19</v>
      </c>
      <c r="C1922" s="12">
        <v>20210221</v>
      </c>
      <c r="D1922" s="12">
        <v>610538201209</v>
      </c>
      <c r="E1922" s="12" t="s">
        <v>19</v>
      </c>
      <c r="F1922" s="12">
        <v>20210303</v>
      </c>
      <c r="G1922" s="12" t="s">
        <v>20</v>
      </c>
      <c r="H1922" s="12" t="s">
        <v>33</v>
      </c>
      <c r="I1922" s="12" t="s">
        <v>175</v>
      </c>
      <c r="J1922" s="12">
        <v>2.28</v>
      </c>
      <c r="K1922" s="12" t="s">
        <v>23</v>
      </c>
      <c r="L1922">
        <f t="shared" si="58"/>
        <v>3</v>
      </c>
      <c r="M1922">
        <f>MATCH(H:H,[1]价格表!$B$4:$B$35,0)</f>
        <v>7</v>
      </c>
      <c r="N1922" s="4">
        <f>IF(J1922&lt;=0.3,INDEX([1]价格表!$B$4:$I$31,M1922,2),IF(AND(J1922&gt;0.3,J1922&lt;=1),INDEX([1]价格表!$B$4:$I$31,M1922,3),IF(AND(J1922&gt;1,J1922&lt;=2.2),INDEX([1]价格表!$B$4:$I$31,M1922,4),IF(AND(J1922&gt;2.2,J1922&lt;=3.3),INDEX([1]价格表!$B$4:$I$31,M1922,5),IF(AND(J1922&gt;3.3,J1922&lt;=4),INDEX([1]价格表!$B$4:$I$31,M1922,6),IF(AND(J1922&gt;4,J1922&lt;=5.5),INDEX([1]价格表!$B$4:$I$31,M1922,7),IF(J1922&gt;5.5,2.6+INDEX([1]价格表!$B$4:$I$31,M1922,8)*L1922)))))))</f>
        <v>2.5</v>
      </c>
      <c r="O1922" s="5">
        <v>1.37</v>
      </c>
      <c r="P1922" s="5">
        <v>2.15</v>
      </c>
      <c r="Q1922" s="3">
        <f t="shared" si="59"/>
        <v>-0.35</v>
      </c>
    </row>
    <row r="1923" spans="1:17">
      <c r="A1923" s="11">
        <v>4607044954558</v>
      </c>
      <c r="B1923" s="1" t="s">
        <v>19</v>
      </c>
      <c r="C1923" s="12">
        <v>20210221</v>
      </c>
      <c r="D1923" s="12">
        <v>610538201209</v>
      </c>
      <c r="E1923" s="12" t="s">
        <v>19</v>
      </c>
      <c r="F1923" s="12">
        <v>20210303</v>
      </c>
      <c r="G1923" s="12" t="s">
        <v>20</v>
      </c>
      <c r="H1923" s="12" t="s">
        <v>33</v>
      </c>
      <c r="I1923" s="12" t="s">
        <v>247</v>
      </c>
      <c r="J1923" s="12">
        <v>1.56</v>
      </c>
      <c r="K1923" s="12" t="s">
        <v>23</v>
      </c>
      <c r="L1923">
        <f t="shared" si="58"/>
        <v>2</v>
      </c>
      <c r="M1923">
        <f>MATCH(H:H,[1]价格表!$B$4:$B$35,0)</f>
        <v>7</v>
      </c>
      <c r="N1923" s="4">
        <f>IF(J1923&lt;=0.3,INDEX([1]价格表!$B$4:$I$31,M1923,2),IF(AND(J1923&gt;0.3,J1923&lt;=1),INDEX([1]价格表!$B$4:$I$31,M1923,3),IF(AND(J1923&gt;1,J1923&lt;=2.2),INDEX([1]价格表!$B$4:$I$31,M1923,4),IF(AND(J1923&gt;2.2,J1923&lt;=3.3),INDEX([1]价格表!$B$4:$I$31,M1923,5),IF(AND(J1923&gt;3.3,J1923&lt;=4),INDEX([1]价格表!$B$4:$I$31,M1923,6),IF(AND(J1923&gt;4,J1923&lt;=5.5),INDEX([1]价格表!$B$4:$I$31,M1923,7),IF(J1923&gt;5.5,2.6+INDEX([1]价格表!$B$4:$I$31,M1923,8)*L1923)))))))</f>
        <v>2.15</v>
      </c>
      <c r="O1923" s="3"/>
      <c r="P1923" s="3"/>
      <c r="Q1923" s="3">
        <f t="shared" si="59"/>
        <v>0</v>
      </c>
    </row>
    <row r="1924" spans="1:17">
      <c r="A1924" s="11">
        <v>4607044967978</v>
      </c>
      <c r="B1924" s="1" t="s">
        <v>19</v>
      </c>
      <c r="C1924" s="12">
        <v>20210221</v>
      </c>
      <c r="D1924" s="12">
        <v>610538201209</v>
      </c>
      <c r="E1924" s="12" t="s">
        <v>19</v>
      </c>
      <c r="F1924" s="12">
        <v>20210303</v>
      </c>
      <c r="G1924" s="12" t="s">
        <v>20</v>
      </c>
      <c r="H1924" s="12" t="s">
        <v>40</v>
      </c>
      <c r="I1924" s="12" t="s">
        <v>223</v>
      </c>
      <c r="J1924" s="12">
        <v>1.32</v>
      </c>
      <c r="K1924" s="12" t="s">
        <v>23</v>
      </c>
      <c r="L1924">
        <f t="shared" ref="L1924:L1987" si="60">ROUNDUP(J1924,0)</f>
        <v>2</v>
      </c>
      <c r="M1924">
        <f>MATCH(H:H,[1]价格表!$B$4:$B$35,0)</f>
        <v>9</v>
      </c>
      <c r="N1924" s="4">
        <f>IF(J1924&lt;=0.3,INDEX([1]价格表!$B$4:$I$31,M1924,2),IF(AND(J1924&gt;0.3,J1924&lt;=1),INDEX([1]价格表!$B$4:$I$31,M1924,3),IF(AND(J1924&gt;1,J1924&lt;=2.2),INDEX([1]价格表!$B$4:$I$31,M1924,4),IF(AND(J1924&gt;2.2,J1924&lt;=3.3),INDEX([1]价格表!$B$4:$I$31,M1924,5),IF(AND(J1924&gt;3.3,J1924&lt;=4),INDEX([1]价格表!$B$4:$I$31,M1924,6),IF(AND(J1924&gt;4,J1924&lt;=5.5),INDEX([1]价格表!$B$4:$I$31,M1924,7),IF(J1924&gt;5.5,2.6+INDEX([1]价格表!$B$4:$I$31,M1924,8)*L1924)))))))</f>
        <v>2.15</v>
      </c>
      <c r="O1924" s="3"/>
      <c r="P1924" s="3"/>
      <c r="Q1924" s="3">
        <f t="shared" ref="Q1924:Q1987" si="61">IF(P1924&gt;0,P1924-N1924,0)</f>
        <v>0</v>
      </c>
    </row>
    <row r="1925" spans="1:17">
      <c r="A1925" s="11">
        <v>4607044968012</v>
      </c>
      <c r="B1925" s="1" t="s">
        <v>19</v>
      </c>
      <c r="C1925" s="12">
        <v>20210221</v>
      </c>
      <c r="D1925" s="12">
        <v>610538201209</v>
      </c>
      <c r="E1925" s="12" t="s">
        <v>19</v>
      </c>
      <c r="F1925" s="12">
        <v>20210303</v>
      </c>
      <c r="G1925" s="12" t="s">
        <v>20</v>
      </c>
      <c r="H1925" s="12" t="s">
        <v>52</v>
      </c>
      <c r="I1925" s="12" t="s">
        <v>128</v>
      </c>
      <c r="J1925" s="12">
        <v>2.33</v>
      </c>
      <c r="K1925" s="12" t="s">
        <v>23</v>
      </c>
      <c r="L1925">
        <f t="shared" si="60"/>
        <v>3</v>
      </c>
      <c r="M1925">
        <f>MATCH(H:H,[1]价格表!$B$4:$B$35,0)</f>
        <v>21</v>
      </c>
      <c r="N1925" s="4">
        <f>IF(J1925&lt;=0.3,INDEX([1]价格表!$B$4:$I$31,M1925,2),IF(AND(J1925&gt;0.3,J1925&lt;=1),INDEX([1]价格表!$B$4:$I$31,M1925,3),IF(AND(J1925&gt;1,J1925&lt;=2.2),INDEX([1]价格表!$B$4:$I$31,M1925,4),IF(AND(J1925&gt;2.2,J1925&lt;=3.3),INDEX([1]价格表!$B$4:$I$31,M1925,5),IF(AND(J1925&gt;3.3,J1925&lt;=4),INDEX([1]价格表!$B$4:$I$31,M1925,6),IF(AND(J1925&gt;4,J1925&lt;=5.5),INDEX([1]价格表!$B$4:$I$31,M1925,7),IF(J1925&gt;5.5,2.6+INDEX([1]价格表!$B$4:$I$31,M1925,8)*L1925)))))))</f>
        <v>2.5</v>
      </c>
      <c r="O1925" s="3"/>
      <c r="P1925" s="3"/>
      <c r="Q1925" s="3">
        <f t="shared" si="61"/>
        <v>0</v>
      </c>
    </row>
    <row r="1926" spans="1:17">
      <c r="A1926" s="11">
        <v>4607044968588</v>
      </c>
      <c r="B1926" s="1" t="s">
        <v>19</v>
      </c>
      <c r="C1926" s="12">
        <v>20210221</v>
      </c>
      <c r="D1926" s="12">
        <v>610538201209</v>
      </c>
      <c r="E1926" s="12" t="s">
        <v>19</v>
      </c>
      <c r="F1926" s="12">
        <v>20210303</v>
      </c>
      <c r="G1926" s="12" t="s">
        <v>20</v>
      </c>
      <c r="H1926" s="12" t="s">
        <v>52</v>
      </c>
      <c r="I1926" s="12" t="s">
        <v>62</v>
      </c>
      <c r="J1926" s="12">
        <v>1.35</v>
      </c>
      <c r="K1926" s="12" t="s">
        <v>23</v>
      </c>
      <c r="L1926">
        <f t="shared" si="60"/>
        <v>2</v>
      </c>
      <c r="M1926">
        <f>MATCH(H:H,[1]价格表!$B$4:$B$35,0)</f>
        <v>21</v>
      </c>
      <c r="N1926" s="4">
        <f>IF(J1926&lt;=0.3,INDEX([1]价格表!$B$4:$I$31,M1926,2),IF(AND(J1926&gt;0.3,J1926&lt;=1),INDEX([1]价格表!$B$4:$I$31,M1926,3),IF(AND(J1926&gt;1,J1926&lt;=2.2),INDEX([1]价格表!$B$4:$I$31,M1926,4),IF(AND(J1926&gt;2.2,J1926&lt;=3.3),INDEX([1]价格表!$B$4:$I$31,M1926,5),IF(AND(J1926&gt;3.3,J1926&lt;=4),INDEX([1]价格表!$B$4:$I$31,M1926,6),IF(AND(J1926&gt;4,J1926&lt;=5.5),INDEX([1]价格表!$B$4:$I$31,M1926,7),IF(J1926&gt;5.5,2.6+INDEX([1]价格表!$B$4:$I$31,M1926,8)*L1926)))))))</f>
        <v>2.15</v>
      </c>
      <c r="O1926" s="3"/>
      <c r="P1926" s="3"/>
      <c r="Q1926" s="3">
        <f t="shared" si="61"/>
        <v>0</v>
      </c>
    </row>
    <row r="1927" spans="1:17">
      <c r="A1927" s="11">
        <v>4607044968702</v>
      </c>
      <c r="B1927" s="1" t="s">
        <v>19</v>
      </c>
      <c r="C1927" s="12">
        <v>20210221</v>
      </c>
      <c r="D1927" s="12">
        <v>610538201209</v>
      </c>
      <c r="E1927" s="12" t="s">
        <v>19</v>
      </c>
      <c r="F1927" s="12">
        <v>20210303</v>
      </c>
      <c r="G1927" s="12" t="s">
        <v>20</v>
      </c>
      <c r="H1927" s="12" t="s">
        <v>52</v>
      </c>
      <c r="I1927" s="12" t="s">
        <v>62</v>
      </c>
      <c r="J1927" s="12">
        <v>1.51</v>
      </c>
      <c r="K1927" s="12" t="s">
        <v>23</v>
      </c>
      <c r="L1927">
        <f t="shared" si="60"/>
        <v>2</v>
      </c>
      <c r="M1927">
        <f>MATCH(H:H,[1]价格表!$B$4:$B$35,0)</f>
        <v>21</v>
      </c>
      <c r="N1927" s="4">
        <f>IF(J1927&lt;=0.3,INDEX([1]价格表!$B$4:$I$31,M1927,2),IF(AND(J1927&gt;0.3,J1927&lt;=1),INDEX([1]价格表!$B$4:$I$31,M1927,3),IF(AND(J1927&gt;1,J1927&lt;=2.2),INDEX([1]价格表!$B$4:$I$31,M1927,4),IF(AND(J1927&gt;2.2,J1927&lt;=3.3),INDEX([1]价格表!$B$4:$I$31,M1927,5),IF(AND(J1927&gt;3.3,J1927&lt;=4),INDEX([1]价格表!$B$4:$I$31,M1927,6),IF(AND(J1927&gt;4,J1927&lt;=5.5),INDEX([1]价格表!$B$4:$I$31,M1927,7),IF(J1927&gt;5.5,2.6+INDEX([1]价格表!$B$4:$I$31,M1927,8)*L1927)))))))</f>
        <v>2.15</v>
      </c>
      <c r="O1927" s="3"/>
      <c r="P1927" s="3"/>
      <c r="Q1927" s="3">
        <f t="shared" si="61"/>
        <v>0</v>
      </c>
    </row>
    <row r="1928" spans="1:17">
      <c r="A1928" s="11">
        <v>4607044968850</v>
      </c>
      <c r="B1928" s="1" t="s">
        <v>19</v>
      </c>
      <c r="C1928" s="12">
        <v>20210221</v>
      </c>
      <c r="D1928" s="12">
        <v>610538201209</v>
      </c>
      <c r="E1928" s="12" t="s">
        <v>19</v>
      </c>
      <c r="F1928" s="12">
        <v>20210303</v>
      </c>
      <c r="G1928" s="12" t="s">
        <v>20</v>
      </c>
      <c r="H1928" s="12" t="s">
        <v>138</v>
      </c>
      <c r="I1928" s="12" t="s">
        <v>294</v>
      </c>
      <c r="J1928" s="12">
        <v>1.35</v>
      </c>
      <c r="K1928" s="12" t="s">
        <v>23</v>
      </c>
      <c r="L1928">
        <f t="shared" si="60"/>
        <v>2</v>
      </c>
      <c r="M1928">
        <f>MATCH(H:H,[1]价格表!$B$4:$B$35,0)</f>
        <v>23</v>
      </c>
      <c r="N1928" s="4">
        <f>IF(J1928&lt;=0.3,INDEX([1]价格表!$B$4:$I$31,M1928,2),IF(AND(J1928&gt;0.3,J1928&lt;=1),INDEX([1]价格表!$B$4:$I$31,M1928,3),IF(AND(J1928&gt;1,J1928&lt;=2.2),INDEX([1]价格表!$B$4:$I$31,M1928,4),IF(AND(J1928&gt;2.2,J1928&lt;=3.3),INDEX([1]价格表!$B$4:$I$31,M1928,5),IF(AND(J1928&gt;3.3,J1928&lt;=4),INDEX([1]价格表!$B$4:$I$31,M1928,6),IF(AND(J1928&gt;4,J1928&lt;=5.5),INDEX([1]价格表!$B$4:$I$31,M1928,7),IF(J1928&gt;5.5,2.6+INDEX([1]价格表!$B$4:$I$31,M1928,8)*L1928)))))))</f>
        <v>2.15</v>
      </c>
      <c r="O1928" s="3"/>
      <c r="P1928" s="3"/>
      <c r="Q1928" s="3">
        <f t="shared" si="61"/>
        <v>0</v>
      </c>
    </row>
    <row r="1929" spans="1:17">
      <c r="A1929" s="11">
        <v>4607044968861</v>
      </c>
      <c r="B1929" s="1" t="s">
        <v>19</v>
      </c>
      <c r="C1929" s="12">
        <v>20210221</v>
      </c>
      <c r="D1929" s="12">
        <v>610538201209</v>
      </c>
      <c r="E1929" s="12" t="s">
        <v>19</v>
      </c>
      <c r="F1929" s="12">
        <v>20210303</v>
      </c>
      <c r="G1929" s="12" t="s">
        <v>20</v>
      </c>
      <c r="H1929" s="12" t="s">
        <v>33</v>
      </c>
      <c r="I1929" s="12" t="s">
        <v>225</v>
      </c>
      <c r="J1929" s="12">
        <v>2.34</v>
      </c>
      <c r="K1929" s="12" t="s">
        <v>23</v>
      </c>
      <c r="L1929">
        <f t="shared" si="60"/>
        <v>3</v>
      </c>
      <c r="M1929">
        <f>MATCH(H:H,[1]价格表!$B$4:$B$35,0)</f>
        <v>7</v>
      </c>
      <c r="N1929" s="4">
        <f>IF(J1929&lt;=0.3,INDEX([1]价格表!$B$4:$I$31,M1929,2),IF(AND(J1929&gt;0.3,J1929&lt;=1),INDEX([1]价格表!$B$4:$I$31,M1929,3),IF(AND(J1929&gt;1,J1929&lt;=2.2),INDEX([1]价格表!$B$4:$I$31,M1929,4),IF(AND(J1929&gt;2.2,J1929&lt;=3.3),INDEX([1]价格表!$B$4:$I$31,M1929,5),IF(AND(J1929&gt;3.3,J1929&lt;=4),INDEX([1]价格表!$B$4:$I$31,M1929,6),IF(AND(J1929&gt;4,J1929&lt;=5.5),INDEX([1]价格表!$B$4:$I$31,M1929,7),IF(J1929&gt;5.5,2.6+INDEX([1]价格表!$B$4:$I$31,M1929,8)*L1929)))))))</f>
        <v>2.5</v>
      </c>
      <c r="O1929" s="3"/>
      <c r="P1929" s="3"/>
      <c r="Q1929" s="3">
        <f t="shared" si="61"/>
        <v>0</v>
      </c>
    </row>
    <row r="1930" spans="1:17">
      <c r="A1930" s="11">
        <v>4607044968883</v>
      </c>
      <c r="B1930" s="1" t="s">
        <v>19</v>
      </c>
      <c r="C1930" s="12">
        <v>20210221</v>
      </c>
      <c r="D1930" s="12">
        <v>610538201209</v>
      </c>
      <c r="E1930" s="12" t="s">
        <v>19</v>
      </c>
      <c r="F1930" s="12">
        <v>20210303</v>
      </c>
      <c r="G1930" s="12" t="s">
        <v>20</v>
      </c>
      <c r="H1930" s="12" t="s">
        <v>138</v>
      </c>
      <c r="I1930" s="12" t="s">
        <v>295</v>
      </c>
      <c r="J1930" s="12">
        <v>2.4</v>
      </c>
      <c r="K1930" s="12" t="s">
        <v>23</v>
      </c>
      <c r="L1930">
        <f t="shared" si="60"/>
        <v>3</v>
      </c>
      <c r="M1930">
        <f>MATCH(H:H,[1]价格表!$B$4:$B$35,0)</f>
        <v>23</v>
      </c>
      <c r="N1930" s="4">
        <f>IF(J1930&lt;=0.3,INDEX([1]价格表!$B$4:$I$31,M1930,2),IF(AND(J1930&gt;0.3,J1930&lt;=1),INDEX([1]价格表!$B$4:$I$31,M1930,3),IF(AND(J1930&gt;1,J1930&lt;=2.2),INDEX([1]价格表!$B$4:$I$31,M1930,4),IF(AND(J1930&gt;2.2,J1930&lt;=3.3),INDEX([1]价格表!$B$4:$I$31,M1930,5),IF(AND(J1930&gt;3.3,J1930&lt;=4),INDEX([1]价格表!$B$4:$I$31,M1930,6),IF(AND(J1930&gt;4,J1930&lt;=5.5),INDEX([1]价格表!$B$4:$I$31,M1930,7),IF(J1930&gt;5.5,2.6+INDEX([1]价格表!$B$4:$I$31,M1930,8)*L1930)))))))</f>
        <v>2.5</v>
      </c>
      <c r="O1930" s="3"/>
      <c r="P1930" s="3"/>
      <c r="Q1930" s="3">
        <f t="shared" si="61"/>
        <v>0</v>
      </c>
    </row>
    <row r="1931" spans="1:17">
      <c r="A1931" s="11">
        <v>4607044968977</v>
      </c>
      <c r="B1931" s="1" t="s">
        <v>19</v>
      </c>
      <c r="C1931" s="12">
        <v>20210221</v>
      </c>
      <c r="D1931" s="12">
        <v>610538201209</v>
      </c>
      <c r="E1931" s="12" t="s">
        <v>19</v>
      </c>
      <c r="F1931" s="12">
        <v>20210303</v>
      </c>
      <c r="G1931" s="12" t="s">
        <v>20</v>
      </c>
      <c r="H1931" s="12" t="s">
        <v>21</v>
      </c>
      <c r="I1931" s="12" t="s">
        <v>71</v>
      </c>
      <c r="J1931" s="12">
        <v>1.36</v>
      </c>
      <c r="K1931" s="12" t="s">
        <v>23</v>
      </c>
      <c r="L1931">
        <f t="shared" si="60"/>
        <v>2</v>
      </c>
      <c r="M1931">
        <f>MATCH(H:H,[1]价格表!$B$4:$B$35,0)</f>
        <v>15</v>
      </c>
      <c r="N1931" s="4">
        <f>IF(J1931&lt;=0.3,INDEX([1]价格表!$B$4:$I$31,M1931,2),IF(AND(J1931&gt;0.3,J1931&lt;=1),INDEX([1]价格表!$B$4:$I$31,M1931,3),IF(AND(J1931&gt;1,J1931&lt;=2.2),INDEX([1]价格表!$B$4:$I$31,M1931,4),IF(AND(J1931&gt;2.2,J1931&lt;=3.3),INDEX([1]价格表!$B$4:$I$31,M1931,5),IF(AND(J1931&gt;3.3,J1931&lt;=4),INDEX([1]价格表!$B$4:$I$31,M1931,6),IF(AND(J1931&gt;4,J1931&lt;=5.5),INDEX([1]价格表!$B$4:$I$31,M1931,7),IF(J1931&gt;5.5,2.6+INDEX([1]价格表!$B$4:$I$31,M1931,8)*L1931)))))))</f>
        <v>2.15</v>
      </c>
      <c r="O1931" s="3"/>
      <c r="P1931" s="3"/>
      <c r="Q1931" s="3">
        <f t="shared" si="61"/>
        <v>0</v>
      </c>
    </row>
    <row r="1932" spans="1:17">
      <c r="A1932" s="11">
        <v>4607044968989</v>
      </c>
      <c r="B1932" s="1" t="s">
        <v>19</v>
      </c>
      <c r="C1932" s="12">
        <v>20210221</v>
      </c>
      <c r="D1932" s="12">
        <v>610538201209</v>
      </c>
      <c r="E1932" s="12" t="s">
        <v>19</v>
      </c>
      <c r="F1932" s="12">
        <v>20210303</v>
      </c>
      <c r="G1932" s="12" t="s">
        <v>20</v>
      </c>
      <c r="H1932" s="12" t="s">
        <v>33</v>
      </c>
      <c r="I1932" s="12" t="s">
        <v>175</v>
      </c>
      <c r="J1932" s="12">
        <v>1.34</v>
      </c>
      <c r="K1932" s="12" t="s">
        <v>23</v>
      </c>
      <c r="L1932">
        <f t="shared" si="60"/>
        <v>2</v>
      </c>
      <c r="M1932">
        <f>MATCH(H:H,[1]价格表!$B$4:$B$35,0)</f>
        <v>7</v>
      </c>
      <c r="N1932" s="4">
        <f>IF(J1932&lt;=0.3,INDEX([1]价格表!$B$4:$I$31,M1932,2),IF(AND(J1932&gt;0.3,J1932&lt;=1),INDEX([1]价格表!$B$4:$I$31,M1932,3),IF(AND(J1932&gt;1,J1932&lt;=2.2),INDEX([1]价格表!$B$4:$I$31,M1932,4),IF(AND(J1932&gt;2.2,J1932&lt;=3.3),INDEX([1]价格表!$B$4:$I$31,M1932,5),IF(AND(J1932&gt;3.3,J1932&lt;=4),INDEX([1]价格表!$B$4:$I$31,M1932,6),IF(AND(J1932&gt;4,J1932&lt;=5.5),INDEX([1]价格表!$B$4:$I$31,M1932,7),IF(J1932&gt;5.5,2.6+INDEX([1]价格表!$B$4:$I$31,M1932,8)*L1932)))))))</f>
        <v>2.15</v>
      </c>
      <c r="O1932" s="3"/>
      <c r="P1932" s="3"/>
      <c r="Q1932" s="3">
        <f t="shared" si="61"/>
        <v>0</v>
      </c>
    </row>
    <row r="1933" spans="1:17">
      <c r="A1933" s="11">
        <v>4312389433113</v>
      </c>
      <c r="B1933" s="1" t="s">
        <v>19</v>
      </c>
      <c r="C1933" s="12">
        <v>20210221</v>
      </c>
      <c r="D1933" s="12">
        <v>610538201209</v>
      </c>
      <c r="E1933" s="12" t="s">
        <v>19</v>
      </c>
      <c r="F1933" s="12">
        <v>20210303</v>
      </c>
      <c r="G1933" s="12" t="s">
        <v>20</v>
      </c>
      <c r="H1933" s="12" t="s">
        <v>24</v>
      </c>
      <c r="I1933" s="12" t="s">
        <v>25</v>
      </c>
      <c r="J1933" s="12">
        <v>4.27</v>
      </c>
      <c r="K1933" s="12" t="s">
        <v>23</v>
      </c>
      <c r="L1933">
        <f t="shared" si="60"/>
        <v>5</v>
      </c>
      <c r="M1933">
        <f>MATCH(H:H,[1]价格表!$B$4:$B$35,0)</f>
        <v>1</v>
      </c>
      <c r="N1933" s="4">
        <f>IF(J1933&lt;=0.3,INDEX([1]价格表!$B$4:$I$31,M1933,2),IF(AND(J1933&gt;0.3,J1933&lt;=1),INDEX([1]价格表!$B$4:$I$31,M1933,3),IF(AND(J1933&gt;1,J1933&lt;=2.2),INDEX([1]价格表!$B$4:$I$31,M1933,4),IF(AND(J1933&gt;2.2,J1933&lt;=3.3),INDEX([1]价格表!$B$4:$I$31,M1933,5),IF(AND(J1933&gt;3.3,J1933&lt;=4),INDEX([1]价格表!$B$4:$I$31,M1933,6),IF(AND(J1933&gt;4,J1933&lt;=5.5),INDEX([1]价格表!$B$4:$I$31,M1933,7),IF(J1933&gt;5.5,2.6+INDEX([1]价格表!$B$4:$I$31,M1933,8)*L1933)))))))</f>
        <v>3.8</v>
      </c>
      <c r="O1933" s="3"/>
      <c r="P1933" s="3"/>
      <c r="Q1933" s="3">
        <f t="shared" si="61"/>
        <v>0</v>
      </c>
    </row>
    <row r="1934" spans="1:17">
      <c r="A1934" s="11">
        <v>4312389433114</v>
      </c>
      <c r="B1934" s="1" t="s">
        <v>19</v>
      </c>
      <c r="C1934" s="12">
        <v>20210221</v>
      </c>
      <c r="D1934" s="12">
        <v>610538201209</v>
      </c>
      <c r="E1934" s="12" t="s">
        <v>19</v>
      </c>
      <c r="F1934" s="12">
        <v>20210303</v>
      </c>
      <c r="G1934" s="12" t="s">
        <v>20</v>
      </c>
      <c r="H1934" s="12" t="s">
        <v>24</v>
      </c>
      <c r="I1934" s="12" t="s">
        <v>25</v>
      </c>
      <c r="J1934" s="12">
        <v>5.18</v>
      </c>
      <c r="K1934" s="12" t="s">
        <v>23</v>
      </c>
      <c r="L1934">
        <f t="shared" si="60"/>
        <v>6</v>
      </c>
      <c r="M1934">
        <f>MATCH(H:H,[1]价格表!$B$4:$B$35,0)</f>
        <v>1</v>
      </c>
      <c r="N1934" s="4">
        <f>IF(J1934&lt;=0.3,INDEX([1]价格表!$B$4:$I$31,M1934,2),IF(AND(J1934&gt;0.3,J1934&lt;=1),INDEX([1]价格表!$B$4:$I$31,M1934,3),IF(AND(J1934&gt;1,J1934&lt;=2.2),INDEX([1]价格表!$B$4:$I$31,M1934,4),IF(AND(J1934&gt;2.2,J1934&lt;=3.3),INDEX([1]价格表!$B$4:$I$31,M1934,5),IF(AND(J1934&gt;3.3,J1934&lt;=4),INDEX([1]价格表!$B$4:$I$31,M1934,6),IF(AND(J1934&gt;4,J1934&lt;=5.5),INDEX([1]价格表!$B$4:$I$31,M1934,7),IF(J1934&gt;5.5,2.6+INDEX([1]价格表!$B$4:$I$31,M1934,8)*L1934)))))))</f>
        <v>3.8</v>
      </c>
      <c r="O1934" s="3"/>
      <c r="P1934" s="3"/>
      <c r="Q1934" s="3">
        <f t="shared" si="61"/>
        <v>0</v>
      </c>
    </row>
    <row r="1935" spans="1:17">
      <c r="A1935" s="11">
        <v>4312389433115</v>
      </c>
      <c r="B1935" s="1" t="s">
        <v>19</v>
      </c>
      <c r="C1935" s="12">
        <v>20210221</v>
      </c>
      <c r="D1935" s="12">
        <v>610538201209</v>
      </c>
      <c r="E1935" s="12" t="s">
        <v>19</v>
      </c>
      <c r="F1935" s="12">
        <v>20210303</v>
      </c>
      <c r="G1935" s="12" t="s">
        <v>20</v>
      </c>
      <c r="H1935" s="12" t="s">
        <v>24</v>
      </c>
      <c r="I1935" s="12" t="s">
        <v>25</v>
      </c>
      <c r="J1935" s="12">
        <v>3.38</v>
      </c>
      <c r="K1935" s="12" t="s">
        <v>23</v>
      </c>
      <c r="L1935">
        <f t="shared" si="60"/>
        <v>4</v>
      </c>
      <c r="M1935">
        <f>MATCH(H:H,[1]价格表!$B$4:$B$35,0)</f>
        <v>1</v>
      </c>
      <c r="N1935" s="4">
        <f>IF(J1935&lt;=0.3,INDEX([1]价格表!$B$4:$I$31,M1935,2),IF(AND(J1935&gt;0.3,J1935&lt;=1),INDEX([1]价格表!$B$4:$I$31,M1935,3),IF(AND(J1935&gt;1,J1935&lt;=2.2),INDEX([1]价格表!$B$4:$I$31,M1935,4),IF(AND(J1935&gt;2.2,J1935&lt;=3.3),INDEX([1]价格表!$B$4:$I$31,M1935,5),IF(AND(J1935&gt;3.3,J1935&lt;=4),INDEX([1]价格表!$B$4:$I$31,M1935,6),IF(AND(J1935&gt;4,J1935&lt;=5.5),INDEX([1]价格表!$B$4:$I$31,M1935,7),IF(J1935&gt;5.5,2.6+INDEX([1]价格表!$B$4:$I$31,M1935,8)*L1935)))))))</f>
        <v>3.7</v>
      </c>
      <c r="O1935" s="3"/>
      <c r="P1935" s="3"/>
      <c r="Q1935" s="3">
        <f t="shared" si="61"/>
        <v>0</v>
      </c>
    </row>
    <row r="1936" spans="1:17">
      <c r="A1936" s="11">
        <v>4312389433116</v>
      </c>
      <c r="B1936" s="1" t="s">
        <v>19</v>
      </c>
      <c r="C1936" s="12">
        <v>20210221</v>
      </c>
      <c r="D1936" s="12">
        <v>610538201209</v>
      </c>
      <c r="E1936" s="12" t="s">
        <v>19</v>
      </c>
      <c r="F1936" s="12">
        <v>20210303</v>
      </c>
      <c r="G1936" s="12" t="s">
        <v>20</v>
      </c>
      <c r="H1936" s="12" t="s">
        <v>24</v>
      </c>
      <c r="I1936" s="12" t="s">
        <v>25</v>
      </c>
      <c r="J1936" s="12">
        <v>3.4</v>
      </c>
      <c r="K1936" s="12" t="s">
        <v>23</v>
      </c>
      <c r="L1936">
        <f t="shared" si="60"/>
        <v>4</v>
      </c>
      <c r="M1936">
        <f>MATCH(H:H,[1]价格表!$B$4:$B$35,0)</f>
        <v>1</v>
      </c>
      <c r="N1936" s="4">
        <f>IF(J1936&lt;=0.3,INDEX([1]价格表!$B$4:$I$31,M1936,2),IF(AND(J1936&gt;0.3,J1936&lt;=1),INDEX([1]价格表!$B$4:$I$31,M1936,3),IF(AND(J1936&gt;1,J1936&lt;=2.2),INDEX([1]价格表!$B$4:$I$31,M1936,4),IF(AND(J1936&gt;2.2,J1936&lt;=3.3),INDEX([1]价格表!$B$4:$I$31,M1936,5),IF(AND(J1936&gt;3.3,J1936&lt;=4),INDEX([1]价格表!$B$4:$I$31,M1936,6),IF(AND(J1936&gt;4,J1936&lt;=5.5),INDEX([1]价格表!$B$4:$I$31,M1936,7),IF(J1936&gt;5.5,2.6+INDEX([1]价格表!$B$4:$I$31,M1936,8)*L1936)))))))</f>
        <v>3.7</v>
      </c>
      <c r="O1936" s="3"/>
      <c r="P1936" s="3"/>
      <c r="Q1936" s="3">
        <f t="shared" si="61"/>
        <v>0</v>
      </c>
    </row>
    <row r="1937" spans="1:17">
      <c r="A1937" s="11">
        <v>4312402322963</v>
      </c>
      <c r="B1937" s="1" t="s">
        <v>19</v>
      </c>
      <c r="C1937" s="12">
        <v>20210221</v>
      </c>
      <c r="D1937" s="12">
        <v>610538201209</v>
      </c>
      <c r="E1937" s="12" t="s">
        <v>19</v>
      </c>
      <c r="F1937" s="12">
        <v>20210303</v>
      </c>
      <c r="G1937" s="12" t="s">
        <v>20</v>
      </c>
      <c r="H1937" s="12" t="s">
        <v>24</v>
      </c>
      <c r="I1937" s="12" t="s">
        <v>25</v>
      </c>
      <c r="J1937" s="12">
        <v>3.54</v>
      </c>
      <c r="K1937" s="12" t="s">
        <v>23</v>
      </c>
      <c r="L1937">
        <f t="shared" si="60"/>
        <v>4</v>
      </c>
      <c r="M1937">
        <f>MATCH(H:H,[1]价格表!$B$4:$B$35,0)</f>
        <v>1</v>
      </c>
      <c r="N1937" s="4">
        <f>IF(J1937&lt;=0.3,INDEX([1]价格表!$B$4:$I$31,M1937,2),IF(AND(J1937&gt;0.3,J1937&lt;=1),INDEX([1]价格表!$B$4:$I$31,M1937,3),IF(AND(J1937&gt;1,J1937&lt;=2.2),INDEX([1]价格表!$B$4:$I$31,M1937,4),IF(AND(J1937&gt;2.2,J1937&lt;=3.3),INDEX([1]价格表!$B$4:$I$31,M1937,5),IF(AND(J1937&gt;3.3,J1937&lt;=4),INDEX([1]价格表!$B$4:$I$31,M1937,6),IF(AND(J1937&gt;4,J1937&lt;=5.5),INDEX([1]价格表!$B$4:$I$31,M1937,7),IF(J1937&gt;5.5,2.6+INDEX([1]价格表!$B$4:$I$31,M1937,8)*L1937)))))))</f>
        <v>3.7</v>
      </c>
      <c r="O1937" s="3"/>
      <c r="P1937" s="3"/>
      <c r="Q1937" s="3">
        <f t="shared" si="61"/>
        <v>0</v>
      </c>
    </row>
    <row r="1938" spans="1:17">
      <c r="A1938" s="11">
        <v>4606991736678</v>
      </c>
      <c r="B1938" s="1" t="s">
        <v>19</v>
      </c>
      <c r="C1938" s="12">
        <v>20210221</v>
      </c>
      <c r="D1938" s="12">
        <v>610538201209</v>
      </c>
      <c r="E1938" s="12" t="s">
        <v>19</v>
      </c>
      <c r="F1938" s="12">
        <v>20210303</v>
      </c>
      <c r="G1938" s="12" t="s">
        <v>20</v>
      </c>
      <c r="H1938" s="12" t="s">
        <v>129</v>
      </c>
      <c r="I1938" s="12" t="s">
        <v>130</v>
      </c>
      <c r="J1938" s="12">
        <v>4.37</v>
      </c>
      <c r="K1938" s="12" t="s">
        <v>23</v>
      </c>
      <c r="L1938">
        <f t="shared" si="60"/>
        <v>5</v>
      </c>
      <c r="M1938">
        <f>MATCH(H:H,[1]价格表!$B$4:$B$35,0)</f>
        <v>18</v>
      </c>
      <c r="N1938" s="4">
        <f>IF(J1938&lt;=0.3,INDEX([1]价格表!$B$4:$I$31,M1938,2),IF(AND(J1938&gt;0.3,J1938&lt;=1),INDEX([1]价格表!$B$4:$I$31,M1938,3),IF(AND(J1938&gt;1,J1938&lt;=2.2),INDEX([1]价格表!$B$4:$I$31,M1938,4),IF(AND(J1938&gt;2.2,J1938&lt;=3.3),INDEX([1]价格表!$B$4:$I$31,M1938,5),IF(AND(J1938&gt;3.3,J1938&lt;=4),INDEX([1]价格表!$B$4:$I$31,M1938,6),IF(AND(J1938&gt;4,J1938&lt;=5.5),INDEX([1]价格表!$B$4:$I$31,M1938,7),IF(J1938&gt;5.5,2.6+INDEX([1]价格表!$B$4:$I$31,M1938,8)*L1938)))))))</f>
        <v>5.6</v>
      </c>
      <c r="O1938" s="3"/>
      <c r="P1938" s="3"/>
      <c r="Q1938" s="3">
        <f t="shared" si="61"/>
        <v>0</v>
      </c>
    </row>
    <row r="1939" spans="1:17">
      <c r="A1939" s="11">
        <v>4606991736715</v>
      </c>
      <c r="B1939" s="1" t="s">
        <v>19</v>
      </c>
      <c r="C1939" s="12">
        <v>20210221</v>
      </c>
      <c r="D1939" s="12">
        <v>610538201209</v>
      </c>
      <c r="E1939" s="12" t="s">
        <v>19</v>
      </c>
      <c r="F1939" s="12">
        <v>20210303</v>
      </c>
      <c r="G1939" s="12" t="s">
        <v>20</v>
      </c>
      <c r="H1939" s="12" t="s">
        <v>129</v>
      </c>
      <c r="I1939" s="12" t="s">
        <v>130</v>
      </c>
      <c r="J1939" s="12">
        <v>4.44</v>
      </c>
      <c r="K1939" s="12" t="s">
        <v>23</v>
      </c>
      <c r="L1939">
        <f t="shared" si="60"/>
        <v>5</v>
      </c>
      <c r="M1939">
        <f>MATCH(H:H,[1]价格表!$B$4:$B$35,0)</f>
        <v>18</v>
      </c>
      <c r="N1939" s="4">
        <f>IF(J1939&lt;=0.3,INDEX([1]价格表!$B$4:$I$31,M1939,2),IF(AND(J1939&gt;0.3,J1939&lt;=1),INDEX([1]价格表!$B$4:$I$31,M1939,3),IF(AND(J1939&gt;1,J1939&lt;=2.2),INDEX([1]价格表!$B$4:$I$31,M1939,4),IF(AND(J1939&gt;2.2,J1939&lt;=3.3),INDEX([1]价格表!$B$4:$I$31,M1939,5),IF(AND(J1939&gt;3.3,J1939&lt;=4),INDEX([1]价格表!$B$4:$I$31,M1939,6),IF(AND(J1939&gt;4,J1939&lt;=5.5),INDEX([1]价格表!$B$4:$I$31,M1939,7),IF(J1939&gt;5.5,2.6+INDEX([1]价格表!$B$4:$I$31,M1939,8)*L1939)))))))</f>
        <v>5.6</v>
      </c>
      <c r="O1939" s="3"/>
      <c r="P1939" s="3"/>
      <c r="Q1939" s="3">
        <f t="shared" si="61"/>
        <v>0</v>
      </c>
    </row>
    <row r="1940" spans="1:17">
      <c r="A1940" s="11">
        <v>4606991738038</v>
      </c>
      <c r="B1940" s="1" t="s">
        <v>19</v>
      </c>
      <c r="C1940" s="12">
        <v>20210221</v>
      </c>
      <c r="D1940" s="12">
        <v>610538201209</v>
      </c>
      <c r="E1940" s="12" t="s">
        <v>19</v>
      </c>
      <c r="F1940" s="12">
        <v>20210303</v>
      </c>
      <c r="G1940" s="12" t="s">
        <v>20</v>
      </c>
      <c r="H1940" s="12" t="s">
        <v>138</v>
      </c>
      <c r="I1940" s="12" t="s">
        <v>267</v>
      </c>
      <c r="J1940" s="12">
        <v>3.39</v>
      </c>
      <c r="K1940" s="12" t="s">
        <v>23</v>
      </c>
      <c r="L1940">
        <f t="shared" si="60"/>
        <v>4</v>
      </c>
      <c r="M1940">
        <f>MATCH(H:H,[1]价格表!$B$4:$B$35,0)</f>
        <v>23</v>
      </c>
      <c r="N1940" s="4">
        <f>IF(J1940&lt;=0.3,INDEX([1]价格表!$B$4:$I$31,M1940,2),IF(AND(J1940&gt;0.3,J1940&lt;=1),INDEX([1]价格表!$B$4:$I$31,M1940,3),IF(AND(J1940&gt;1,J1940&lt;=2.2),INDEX([1]价格表!$B$4:$I$31,M1940,4),IF(AND(J1940&gt;2.2,J1940&lt;=3.3),INDEX([1]价格表!$B$4:$I$31,M1940,5),IF(AND(J1940&gt;3.3,J1940&lt;=4),INDEX([1]价格表!$B$4:$I$31,M1940,6),IF(AND(J1940&gt;4,J1940&lt;=5.5),INDEX([1]价格表!$B$4:$I$31,M1940,7),IF(J1940&gt;5.5,2.6+INDEX([1]价格表!$B$4:$I$31,M1940,8)*L1940)))))))</f>
        <v>3.7</v>
      </c>
      <c r="O1940" s="3"/>
      <c r="P1940" s="3"/>
      <c r="Q1940" s="3">
        <f t="shared" si="61"/>
        <v>0</v>
      </c>
    </row>
    <row r="1941" spans="1:17">
      <c r="A1941" s="11">
        <v>4606991738245</v>
      </c>
      <c r="B1941" s="1" t="s">
        <v>19</v>
      </c>
      <c r="C1941" s="12">
        <v>20210221</v>
      </c>
      <c r="D1941" s="12">
        <v>610538201209</v>
      </c>
      <c r="E1941" s="12" t="s">
        <v>19</v>
      </c>
      <c r="F1941" s="12">
        <v>20210303</v>
      </c>
      <c r="G1941" s="12" t="s">
        <v>20</v>
      </c>
      <c r="H1941" s="12" t="s">
        <v>138</v>
      </c>
      <c r="I1941" s="12" t="s">
        <v>267</v>
      </c>
      <c r="J1941" s="12">
        <v>3.4</v>
      </c>
      <c r="K1941" s="12" t="s">
        <v>23</v>
      </c>
      <c r="L1941">
        <f t="shared" si="60"/>
        <v>4</v>
      </c>
      <c r="M1941">
        <f>MATCH(H:H,[1]价格表!$B$4:$B$35,0)</f>
        <v>23</v>
      </c>
      <c r="N1941" s="4">
        <f>IF(J1941&lt;=0.3,INDEX([1]价格表!$B$4:$I$31,M1941,2),IF(AND(J1941&gt;0.3,J1941&lt;=1),INDEX([1]价格表!$B$4:$I$31,M1941,3),IF(AND(J1941&gt;1,J1941&lt;=2.2),INDEX([1]价格表!$B$4:$I$31,M1941,4),IF(AND(J1941&gt;2.2,J1941&lt;=3.3),INDEX([1]价格表!$B$4:$I$31,M1941,5),IF(AND(J1941&gt;3.3,J1941&lt;=4),INDEX([1]价格表!$B$4:$I$31,M1941,6),IF(AND(J1941&gt;4,J1941&lt;=5.5),INDEX([1]价格表!$B$4:$I$31,M1941,7),IF(J1941&gt;5.5,2.6+INDEX([1]价格表!$B$4:$I$31,M1941,8)*L1941)))))))</f>
        <v>3.7</v>
      </c>
      <c r="O1941" s="3"/>
      <c r="P1941" s="3"/>
      <c r="Q1941" s="3">
        <f t="shared" si="61"/>
        <v>0</v>
      </c>
    </row>
    <row r="1942" spans="1:17">
      <c r="A1942" s="11">
        <v>4606991738314</v>
      </c>
      <c r="B1942" s="1" t="s">
        <v>19</v>
      </c>
      <c r="C1942" s="12">
        <v>20210221</v>
      </c>
      <c r="D1942" s="12">
        <v>610538201209</v>
      </c>
      <c r="E1942" s="12" t="s">
        <v>19</v>
      </c>
      <c r="F1942" s="12">
        <v>20210303</v>
      </c>
      <c r="G1942" s="12" t="s">
        <v>20</v>
      </c>
      <c r="H1942" s="12" t="s">
        <v>24</v>
      </c>
      <c r="I1942" s="12" t="s">
        <v>88</v>
      </c>
      <c r="J1942" s="12">
        <v>3.6</v>
      </c>
      <c r="K1942" s="12" t="s">
        <v>23</v>
      </c>
      <c r="L1942">
        <f t="shared" si="60"/>
        <v>4</v>
      </c>
      <c r="M1942">
        <f>MATCH(H:H,[1]价格表!$B$4:$B$35,0)</f>
        <v>1</v>
      </c>
      <c r="N1942" s="4">
        <f>IF(J1942&lt;=0.3,INDEX([1]价格表!$B$4:$I$31,M1942,2),IF(AND(J1942&gt;0.3,J1942&lt;=1),INDEX([1]价格表!$B$4:$I$31,M1942,3),IF(AND(J1942&gt;1,J1942&lt;=2.2),INDEX([1]价格表!$B$4:$I$31,M1942,4),IF(AND(J1942&gt;2.2,J1942&lt;=3.3),INDEX([1]价格表!$B$4:$I$31,M1942,5),IF(AND(J1942&gt;3.3,J1942&lt;=4),INDEX([1]价格表!$B$4:$I$31,M1942,6),IF(AND(J1942&gt;4,J1942&lt;=5.5),INDEX([1]价格表!$B$4:$I$31,M1942,7),IF(J1942&gt;5.5,2.6+INDEX([1]价格表!$B$4:$I$31,M1942,8)*L1942)))))))</f>
        <v>3.7</v>
      </c>
      <c r="O1942" s="3"/>
      <c r="P1942" s="3"/>
      <c r="Q1942" s="3">
        <f t="shared" si="61"/>
        <v>0</v>
      </c>
    </row>
    <row r="1943" spans="1:17">
      <c r="A1943" s="11">
        <v>4606991738536</v>
      </c>
      <c r="B1943" s="1" t="s">
        <v>19</v>
      </c>
      <c r="C1943" s="12">
        <v>20210221</v>
      </c>
      <c r="D1943" s="12">
        <v>610538201209</v>
      </c>
      <c r="E1943" s="12" t="s">
        <v>19</v>
      </c>
      <c r="F1943" s="12">
        <v>20210303</v>
      </c>
      <c r="G1943" s="12" t="s">
        <v>20</v>
      </c>
      <c r="H1943" s="12" t="s">
        <v>38</v>
      </c>
      <c r="I1943" s="12" t="s">
        <v>296</v>
      </c>
      <c r="J1943" s="12">
        <v>5.3</v>
      </c>
      <c r="K1943" s="12" t="s">
        <v>23</v>
      </c>
      <c r="L1943">
        <f t="shared" si="60"/>
        <v>6</v>
      </c>
      <c r="M1943">
        <f>MATCH(H:H,[1]价格表!$B$4:$B$35,0)</f>
        <v>5</v>
      </c>
      <c r="N1943" s="4">
        <f>IF(J1943&lt;=0.3,INDEX([1]价格表!$B$4:$I$31,M1943,2),IF(AND(J1943&gt;0.3,J1943&lt;=1),INDEX([1]价格表!$B$4:$I$31,M1943,3),IF(AND(J1943&gt;1,J1943&lt;=2.2),INDEX([1]价格表!$B$4:$I$31,M1943,4),IF(AND(J1943&gt;2.2,J1943&lt;=3.3),INDEX([1]价格表!$B$4:$I$31,M1943,5),IF(AND(J1943&gt;3.3,J1943&lt;=4),INDEX([1]价格表!$B$4:$I$31,M1943,6),IF(AND(J1943&gt;4,J1943&lt;=5.5),INDEX([1]价格表!$B$4:$I$31,M1943,7),IF(J1943&gt;5.5,2.6+INDEX([1]价格表!$B$4:$I$31,M1943,8)*L1943)))))))</f>
        <v>3.8</v>
      </c>
      <c r="O1943" s="5">
        <v>3.39</v>
      </c>
      <c r="P1943" s="5">
        <v>3.7</v>
      </c>
      <c r="Q1943" s="3">
        <f t="shared" si="61"/>
        <v>-0.0999999999999996</v>
      </c>
    </row>
    <row r="1944" spans="1:17">
      <c r="A1944" s="11">
        <v>4606991738772</v>
      </c>
      <c r="B1944" s="1" t="s">
        <v>19</v>
      </c>
      <c r="C1944" s="12">
        <v>20210221</v>
      </c>
      <c r="D1944" s="12">
        <v>610538201209</v>
      </c>
      <c r="E1944" s="12" t="s">
        <v>19</v>
      </c>
      <c r="F1944" s="12">
        <v>20210303</v>
      </c>
      <c r="G1944" s="12" t="s">
        <v>20</v>
      </c>
      <c r="H1944" s="12" t="s">
        <v>119</v>
      </c>
      <c r="I1944" s="12" t="s">
        <v>120</v>
      </c>
      <c r="J1944" s="12">
        <v>5.5</v>
      </c>
      <c r="K1944" s="12" t="s">
        <v>23</v>
      </c>
      <c r="L1944">
        <f t="shared" si="60"/>
        <v>6</v>
      </c>
      <c r="M1944">
        <f>MATCH(H:H,[1]价格表!$B$4:$B$35,0)</f>
        <v>6</v>
      </c>
      <c r="N1944" s="4">
        <f>IF(J1944&lt;=0.3,INDEX([1]价格表!$B$4:$I$31,M1944,2),IF(AND(J1944&gt;0.3,J1944&lt;=1),INDEX([1]价格表!$B$4:$I$31,M1944,3),IF(AND(J1944&gt;1,J1944&lt;=2.2),INDEX([1]价格表!$B$4:$I$31,M1944,4),IF(AND(J1944&gt;2.2,J1944&lt;=3.3),INDEX([1]价格表!$B$4:$I$31,M1944,5),IF(AND(J1944&gt;3.3,J1944&lt;=4),INDEX([1]价格表!$B$4:$I$31,M1944,6),IF(AND(J1944&gt;4,J1944&lt;=5.5),INDEX([1]价格表!$B$4:$I$31,M1944,7),IF(J1944&gt;5.5,2.6+INDEX([1]价格表!$B$4:$I$31,M1944,8)*L1944)))))))</f>
        <v>5.9</v>
      </c>
      <c r="O1944" s="3"/>
      <c r="P1944" s="3"/>
      <c r="Q1944" s="3">
        <f t="shared" si="61"/>
        <v>0</v>
      </c>
    </row>
    <row r="1945" spans="1:17">
      <c r="A1945" s="11">
        <v>4606991738793</v>
      </c>
      <c r="B1945" s="1" t="s">
        <v>19</v>
      </c>
      <c r="C1945" s="12">
        <v>20210221</v>
      </c>
      <c r="D1945" s="12">
        <v>610538201209</v>
      </c>
      <c r="E1945" s="12" t="s">
        <v>19</v>
      </c>
      <c r="F1945" s="12">
        <v>20210303</v>
      </c>
      <c r="G1945" s="12" t="s">
        <v>20</v>
      </c>
      <c r="H1945" s="12" t="s">
        <v>27</v>
      </c>
      <c r="I1945" s="12" t="s">
        <v>254</v>
      </c>
      <c r="J1945" s="12">
        <v>4.42</v>
      </c>
      <c r="K1945" s="12" t="s">
        <v>23</v>
      </c>
      <c r="L1945">
        <f t="shared" si="60"/>
        <v>5</v>
      </c>
      <c r="M1945">
        <f>MATCH(H:H,[1]价格表!$B$4:$B$35,0)</f>
        <v>14</v>
      </c>
      <c r="N1945" s="4">
        <f>IF(J1945&lt;=0.3,INDEX([1]价格表!$B$4:$I$31,M1945,2),IF(AND(J1945&gt;0.3,J1945&lt;=1),INDEX([1]价格表!$B$4:$I$31,M1945,3),IF(AND(J1945&gt;1,J1945&lt;=2.2),INDEX([1]价格表!$B$4:$I$31,M1945,4),IF(AND(J1945&gt;2.2,J1945&lt;=3.3),INDEX([1]价格表!$B$4:$I$31,M1945,5),IF(AND(J1945&gt;3.3,J1945&lt;=4),INDEX([1]价格表!$B$4:$I$31,M1945,6),IF(AND(J1945&gt;4,J1945&lt;=5.5),INDEX([1]价格表!$B$4:$I$31,M1945,7),IF(J1945&gt;5.5,2.6+INDEX([1]价格表!$B$4:$I$31,M1945,8)*L1945)))))))</f>
        <v>3.8</v>
      </c>
      <c r="O1945" s="3"/>
      <c r="P1945" s="3"/>
      <c r="Q1945" s="3">
        <f t="shared" si="61"/>
        <v>0</v>
      </c>
    </row>
    <row r="1946" spans="1:17">
      <c r="A1946" s="11">
        <v>4606991738809</v>
      </c>
      <c r="B1946" s="1" t="s">
        <v>19</v>
      </c>
      <c r="C1946" s="12">
        <v>20210221</v>
      </c>
      <c r="D1946" s="12">
        <v>610538201209</v>
      </c>
      <c r="E1946" s="12" t="s">
        <v>19</v>
      </c>
      <c r="F1946" s="12">
        <v>20210303</v>
      </c>
      <c r="G1946" s="12" t="s">
        <v>20</v>
      </c>
      <c r="H1946" s="12" t="s">
        <v>21</v>
      </c>
      <c r="I1946" s="12" t="s">
        <v>143</v>
      </c>
      <c r="J1946" s="12">
        <v>4.38</v>
      </c>
      <c r="K1946" s="12" t="s">
        <v>23</v>
      </c>
      <c r="L1946">
        <f t="shared" si="60"/>
        <v>5</v>
      </c>
      <c r="M1946">
        <f>MATCH(H:H,[1]价格表!$B$4:$B$35,0)</f>
        <v>15</v>
      </c>
      <c r="N1946" s="4">
        <f>IF(J1946&lt;=0.3,INDEX([1]价格表!$B$4:$I$31,M1946,2),IF(AND(J1946&gt;0.3,J1946&lt;=1),INDEX([1]价格表!$B$4:$I$31,M1946,3),IF(AND(J1946&gt;1,J1946&lt;=2.2),INDEX([1]价格表!$B$4:$I$31,M1946,4),IF(AND(J1946&gt;2.2,J1946&lt;=3.3),INDEX([1]价格表!$B$4:$I$31,M1946,5),IF(AND(J1946&gt;3.3,J1946&lt;=4),INDEX([1]价格表!$B$4:$I$31,M1946,6),IF(AND(J1946&gt;4,J1946&lt;=5.5),INDEX([1]价格表!$B$4:$I$31,M1946,7),IF(J1946&gt;5.5,2.6+INDEX([1]价格表!$B$4:$I$31,M1946,8)*L1946)))))))</f>
        <v>3.8</v>
      </c>
      <c r="O1946" s="3"/>
      <c r="P1946" s="3"/>
      <c r="Q1946" s="3">
        <f t="shared" si="61"/>
        <v>0</v>
      </c>
    </row>
    <row r="1947" spans="1:17">
      <c r="A1947" s="11">
        <v>4606991738829</v>
      </c>
      <c r="B1947" s="1" t="s">
        <v>19</v>
      </c>
      <c r="C1947" s="12">
        <v>20210221</v>
      </c>
      <c r="D1947" s="12">
        <v>610538201209</v>
      </c>
      <c r="E1947" s="12" t="s">
        <v>19</v>
      </c>
      <c r="F1947" s="12">
        <v>20210303</v>
      </c>
      <c r="G1947" s="12" t="s">
        <v>20</v>
      </c>
      <c r="H1947" s="12" t="s">
        <v>33</v>
      </c>
      <c r="I1947" s="12" t="s">
        <v>50</v>
      </c>
      <c r="J1947" s="12">
        <v>4.36</v>
      </c>
      <c r="K1947" s="12" t="s">
        <v>23</v>
      </c>
      <c r="L1947">
        <f t="shared" si="60"/>
        <v>5</v>
      </c>
      <c r="M1947">
        <f>MATCH(H:H,[1]价格表!$B$4:$B$35,0)</f>
        <v>7</v>
      </c>
      <c r="N1947" s="4">
        <f>IF(J1947&lt;=0.3,INDEX([1]价格表!$B$4:$I$31,M1947,2),IF(AND(J1947&gt;0.3,J1947&lt;=1),INDEX([1]价格表!$B$4:$I$31,M1947,3),IF(AND(J1947&gt;1,J1947&lt;=2.2),INDEX([1]价格表!$B$4:$I$31,M1947,4),IF(AND(J1947&gt;2.2,J1947&lt;=3.3),INDEX([1]价格表!$B$4:$I$31,M1947,5),IF(AND(J1947&gt;3.3,J1947&lt;=4),INDEX([1]价格表!$B$4:$I$31,M1947,6),IF(AND(J1947&gt;4,J1947&lt;=5.5),INDEX([1]价格表!$B$4:$I$31,M1947,7),IF(J1947&gt;5.5,2.6+INDEX([1]价格表!$B$4:$I$31,M1947,8)*L1947)))))))</f>
        <v>3.8</v>
      </c>
      <c r="O1947" s="3"/>
      <c r="P1947" s="3"/>
      <c r="Q1947" s="3">
        <f t="shared" si="61"/>
        <v>0</v>
      </c>
    </row>
    <row r="1948" spans="1:17">
      <c r="A1948" s="11">
        <v>4606992550767</v>
      </c>
      <c r="B1948" s="1" t="s">
        <v>19</v>
      </c>
      <c r="C1948" s="12">
        <v>20210221</v>
      </c>
      <c r="D1948" s="12">
        <v>610538201209</v>
      </c>
      <c r="E1948" s="12" t="s">
        <v>19</v>
      </c>
      <c r="F1948" s="12">
        <v>20210303</v>
      </c>
      <c r="G1948" s="12" t="s">
        <v>20</v>
      </c>
      <c r="H1948" s="12" t="s">
        <v>38</v>
      </c>
      <c r="I1948" s="12" t="s">
        <v>184</v>
      </c>
      <c r="J1948" s="12">
        <v>4.02</v>
      </c>
      <c r="K1948" s="12" t="s">
        <v>23</v>
      </c>
      <c r="L1948">
        <f t="shared" si="60"/>
        <v>5</v>
      </c>
      <c r="M1948">
        <f>MATCH(H:H,[1]价格表!$B$4:$B$35,0)</f>
        <v>5</v>
      </c>
      <c r="N1948" s="4">
        <f>IF(J1948&lt;=0.3,INDEX([1]价格表!$B$4:$I$31,M1948,2),IF(AND(J1948&gt;0.3,J1948&lt;=1),INDEX([1]价格表!$B$4:$I$31,M1948,3),IF(AND(J1948&gt;1,J1948&lt;=2.2),INDEX([1]价格表!$B$4:$I$31,M1948,4),IF(AND(J1948&gt;2.2,J1948&lt;=3.3),INDEX([1]价格表!$B$4:$I$31,M1948,5),IF(AND(J1948&gt;3.3,J1948&lt;=4),INDEX([1]价格表!$B$4:$I$31,M1948,6),IF(AND(J1948&gt;4,J1948&lt;=5.5),INDEX([1]价格表!$B$4:$I$31,M1948,7),IF(J1948&gt;5.5,2.6+INDEX([1]价格表!$B$4:$I$31,M1948,8)*L1948)))))))</f>
        <v>3.8</v>
      </c>
      <c r="O1948" s="5">
        <v>3.82</v>
      </c>
      <c r="P1948" s="5">
        <v>3.7</v>
      </c>
      <c r="Q1948" s="3">
        <f t="shared" si="61"/>
        <v>-0.0999999999999996</v>
      </c>
    </row>
    <row r="1949" spans="1:17">
      <c r="A1949" s="11">
        <v>4606992560142</v>
      </c>
      <c r="B1949" s="1" t="s">
        <v>19</v>
      </c>
      <c r="C1949" s="12">
        <v>20210221</v>
      </c>
      <c r="D1949" s="12">
        <v>610538201209</v>
      </c>
      <c r="E1949" s="12" t="s">
        <v>19</v>
      </c>
      <c r="F1949" s="12">
        <v>20210303</v>
      </c>
      <c r="G1949" s="12" t="s">
        <v>20</v>
      </c>
      <c r="H1949" s="12" t="s">
        <v>29</v>
      </c>
      <c r="I1949" s="12" t="s">
        <v>30</v>
      </c>
      <c r="J1949" s="12">
        <v>5.44</v>
      </c>
      <c r="K1949" s="12" t="s">
        <v>23</v>
      </c>
      <c r="L1949">
        <f t="shared" si="60"/>
        <v>6</v>
      </c>
      <c r="M1949">
        <f>MATCH(H:H,[1]价格表!$B$4:$B$35,0)</f>
        <v>3</v>
      </c>
      <c r="N1949" s="4">
        <f>IF(J1949&lt;=0.3,INDEX([1]价格表!$B$4:$I$31,M1949,2),IF(AND(J1949&gt;0.3,J1949&lt;=1),INDEX([1]价格表!$B$4:$I$31,M1949,3),IF(AND(J1949&gt;1,J1949&lt;=2.2),INDEX([1]价格表!$B$4:$I$31,M1949,4),IF(AND(J1949&gt;2.2,J1949&lt;=3.3),INDEX([1]价格表!$B$4:$I$31,M1949,5),IF(AND(J1949&gt;3.3,J1949&lt;=4),INDEX([1]价格表!$B$4:$I$31,M1949,6),IF(AND(J1949&gt;4,J1949&lt;=5.5),INDEX([1]价格表!$B$4:$I$31,M1949,7),IF(J1949&gt;5.5,2.6+INDEX([1]价格表!$B$4:$I$31,M1949,8)*L1949)))))))</f>
        <v>3.8</v>
      </c>
      <c r="O1949" s="3"/>
      <c r="P1949" s="3"/>
      <c r="Q1949" s="3">
        <f t="shared" si="61"/>
        <v>0</v>
      </c>
    </row>
    <row r="1950" spans="1:17">
      <c r="A1950" s="11">
        <v>4606994238280</v>
      </c>
      <c r="B1950" s="1" t="s">
        <v>19</v>
      </c>
      <c r="C1950" s="12">
        <v>20210221</v>
      </c>
      <c r="D1950" s="12">
        <v>610538201209</v>
      </c>
      <c r="E1950" s="12" t="s">
        <v>19</v>
      </c>
      <c r="F1950" s="12">
        <v>20210303</v>
      </c>
      <c r="G1950" s="12" t="s">
        <v>20</v>
      </c>
      <c r="H1950" s="12" t="s">
        <v>40</v>
      </c>
      <c r="I1950" s="12" t="s">
        <v>118</v>
      </c>
      <c r="J1950" s="12">
        <v>3.54</v>
      </c>
      <c r="K1950" s="12" t="s">
        <v>23</v>
      </c>
      <c r="L1950">
        <f t="shared" si="60"/>
        <v>4</v>
      </c>
      <c r="M1950">
        <f>MATCH(H:H,[1]价格表!$B$4:$B$35,0)</f>
        <v>9</v>
      </c>
      <c r="N1950" s="4">
        <f>IF(J1950&lt;=0.3,INDEX([1]价格表!$B$4:$I$31,M1950,2),IF(AND(J1950&gt;0.3,J1950&lt;=1),INDEX([1]价格表!$B$4:$I$31,M1950,3),IF(AND(J1950&gt;1,J1950&lt;=2.2),INDEX([1]价格表!$B$4:$I$31,M1950,4),IF(AND(J1950&gt;2.2,J1950&lt;=3.3),INDEX([1]价格表!$B$4:$I$31,M1950,5),IF(AND(J1950&gt;3.3,J1950&lt;=4),INDEX([1]价格表!$B$4:$I$31,M1950,6),IF(AND(J1950&gt;4,J1950&lt;=5.5),INDEX([1]价格表!$B$4:$I$31,M1950,7),IF(J1950&gt;5.5,2.6+INDEX([1]价格表!$B$4:$I$31,M1950,8)*L1950)))))))</f>
        <v>3.7</v>
      </c>
      <c r="O1950" s="3"/>
      <c r="P1950" s="3"/>
      <c r="Q1950" s="3">
        <f t="shared" si="61"/>
        <v>0</v>
      </c>
    </row>
    <row r="1951" spans="1:17">
      <c r="A1951" s="11">
        <v>4607038462608</v>
      </c>
      <c r="B1951" s="1" t="s">
        <v>19</v>
      </c>
      <c r="C1951" s="12">
        <v>20210221</v>
      </c>
      <c r="D1951" s="12">
        <v>610538201209</v>
      </c>
      <c r="E1951" s="12" t="s">
        <v>19</v>
      </c>
      <c r="F1951" s="12">
        <v>20210303</v>
      </c>
      <c r="G1951" s="12" t="s">
        <v>20</v>
      </c>
      <c r="H1951" s="12" t="s">
        <v>153</v>
      </c>
      <c r="I1951" s="12" t="s">
        <v>154</v>
      </c>
      <c r="J1951" s="12">
        <v>4.12</v>
      </c>
      <c r="K1951" s="12" t="s">
        <v>23</v>
      </c>
      <c r="L1951">
        <f t="shared" si="60"/>
        <v>5</v>
      </c>
      <c r="M1951">
        <f>MATCH(H:H,[1]价格表!$B$4:$B$35,0)</f>
        <v>29</v>
      </c>
      <c r="N1951" s="4">
        <f>L1951*5+3</f>
        <v>28</v>
      </c>
      <c r="O1951" s="3"/>
      <c r="P1951" s="3"/>
      <c r="Q1951" s="3">
        <f t="shared" si="61"/>
        <v>0</v>
      </c>
    </row>
    <row r="1952" spans="1:17">
      <c r="A1952" s="11">
        <v>4606991738574</v>
      </c>
      <c r="B1952" s="1" t="s">
        <v>19</v>
      </c>
      <c r="C1952" s="12">
        <v>20210221</v>
      </c>
      <c r="D1952" s="12">
        <v>610538201209</v>
      </c>
      <c r="E1952" s="12" t="s">
        <v>19</v>
      </c>
      <c r="F1952" s="12">
        <v>20210303</v>
      </c>
      <c r="G1952" s="12" t="s">
        <v>20</v>
      </c>
      <c r="H1952" s="12" t="s">
        <v>119</v>
      </c>
      <c r="I1952" s="12" t="s">
        <v>120</v>
      </c>
      <c r="J1952" s="12">
        <v>1.34</v>
      </c>
      <c r="K1952" s="12" t="s">
        <v>23</v>
      </c>
      <c r="L1952">
        <f t="shared" si="60"/>
        <v>2</v>
      </c>
      <c r="M1952">
        <f>MATCH(H:H,[1]价格表!$B$4:$B$35,0)</f>
        <v>6</v>
      </c>
      <c r="N1952" s="4">
        <f>IF(J1952&lt;=0.3,INDEX([1]价格表!$B$4:$I$31,M1952,2),IF(AND(J1952&gt;0.3,J1952&lt;=1),INDEX([1]价格表!$B$4:$I$31,M1952,3),IF(AND(J1952&gt;1,J1952&lt;=2.2),INDEX([1]价格表!$B$4:$I$31,M1952,4),IF(AND(J1952&gt;2.2,J1952&lt;=3.3),INDEX([1]价格表!$B$4:$I$31,M1952,5),IF(AND(J1952&gt;3.3,J1952&lt;=4),INDEX([1]价格表!$B$4:$I$31,M1952,6),IF(AND(J1952&gt;4,J1952&lt;=5.5),INDEX([1]价格表!$B$4:$I$31,M1952,7),IF(J1952&gt;5.5,2.6+INDEX([1]价格表!$B$4:$I$31,M1952,8)*L1952)))))))</f>
        <v>2.95</v>
      </c>
      <c r="O1952" s="3"/>
      <c r="P1952" s="3"/>
      <c r="Q1952" s="3">
        <f t="shared" si="61"/>
        <v>0</v>
      </c>
    </row>
    <row r="1953" spans="1:17">
      <c r="A1953" s="11">
        <v>4606991738694</v>
      </c>
      <c r="B1953" s="1" t="s">
        <v>19</v>
      </c>
      <c r="C1953" s="12">
        <v>20210221</v>
      </c>
      <c r="D1953" s="12">
        <v>610538201209</v>
      </c>
      <c r="E1953" s="12" t="s">
        <v>19</v>
      </c>
      <c r="F1953" s="12">
        <v>20210303</v>
      </c>
      <c r="G1953" s="12" t="s">
        <v>20</v>
      </c>
      <c r="H1953" s="12" t="s">
        <v>119</v>
      </c>
      <c r="I1953" s="12" t="s">
        <v>120</v>
      </c>
      <c r="J1953" s="12">
        <v>1.42</v>
      </c>
      <c r="K1953" s="12" t="s">
        <v>23</v>
      </c>
      <c r="L1953">
        <f t="shared" si="60"/>
        <v>2</v>
      </c>
      <c r="M1953">
        <f>MATCH(H:H,[1]价格表!$B$4:$B$35,0)</f>
        <v>6</v>
      </c>
      <c r="N1953" s="4">
        <f>IF(J1953&lt;=0.3,INDEX([1]价格表!$B$4:$I$31,M1953,2),IF(AND(J1953&gt;0.3,J1953&lt;=1),INDEX([1]价格表!$B$4:$I$31,M1953,3),IF(AND(J1953&gt;1,J1953&lt;=2.2),INDEX([1]价格表!$B$4:$I$31,M1953,4),IF(AND(J1953&gt;2.2,J1953&lt;=3.3),INDEX([1]价格表!$B$4:$I$31,M1953,5),IF(AND(J1953&gt;3.3,J1953&lt;=4),INDEX([1]价格表!$B$4:$I$31,M1953,6),IF(AND(J1953&gt;4,J1953&lt;=5.5),INDEX([1]价格表!$B$4:$I$31,M1953,7),IF(J1953&gt;5.5,2.6+INDEX([1]价格表!$B$4:$I$31,M1953,8)*L1953)))))))</f>
        <v>2.95</v>
      </c>
      <c r="O1953" s="3"/>
      <c r="P1953" s="3"/>
      <c r="Q1953" s="3">
        <f t="shared" si="61"/>
        <v>0</v>
      </c>
    </row>
    <row r="1954" spans="1:17">
      <c r="A1954" s="11">
        <v>4606991739691</v>
      </c>
      <c r="B1954" s="1" t="s">
        <v>19</v>
      </c>
      <c r="C1954" s="12">
        <v>20210221</v>
      </c>
      <c r="D1954" s="12">
        <v>610538201209</v>
      </c>
      <c r="E1954" s="12" t="s">
        <v>19</v>
      </c>
      <c r="F1954" s="12">
        <v>20210303</v>
      </c>
      <c r="G1954" s="12" t="s">
        <v>20</v>
      </c>
      <c r="H1954" s="12" t="s">
        <v>119</v>
      </c>
      <c r="I1954" s="12" t="s">
        <v>120</v>
      </c>
      <c r="J1954" s="12">
        <v>1.35</v>
      </c>
      <c r="K1954" s="12" t="s">
        <v>23</v>
      </c>
      <c r="L1954">
        <f t="shared" si="60"/>
        <v>2</v>
      </c>
      <c r="M1954">
        <f>MATCH(H:H,[1]价格表!$B$4:$B$35,0)</f>
        <v>6</v>
      </c>
      <c r="N1954" s="4">
        <f>IF(J1954&lt;=0.3,INDEX([1]价格表!$B$4:$I$31,M1954,2),IF(AND(J1954&gt;0.3,J1954&lt;=1),INDEX([1]价格表!$B$4:$I$31,M1954,3),IF(AND(J1954&gt;1,J1954&lt;=2.2),INDEX([1]价格表!$B$4:$I$31,M1954,4),IF(AND(J1954&gt;2.2,J1954&lt;=3.3),INDEX([1]价格表!$B$4:$I$31,M1954,5),IF(AND(J1954&gt;3.3,J1954&lt;=4),INDEX([1]价格表!$B$4:$I$31,M1954,6),IF(AND(J1954&gt;4,J1954&lt;=5.5),INDEX([1]价格表!$B$4:$I$31,M1954,7),IF(J1954&gt;5.5,2.6+INDEX([1]价格表!$B$4:$I$31,M1954,8)*L1954)))))))</f>
        <v>2.95</v>
      </c>
      <c r="O1954" s="3"/>
      <c r="P1954" s="3"/>
      <c r="Q1954" s="3">
        <f t="shared" si="61"/>
        <v>0</v>
      </c>
    </row>
    <row r="1955" spans="1:17">
      <c r="A1955" s="11">
        <v>4606991739838</v>
      </c>
      <c r="B1955" s="1" t="s">
        <v>19</v>
      </c>
      <c r="C1955" s="12">
        <v>20210221</v>
      </c>
      <c r="D1955" s="12">
        <v>610538201209</v>
      </c>
      <c r="E1955" s="12" t="s">
        <v>19</v>
      </c>
      <c r="F1955" s="12">
        <v>20210303</v>
      </c>
      <c r="G1955" s="12" t="s">
        <v>20</v>
      </c>
      <c r="H1955" s="12" t="s">
        <v>119</v>
      </c>
      <c r="I1955" s="12" t="s">
        <v>120</v>
      </c>
      <c r="J1955" s="12">
        <v>1.32</v>
      </c>
      <c r="K1955" s="12" t="s">
        <v>23</v>
      </c>
      <c r="L1955">
        <f t="shared" si="60"/>
        <v>2</v>
      </c>
      <c r="M1955">
        <f>MATCH(H:H,[1]价格表!$B$4:$B$35,0)</f>
        <v>6</v>
      </c>
      <c r="N1955" s="4">
        <f>IF(J1955&lt;=0.3,INDEX([1]价格表!$B$4:$I$31,M1955,2),IF(AND(J1955&gt;0.3,J1955&lt;=1),INDEX([1]价格表!$B$4:$I$31,M1955,3),IF(AND(J1955&gt;1,J1955&lt;=2.2),INDEX([1]价格表!$B$4:$I$31,M1955,4),IF(AND(J1955&gt;2.2,J1955&lt;=3.3),INDEX([1]价格表!$B$4:$I$31,M1955,5),IF(AND(J1955&gt;3.3,J1955&lt;=4),INDEX([1]价格表!$B$4:$I$31,M1955,6),IF(AND(J1955&gt;4,J1955&lt;=5.5),INDEX([1]价格表!$B$4:$I$31,M1955,7),IF(J1955&gt;5.5,2.6+INDEX([1]价格表!$B$4:$I$31,M1955,8)*L1955)))))))</f>
        <v>2.95</v>
      </c>
      <c r="O1955" s="3"/>
      <c r="P1955" s="3"/>
      <c r="Q1955" s="3">
        <f t="shared" si="61"/>
        <v>0</v>
      </c>
    </row>
    <row r="1956" spans="1:17">
      <c r="A1956" s="11">
        <v>4607030173343</v>
      </c>
      <c r="B1956" s="1" t="s">
        <v>19</v>
      </c>
      <c r="C1956" s="12">
        <v>20210221</v>
      </c>
      <c r="D1956" s="12">
        <v>610538201209</v>
      </c>
      <c r="E1956" s="12" t="s">
        <v>19</v>
      </c>
      <c r="F1956" s="12">
        <v>20210303</v>
      </c>
      <c r="G1956" s="12" t="s">
        <v>20</v>
      </c>
      <c r="H1956" s="12" t="s">
        <v>119</v>
      </c>
      <c r="I1956" s="12" t="s">
        <v>120</v>
      </c>
      <c r="J1956" s="12">
        <v>1.38</v>
      </c>
      <c r="K1956" s="12" t="s">
        <v>23</v>
      </c>
      <c r="L1956">
        <f t="shared" si="60"/>
        <v>2</v>
      </c>
      <c r="M1956">
        <f>MATCH(H:H,[1]价格表!$B$4:$B$35,0)</f>
        <v>6</v>
      </c>
      <c r="N1956" s="4">
        <f>IF(J1956&lt;=0.3,INDEX([1]价格表!$B$4:$I$31,M1956,2),IF(AND(J1956&gt;0.3,J1956&lt;=1),INDEX([1]价格表!$B$4:$I$31,M1956,3),IF(AND(J1956&gt;1,J1956&lt;=2.2),INDEX([1]价格表!$B$4:$I$31,M1956,4),IF(AND(J1956&gt;2.2,J1956&lt;=3.3),INDEX([1]价格表!$B$4:$I$31,M1956,5),IF(AND(J1956&gt;3.3,J1956&lt;=4),INDEX([1]价格表!$B$4:$I$31,M1956,6),IF(AND(J1956&gt;4,J1956&lt;=5.5),INDEX([1]价格表!$B$4:$I$31,M1956,7),IF(J1956&gt;5.5,2.6+INDEX([1]价格表!$B$4:$I$31,M1956,8)*L1956)))))))</f>
        <v>2.95</v>
      </c>
      <c r="O1956" s="3"/>
      <c r="P1956" s="3"/>
      <c r="Q1956" s="3">
        <f t="shared" si="61"/>
        <v>0</v>
      </c>
    </row>
    <row r="1957" spans="1:17">
      <c r="A1957" s="11">
        <v>4607030173666</v>
      </c>
      <c r="B1957" s="1" t="s">
        <v>19</v>
      </c>
      <c r="C1957" s="12">
        <v>20210221</v>
      </c>
      <c r="D1957" s="12">
        <v>610538201209</v>
      </c>
      <c r="E1957" s="12" t="s">
        <v>19</v>
      </c>
      <c r="F1957" s="12">
        <v>20210303</v>
      </c>
      <c r="G1957" s="12" t="s">
        <v>20</v>
      </c>
      <c r="H1957" s="12" t="s">
        <v>119</v>
      </c>
      <c r="I1957" s="12" t="s">
        <v>120</v>
      </c>
      <c r="J1957" s="12">
        <v>2.39</v>
      </c>
      <c r="K1957" s="12" t="s">
        <v>23</v>
      </c>
      <c r="L1957">
        <f t="shared" si="60"/>
        <v>3</v>
      </c>
      <c r="M1957">
        <f>MATCH(H:H,[1]价格表!$B$4:$B$35,0)</f>
        <v>6</v>
      </c>
      <c r="N1957" s="4">
        <f>IF(J1957&lt;=0.3,INDEX([1]价格表!$B$4:$I$31,M1957,2),IF(AND(J1957&gt;0.3,J1957&lt;=1),INDEX([1]价格表!$B$4:$I$31,M1957,3),IF(AND(J1957&gt;1,J1957&lt;=2.2),INDEX([1]价格表!$B$4:$I$31,M1957,4),IF(AND(J1957&gt;2.2,J1957&lt;=3.3),INDEX([1]价格表!$B$4:$I$31,M1957,5),IF(AND(J1957&gt;3.3,J1957&lt;=4),INDEX([1]价格表!$B$4:$I$31,M1957,6),IF(AND(J1957&gt;4,J1957&lt;=5.5),INDEX([1]价格表!$B$4:$I$31,M1957,7),IF(J1957&gt;5.5,2.6+INDEX([1]价格表!$B$4:$I$31,M1957,8)*L1957)))))))</f>
        <v>3.3</v>
      </c>
      <c r="O1957" s="3"/>
      <c r="P1957" s="3"/>
      <c r="Q1957" s="3">
        <f t="shared" si="61"/>
        <v>0</v>
      </c>
    </row>
    <row r="1958" spans="1:17">
      <c r="A1958" s="11">
        <v>4607030234513</v>
      </c>
      <c r="B1958" s="1" t="s">
        <v>19</v>
      </c>
      <c r="C1958" s="12">
        <v>20210221</v>
      </c>
      <c r="D1958" s="12">
        <v>610538201209</v>
      </c>
      <c r="E1958" s="12" t="s">
        <v>19</v>
      </c>
      <c r="F1958" s="12">
        <v>20210303</v>
      </c>
      <c r="G1958" s="12" t="s">
        <v>20</v>
      </c>
      <c r="H1958" s="12" t="s">
        <v>119</v>
      </c>
      <c r="I1958" s="12" t="s">
        <v>120</v>
      </c>
      <c r="J1958" s="12">
        <v>2.31</v>
      </c>
      <c r="K1958" s="12" t="s">
        <v>23</v>
      </c>
      <c r="L1958">
        <f t="shared" si="60"/>
        <v>3</v>
      </c>
      <c r="M1958">
        <f>MATCH(H:H,[1]价格表!$B$4:$B$35,0)</f>
        <v>6</v>
      </c>
      <c r="N1958" s="4">
        <f>IF(J1958&lt;=0.3,INDEX([1]价格表!$B$4:$I$31,M1958,2),IF(AND(J1958&gt;0.3,J1958&lt;=1),INDEX([1]价格表!$B$4:$I$31,M1958,3),IF(AND(J1958&gt;1,J1958&lt;=2.2),INDEX([1]价格表!$B$4:$I$31,M1958,4),IF(AND(J1958&gt;2.2,J1958&lt;=3.3),INDEX([1]价格表!$B$4:$I$31,M1958,5),IF(AND(J1958&gt;3.3,J1958&lt;=4),INDEX([1]价格表!$B$4:$I$31,M1958,6),IF(AND(J1958&gt;4,J1958&lt;=5.5),INDEX([1]价格表!$B$4:$I$31,M1958,7),IF(J1958&gt;5.5,2.6+INDEX([1]价格表!$B$4:$I$31,M1958,8)*L1958)))))))</f>
        <v>3.3</v>
      </c>
      <c r="O1958" s="3"/>
      <c r="P1958" s="3"/>
      <c r="Q1958" s="3">
        <f t="shared" si="61"/>
        <v>0</v>
      </c>
    </row>
    <row r="1959" spans="1:17">
      <c r="A1959" s="11">
        <v>4607030255175</v>
      </c>
      <c r="B1959" s="1" t="s">
        <v>19</v>
      </c>
      <c r="C1959" s="12">
        <v>20210221</v>
      </c>
      <c r="D1959" s="12">
        <v>610538201209</v>
      </c>
      <c r="E1959" s="12" t="s">
        <v>19</v>
      </c>
      <c r="F1959" s="12">
        <v>20210303</v>
      </c>
      <c r="G1959" s="12" t="s">
        <v>20</v>
      </c>
      <c r="H1959" s="12" t="s">
        <v>119</v>
      </c>
      <c r="I1959" s="12" t="s">
        <v>120</v>
      </c>
      <c r="J1959" s="12">
        <v>1.34</v>
      </c>
      <c r="K1959" s="12" t="s">
        <v>23</v>
      </c>
      <c r="L1959">
        <f t="shared" si="60"/>
        <v>2</v>
      </c>
      <c r="M1959">
        <f>MATCH(H:H,[1]价格表!$B$4:$B$35,0)</f>
        <v>6</v>
      </c>
      <c r="N1959" s="4">
        <f>IF(J1959&lt;=0.3,INDEX([1]价格表!$B$4:$I$31,M1959,2),IF(AND(J1959&gt;0.3,J1959&lt;=1),INDEX([1]价格表!$B$4:$I$31,M1959,3),IF(AND(J1959&gt;1,J1959&lt;=2.2),INDEX([1]价格表!$B$4:$I$31,M1959,4),IF(AND(J1959&gt;2.2,J1959&lt;=3.3),INDEX([1]价格表!$B$4:$I$31,M1959,5),IF(AND(J1959&gt;3.3,J1959&lt;=4),INDEX([1]价格表!$B$4:$I$31,M1959,6),IF(AND(J1959&gt;4,J1959&lt;=5.5),INDEX([1]价格表!$B$4:$I$31,M1959,7),IF(J1959&gt;5.5,2.6+INDEX([1]价格表!$B$4:$I$31,M1959,8)*L1959)))))))</f>
        <v>2.95</v>
      </c>
      <c r="O1959" s="3"/>
      <c r="P1959" s="3"/>
      <c r="Q1959" s="3">
        <f t="shared" si="61"/>
        <v>0</v>
      </c>
    </row>
    <row r="1960" spans="1:17">
      <c r="A1960" s="11">
        <v>4607044952824</v>
      </c>
      <c r="B1960" s="1" t="s">
        <v>19</v>
      </c>
      <c r="C1960" s="12">
        <v>20210221</v>
      </c>
      <c r="D1960" s="12">
        <v>610538201209</v>
      </c>
      <c r="E1960" s="12" t="s">
        <v>19</v>
      </c>
      <c r="F1960" s="12">
        <v>20210303</v>
      </c>
      <c r="G1960" s="12" t="s">
        <v>20</v>
      </c>
      <c r="H1960" s="12" t="s">
        <v>119</v>
      </c>
      <c r="I1960" s="12" t="s">
        <v>120</v>
      </c>
      <c r="J1960" s="12">
        <v>1.38</v>
      </c>
      <c r="K1960" s="12" t="s">
        <v>23</v>
      </c>
      <c r="L1960">
        <f t="shared" si="60"/>
        <v>2</v>
      </c>
      <c r="M1960">
        <f>MATCH(H:H,[1]价格表!$B$4:$B$35,0)</f>
        <v>6</v>
      </c>
      <c r="N1960" s="4">
        <f>IF(J1960&lt;=0.3,INDEX([1]价格表!$B$4:$I$31,M1960,2),IF(AND(J1960&gt;0.3,J1960&lt;=1),INDEX([1]价格表!$B$4:$I$31,M1960,3),IF(AND(J1960&gt;1,J1960&lt;=2.2),INDEX([1]价格表!$B$4:$I$31,M1960,4),IF(AND(J1960&gt;2.2,J1960&lt;=3.3),INDEX([1]价格表!$B$4:$I$31,M1960,5),IF(AND(J1960&gt;3.3,J1960&lt;=4),INDEX([1]价格表!$B$4:$I$31,M1960,6),IF(AND(J1960&gt;4,J1960&lt;=5.5),INDEX([1]价格表!$B$4:$I$31,M1960,7),IF(J1960&gt;5.5,2.6+INDEX([1]价格表!$B$4:$I$31,M1960,8)*L1960)))))))</f>
        <v>2.95</v>
      </c>
      <c r="O1960" s="3"/>
      <c r="P1960" s="3"/>
      <c r="Q1960" s="3">
        <f t="shared" si="61"/>
        <v>0</v>
      </c>
    </row>
    <row r="1961" spans="1:17">
      <c r="A1961" s="11">
        <v>4607044953882</v>
      </c>
      <c r="B1961" s="1" t="s">
        <v>19</v>
      </c>
      <c r="C1961" s="12">
        <v>20210221</v>
      </c>
      <c r="D1961" s="12">
        <v>610538201209</v>
      </c>
      <c r="E1961" s="12" t="s">
        <v>19</v>
      </c>
      <c r="F1961" s="12">
        <v>20210303</v>
      </c>
      <c r="G1961" s="12" t="s">
        <v>20</v>
      </c>
      <c r="H1961" s="12" t="s">
        <v>119</v>
      </c>
      <c r="I1961" s="12" t="s">
        <v>120</v>
      </c>
      <c r="J1961" s="12">
        <v>1.4</v>
      </c>
      <c r="K1961" s="12" t="s">
        <v>23</v>
      </c>
      <c r="L1961">
        <f t="shared" si="60"/>
        <v>2</v>
      </c>
      <c r="M1961">
        <f>MATCH(H:H,[1]价格表!$B$4:$B$35,0)</f>
        <v>6</v>
      </c>
      <c r="N1961" s="4">
        <f>IF(J1961&lt;=0.3,INDEX([1]价格表!$B$4:$I$31,M1961,2),IF(AND(J1961&gt;0.3,J1961&lt;=1),INDEX([1]价格表!$B$4:$I$31,M1961,3),IF(AND(J1961&gt;1,J1961&lt;=2.2),INDEX([1]价格表!$B$4:$I$31,M1961,4),IF(AND(J1961&gt;2.2,J1961&lt;=3.3),INDEX([1]价格表!$B$4:$I$31,M1961,5),IF(AND(J1961&gt;3.3,J1961&lt;=4),INDEX([1]价格表!$B$4:$I$31,M1961,6),IF(AND(J1961&gt;4,J1961&lt;=5.5),INDEX([1]价格表!$B$4:$I$31,M1961,7),IF(J1961&gt;5.5,2.6+INDEX([1]价格表!$B$4:$I$31,M1961,8)*L1961)))))))</f>
        <v>2.95</v>
      </c>
      <c r="O1961" s="3"/>
      <c r="P1961" s="3"/>
      <c r="Q1961" s="3">
        <f t="shared" si="61"/>
        <v>0</v>
      </c>
    </row>
    <row r="1962" spans="1:17">
      <c r="A1962" s="11">
        <v>4607044954100</v>
      </c>
      <c r="B1962" s="1" t="s">
        <v>19</v>
      </c>
      <c r="C1962" s="12">
        <v>20210221</v>
      </c>
      <c r="D1962" s="12">
        <v>610538201209</v>
      </c>
      <c r="E1962" s="12" t="s">
        <v>19</v>
      </c>
      <c r="F1962" s="12">
        <v>20210303</v>
      </c>
      <c r="G1962" s="12" t="s">
        <v>20</v>
      </c>
      <c r="H1962" s="12" t="s">
        <v>119</v>
      </c>
      <c r="I1962" s="12" t="s">
        <v>120</v>
      </c>
      <c r="J1962" s="12">
        <v>1.32</v>
      </c>
      <c r="K1962" s="12" t="s">
        <v>23</v>
      </c>
      <c r="L1962">
        <f t="shared" si="60"/>
        <v>2</v>
      </c>
      <c r="M1962">
        <f>MATCH(H:H,[1]价格表!$B$4:$B$35,0)</f>
        <v>6</v>
      </c>
      <c r="N1962" s="4">
        <f>IF(J1962&lt;=0.3,INDEX([1]价格表!$B$4:$I$31,M1962,2),IF(AND(J1962&gt;0.3,J1962&lt;=1),INDEX([1]价格表!$B$4:$I$31,M1962,3),IF(AND(J1962&gt;1,J1962&lt;=2.2),INDEX([1]价格表!$B$4:$I$31,M1962,4),IF(AND(J1962&gt;2.2,J1962&lt;=3.3),INDEX([1]价格表!$B$4:$I$31,M1962,5),IF(AND(J1962&gt;3.3,J1962&lt;=4),INDEX([1]价格表!$B$4:$I$31,M1962,6),IF(AND(J1962&gt;4,J1962&lt;=5.5),INDEX([1]价格表!$B$4:$I$31,M1962,7),IF(J1962&gt;5.5,2.6+INDEX([1]价格表!$B$4:$I$31,M1962,8)*L1962)))))))</f>
        <v>2.95</v>
      </c>
      <c r="O1962" s="3"/>
      <c r="P1962" s="3"/>
      <c r="Q1962" s="3">
        <f t="shared" si="61"/>
        <v>0</v>
      </c>
    </row>
    <row r="1963" spans="1:17">
      <c r="A1963" s="11">
        <v>4607044968171</v>
      </c>
      <c r="B1963" s="1" t="s">
        <v>19</v>
      </c>
      <c r="C1963" s="12">
        <v>20210221</v>
      </c>
      <c r="D1963" s="12">
        <v>610538201209</v>
      </c>
      <c r="E1963" s="12" t="s">
        <v>19</v>
      </c>
      <c r="F1963" s="12">
        <v>20210303</v>
      </c>
      <c r="G1963" s="12" t="s">
        <v>20</v>
      </c>
      <c r="H1963" s="12" t="s">
        <v>119</v>
      </c>
      <c r="I1963" s="12" t="s">
        <v>120</v>
      </c>
      <c r="J1963" s="12">
        <v>1.36</v>
      </c>
      <c r="K1963" s="12" t="s">
        <v>23</v>
      </c>
      <c r="L1963">
        <f t="shared" si="60"/>
        <v>2</v>
      </c>
      <c r="M1963">
        <f>MATCH(H:H,[1]价格表!$B$4:$B$35,0)</f>
        <v>6</v>
      </c>
      <c r="N1963" s="4">
        <f>IF(J1963&lt;=0.3,INDEX([1]价格表!$B$4:$I$31,M1963,2),IF(AND(J1963&gt;0.3,J1963&lt;=1),INDEX([1]价格表!$B$4:$I$31,M1963,3),IF(AND(J1963&gt;1,J1963&lt;=2.2),INDEX([1]价格表!$B$4:$I$31,M1963,4),IF(AND(J1963&gt;2.2,J1963&lt;=3.3),INDEX([1]价格表!$B$4:$I$31,M1963,5),IF(AND(J1963&gt;3.3,J1963&lt;=4),INDEX([1]价格表!$B$4:$I$31,M1963,6),IF(AND(J1963&gt;4,J1963&lt;=5.5),INDEX([1]价格表!$B$4:$I$31,M1963,7),IF(J1963&gt;5.5,2.6+INDEX([1]价格表!$B$4:$I$31,M1963,8)*L1963)))))))</f>
        <v>2.95</v>
      </c>
      <c r="O1963" s="3"/>
      <c r="P1963" s="3"/>
      <c r="Q1963" s="3">
        <f t="shared" si="61"/>
        <v>0</v>
      </c>
    </row>
    <row r="1964" spans="1:17">
      <c r="A1964" s="11">
        <v>4607046320077</v>
      </c>
      <c r="B1964" s="1" t="s">
        <v>19</v>
      </c>
      <c r="C1964" s="12">
        <v>20210221</v>
      </c>
      <c r="D1964" s="12">
        <v>610538201209</v>
      </c>
      <c r="E1964" s="12" t="s">
        <v>19</v>
      </c>
      <c r="F1964" s="12">
        <v>20210303</v>
      </c>
      <c r="G1964" s="12" t="s">
        <v>20</v>
      </c>
      <c r="H1964" s="12" t="s">
        <v>72</v>
      </c>
      <c r="I1964" s="12" t="s">
        <v>73</v>
      </c>
      <c r="J1964" s="12">
        <v>7</v>
      </c>
      <c r="K1964" s="12" t="s">
        <v>23</v>
      </c>
      <c r="L1964">
        <f t="shared" si="60"/>
        <v>7</v>
      </c>
      <c r="M1964">
        <f>MATCH(H:H,[1]价格表!$B$4:$B$35,0)</f>
        <v>2</v>
      </c>
      <c r="N1964" s="4">
        <f>IF(J1964&lt;=0.3,INDEX([1]价格表!$B$4:$I$31,M1964,2),IF(AND(J1964&gt;0.3,J1964&lt;=1),INDEX([1]价格表!$B$4:$I$31,M1964,3),IF(AND(J1964&gt;1,J1964&lt;=2.2),INDEX([1]价格表!$B$4:$I$31,M1964,4),IF(AND(J1964&gt;2.2,J1964&lt;=3.3),INDEX([1]价格表!$B$4:$I$31,M1964,5),IF(AND(J1964&gt;3.3,J1964&lt;=4),INDEX([1]价格表!$B$4:$I$31,M1964,6),IF(AND(J1964&gt;4,J1964&lt;=5.5),INDEX([1]价格表!$B$4:$I$31,M1964,7),IF(J1964&gt;5.5,2.6+INDEX([1]价格表!$B$4:$I$31,M1964,8)*L1964)))))))</f>
        <v>7.5</v>
      </c>
      <c r="O1964" s="3"/>
      <c r="P1964" s="3"/>
      <c r="Q1964" s="3">
        <f t="shared" si="61"/>
        <v>0</v>
      </c>
    </row>
    <row r="1965" spans="1:17">
      <c r="A1965" s="11">
        <v>4606991738474</v>
      </c>
      <c r="B1965" s="1" t="s">
        <v>19</v>
      </c>
      <c r="C1965" s="12">
        <v>20210221</v>
      </c>
      <c r="D1965" s="12">
        <v>610538201209</v>
      </c>
      <c r="E1965" s="12" t="s">
        <v>19</v>
      </c>
      <c r="F1965" s="12">
        <v>20210303</v>
      </c>
      <c r="G1965" s="12" t="s">
        <v>20</v>
      </c>
      <c r="H1965" s="12" t="s">
        <v>43</v>
      </c>
      <c r="I1965" s="12" t="s">
        <v>87</v>
      </c>
      <c r="J1965" s="12">
        <v>6.26</v>
      </c>
      <c r="K1965" s="12" t="s">
        <v>23</v>
      </c>
      <c r="L1965">
        <f t="shared" si="60"/>
        <v>7</v>
      </c>
      <c r="M1965">
        <f>MATCH(H:H,[1]价格表!$B$4:$B$35,0)</f>
        <v>4</v>
      </c>
      <c r="N1965" s="4">
        <f>IF(J1965&lt;=0.3,INDEX([1]价格表!$B$4:$I$31,M1965,2),IF(AND(J1965&gt;0.3,J1965&lt;=1),INDEX([1]价格表!$B$4:$I$31,M1965,3),IF(AND(J1965&gt;1,J1965&lt;=2.2),INDEX([1]价格表!$B$4:$I$31,M1965,4),IF(AND(J1965&gt;2.2,J1965&lt;=3.3),INDEX([1]价格表!$B$4:$I$31,M1965,5),IF(AND(J1965&gt;3.3,J1965&lt;=4),INDEX([1]价格表!$B$4:$I$31,M1965,6),IF(AND(J1965&gt;4,J1965&lt;=5.5),INDEX([1]价格表!$B$4:$I$31,M1965,7),IF(J1965&gt;5.5,2.6+INDEX([1]价格表!$B$4:$I$31,M1965,8)*L1965)))))))</f>
        <v>9.25</v>
      </c>
      <c r="O1965" s="3"/>
      <c r="P1965" s="3"/>
      <c r="Q1965" s="3">
        <f t="shared" si="61"/>
        <v>0</v>
      </c>
    </row>
    <row r="1966" spans="1:17">
      <c r="A1966" s="11">
        <v>4606991738853</v>
      </c>
      <c r="B1966" s="1" t="s">
        <v>19</v>
      </c>
      <c r="C1966" s="12">
        <v>20210221</v>
      </c>
      <c r="D1966" s="12">
        <v>610538201209</v>
      </c>
      <c r="E1966" s="12" t="s">
        <v>19</v>
      </c>
      <c r="F1966" s="12">
        <v>20210303</v>
      </c>
      <c r="G1966" s="12" t="s">
        <v>20</v>
      </c>
      <c r="H1966" s="12" t="s">
        <v>29</v>
      </c>
      <c r="I1966" s="12" t="s">
        <v>123</v>
      </c>
      <c r="J1966" s="12">
        <v>6.26</v>
      </c>
      <c r="K1966" s="12" t="s">
        <v>23</v>
      </c>
      <c r="L1966">
        <f t="shared" si="60"/>
        <v>7</v>
      </c>
      <c r="M1966">
        <f>MATCH(H:H,[1]价格表!$B$4:$B$35,0)</f>
        <v>3</v>
      </c>
      <c r="N1966" s="4">
        <f>IF(J1966&lt;=0.3,INDEX([1]价格表!$B$4:$I$31,M1966,2),IF(AND(J1966&gt;0.3,J1966&lt;=1),INDEX([1]价格表!$B$4:$I$31,M1966,3),IF(AND(J1966&gt;1,J1966&lt;=2.2),INDEX([1]价格表!$B$4:$I$31,M1966,4),IF(AND(J1966&gt;2.2,J1966&lt;=3.3),INDEX([1]价格表!$B$4:$I$31,M1966,5),IF(AND(J1966&gt;3.3,J1966&lt;=4),INDEX([1]价格表!$B$4:$I$31,M1966,6),IF(AND(J1966&gt;4,J1966&lt;=5.5),INDEX([1]价格表!$B$4:$I$31,M1966,7),IF(J1966&gt;5.5,2.6+INDEX([1]价格表!$B$4:$I$31,M1966,8)*L1966)))))))</f>
        <v>9.25</v>
      </c>
      <c r="O1966" s="3"/>
      <c r="P1966" s="3"/>
      <c r="Q1966" s="3">
        <f t="shared" si="61"/>
        <v>0</v>
      </c>
    </row>
    <row r="1967" spans="1:17">
      <c r="A1967" s="11">
        <v>4606991738363</v>
      </c>
      <c r="B1967" s="1" t="s">
        <v>19</v>
      </c>
      <c r="C1967" s="12">
        <v>20210221</v>
      </c>
      <c r="D1967" s="12">
        <v>610538201209</v>
      </c>
      <c r="E1967" s="12" t="s">
        <v>19</v>
      </c>
      <c r="F1967" s="12">
        <v>20210303</v>
      </c>
      <c r="G1967" s="12" t="s">
        <v>20</v>
      </c>
      <c r="H1967" s="12" t="s">
        <v>119</v>
      </c>
      <c r="I1967" s="12" t="s">
        <v>120</v>
      </c>
      <c r="J1967" s="12">
        <v>6.27</v>
      </c>
      <c r="K1967" s="12" t="s">
        <v>23</v>
      </c>
      <c r="L1967">
        <f t="shared" si="60"/>
        <v>7</v>
      </c>
      <c r="M1967">
        <f>MATCH(H:H,[1]价格表!$B$4:$B$35,0)</f>
        <v>6</v>
      </c>
      <c r="N1967" s="4">
        <f>IF(J1967&lt;=0.3,INDEX([1]价格表!$B$4:$I$31,M1967,2),IF(AND(J1967&gt;0.3,J1967&lt;=1),INDEX([1]价格表!$B$4:$I$31,M1967,3),IF(AND(J1967&gt;1,J1967&lt;=2.2),INDEX([1]价格表!$B$4:$I$31,M1967,4),IF(AND(J1967&gt;2.2,J1967&lt;=3.3),INDEX([1]价格表!$B$4:$I$31,M1967,5),IF(AND(J1967&gt;3.3,J1967&lt;=4),INDEX([1]价格表!$B$4:$I$31,M1967,6),IF(AND(J1967&gt;4,J1967&lt;=5.5),INDEX([1]价格表!$B$4:$I$31,M1967,7),IF(J1967&gt;5.5,2.6+INDEX([1]价格表!$B$4:$I$31,M1967,8)*L1967)))))))</f>
        <v>9.25</v>
      </c>
      <c r="O1967" s="3"/>
      <c r="P1967" s="3"/>
      <c r="Q1967" s="3">
        <f t="shared" si="61"/>
        <v>0</v>
      </c>
    </row>
    <row r="1968" spans="1:17">
      <c r="A1968" s="11">
        <v>4607030139537</v>
      </c>
      <c r="B1968" s="1" t="s">
        <v>19</v>
      </c>
      <c r="C1968" s="12">
        <v>20210221</v>
      </c>
      <c r="D1968" s="12">
        <v>610538201209</v>
      </c>
      <c r="E1968" s="12" t="s">
        <v>19</v>
      </c>
      <c r="F1968" s="12">
        <v>20210303</v>
      </c>
      <c r="G1968" s="12" t="s">
        <v>20</v>
      </c>
      <c r="H1968" s="12" t="s">
        <v>33</v>
      </c>
      <c r="I1968" s="12" t="s">
        <v>102</v>
      </c>
      <c r="J1968" s="12">
        <v>6.3</v>
      </c>
      <c r="K1968" s="12" t="s">
        <v>23</v>
      </c>
      <c r="L1968">
        <f t="shared" si="60"/>
        <v>7</v>
      </c>
      <c r="M1968">
        <f>MATCH(H:H,[1]价格表!$B$4:$B$35,0)</f>
        <v>7</v>
      </c>
      <c r="N1968" s="4">
        <f>IF(J1968&lt;=0.3,INDEX([1]价格表!$B$4:$I$31,M1968,2),IF(AND(J1968&gt;0.3,J1968&lt;=1),INDEX([1]价格表!$B$4:$I$31,M1968,3),IF(AND(J1968&gt;1,J1968&lt;=2.2),INDEX([1]价格表!$B$4:$I$31,M1968,4),IF(AND(J1968&gt;2.2,J1968&lt;=3.3),INDEX([1]价格表!$B$4:$I$31,M1968,5),IF(AND(J1968&gt;3.3,J1968&lt;=4),INDEX([1]价格表!$B$4:$I$31,M1968,6),IF(AND(J1968&gt;4,J1968&lt;=5.5),INDEX([1]价格表!$B$4:$I$31,M1968,7),IF(J1968&gt;5.5,2.6+INDEX([1]价格表!$B$4:$I$31,M1968,8)*L1968)))))))</f>
        <v>9.25</v>
      </c>
      <c r="O1968" s="3"/>
      <c r="P1968" s="3"/>
      <c r="Q1968" s="3">
        <f t="shared" si="61"/>
        <v>0</v>
      </c>
    </row>
    <row r="1969" spans="1:17">
      <c r="A1969" s="11">
        <v>4607030255103</v>
      </c>
      <c r="B1969" s="1" t="s">
        <v>19</v>
      </c>
      <c r="C1969" s="12">
        <v>20210221</v>
      </c>
      <c r="D1969" s="12">
        <v>610538201209</v>
      </c>
      <c r="E1969" s="12" t="s">
        <v>19</v>
      </c>
      <c r="F1969" s="12">
        <v>20210303</v>
      </c>
      <c r="G1969" s="12" t="s">
        <v>20</v>
      </c>
      <c r="H1969" s="12" t="s">
        <v>129</v>
      </c>
      <c r="I1969" s="12" t="s">
        <v>130</v>
      </c>
      <c r="J1969" s="12">
        <v>6.33</v>
      </c>
      <c r="K1969" s="12" t="s">
        <v>23</v>
      </c>
      <c r="L1969">
        <f t="shared" si="60"/>
        <v>7</v>
      </c>
      <c r="M1969">
        <f>MATCH(H:H,[1]价格表!$B$4:$B$35,0)</f>
        <v>18</v>
      </c>
      <c r="N1969" s="4">
        <f>IF(J1969&lt;=0.3,INDEX([1]价格表!$B$4:$I$31,M1969,2),IF(AND(J1969&gt;0.3,J1969&lt;=1),INDEX([1]价格表!$B$4:$I$31,M1969,3),IF(AND(J1969&gt;1,J1969&lt;=2.2),INDEX([1]价格表!$B$4:$I$31,M1969,4),IF(AND(J1969&gt;2.2,J1969&lt;=3.3),INDEX([1]价格表!$B$4:$I$31,M1969,5),IF(AND(J1969&gt;3.3,J1969&lt;=4),INDEX([1]价格表!$B$4:$I$31,M1969,6),IF(AND(J1969&gt;4,J1969&lt;=5.5),INDEX([1]价格表!$B$4:$I$31,M1969,7),IF(J1969&gt;5.5,2.6+INDEX([1]价格表!$B$4:$I$31,M1969,8)*L1969)))))))</f>
        <v>9.25</v>
      </c>
      <c r="O1969" s="3"/>
      <c r="P1969" s="3"/>
      <c r="Q1969" s="3">
        <f t="shared" si="61"/>
        <v>0</v>
      </c>
    </row>
    <row r="1970" spans="1:17">
      <c r="A1970" s="11">
        <v>4607046320044</v>
      </c>
      <c r="B1970" s="1" t="s">
        <v>19</v>
      </c>
      <c r="C1970" s="12">
        <v>20210221</v>
      </c>
      <c r="D1970" s="12">
        <v>610538201209</v>
      </c>
      <c r="E1970" s="12" t="s">
        <v>19</v>
      </c>
      <c r="F1970" s="12">
        <v>20210303</v>
      </c>
      <c r="G1970" s="12" t="s">
        <v>20</v>
      </c>
      <c r="H1970" s="12" t="s">
        <v>40</v>
      </c>
      <c r="I1970" s="12" t="s">
        <v>103</v>
      </c>
      <c r="J1970" s="12">
        <v>6.47</v>
      </c>
      <c r="K1970" s="12" t="s">
        <v>23</v>
      </c>
      <c r="L1970">
        <f t="shared" si="60"/>
        <v>7</v>
      </c>
      <c r="M1970">
        <f>MATCH(H:H,[1]价格表!$B$4:$B$35,0)</f>
        <v>9</v>
      </c>
      <c r="N1970" s="4">
        <f>IF(J1970&lt;=0.3,INDEX([1]价格表!$B$4:$I$31,M1970,2),IF(AND(J1970&gt;0.3,J1970&lt;=1),INDEX([1]价格表!$B$4:$I$31,M1970,3),IF(AND(J1970&gt;1,J1970&lt;=2.2),INDEX([1]价格表!$B$4:$I$31,M1970,4),IF(AND(J1970&gt;2.2,J1970&lt;=3.3),INDEX([1]价格表!$B$4:$I$31,M1970,5),IF(AND(J1970&gt;3.3,J1970&lt;=4),INDEX([1]价格表!$B$4:$I$31,M1970,6),IF(AND(J1970&gt;4,J1970&lt;=5.5),INDEX([1]价格表!$B$4:$I$31,M1970,7),IF(J1970&gt;5.5,2.6+INDEX([1]价格表!$B$4:$I$31,M1970,8)*L1970)))))))</f>
        <v>9.25</v>
      </c>
      <c r="O1970" s="5">
        <v>5.05</v>
      </c>
      <c r="P1970" s="5">
        <v>4.6</v>
      </c>
      <c r="Q1970" s="3">
        <f t="shared" si="61"/>
        <v>-4.65</v>
      </c>
    </row>
    <row r="1971" spans="1:17">
      <c r="A1971" s="11">
        <v>4607046319629</v>
      </c>
      <c r="B1971" s="1" t="s">
        <v>19</v>
      </c>
      <c r="C1971" s="12">
        <v>20210221</v>
      </c>
      <c r="D1971" s="12">
        <v>610538201209</v>
      </c>
      <c r="E1971" s="12" t="s">
        <v>19</v>
      </c>
      <c r="F1971" s="12">
        <v>20210303</v>
      </c>
      <c r="G1971" s="12" t="s">
        <v>20</v>
      </c>
      <c r="H1971" s="12" t="s">
        <v>40</v>
      </c>
      <c r="I1971" s="12" t="s">
        <v>103</v>
      </c>
      <c r="J1971" s="12">
        <v>7.01</v>
      </c>
      <c r="K1971" s="12" t="s">
        <v>23</v>
      </c>
      <c r="L1971">
        <f t="shared" si="60"/>
        <v>8</v>
      </c>
      <c r="M1971">
        <f>MATCH(H:H,[1]价格表!$B$4:$B$35,0)</f>
        <v>9</v>
      </c>
      <c r="N1971" s="4">
        <f>IF(J1971&lt;=0.3,INDEX([1]价格表!$B$4:$I$31,M1971,2),IF(AND(J1971&gt;0.3,J1971&lt;=1),INDEX([1]价格表!$B$4:$I$31,M1971,3),IF(AND(J1971&gt;1,J1971&lt;=2.2),INDEX([1]价格表!$B$4:$I$31,M1971,4),IF(AND(J1971&gt;2.2,J1971&lt;=3.3),INDEX([1]价格表!$B$4:$I$31,M1971,5),IF(AND(J1971&gt;3.3,J1971&lt;=4),INDEX([1]价格表!$B$4:$I$31,M1971,6),IF(AND(J1971&gt;4,J1971&lt;=5.5),INDEX([1]价格表!$B$4:$I$31,M1971,7),IF(J1971&gt;5.5,2.6+INDEX([1]价格表!$B$4:$I$31,M1971,8)*L1971)))))))</f>
        <v>10.2</v>
      </c>
      <c r="O1971" s="3"/>
      <c r="P1971" s="3"/>
      <c r="Q1971" s="3">
        <f t="shared" si="61"/>
        <v>0</v>
      </c>
    </row>
    <row r="1972" spans="1:17">
      <c r="A1972" s="11">
        <v>4607046319911</v>
      </c>
      <c r="B1972" s="1" t="s">
        <v>19</v>
      </c>
      <c r="C1972" s="12">
        <v>20210221</v>
      </c>
      <c r="D1972" s="12">
        <v>610538201209</v>
      </c>
      <c r="E1972" s="12" t="s">
        <v>19</v>
      </c>
      <c r="F1972" s="12">
        <v>20210303</v>
      </c>
      <c r="G1972" s="12" t="s">
        <v>20</v>
      </c>
      <c r="H1972" s="12" t="s">
        <v>29</v>
      </c>
      <c r="I1972" s="12" t="s">
        <v>97</v>
      </c>
      <c r="J1972" s="12">
        <v>7.01</v>
      </c>
      <c r="K1972" s="12" t="s">
        <v>23</v>
      </c>
      <c r="L1972">
        <f t="shared" si="60"/>
        <v>8</v>
      </c>
      <c r="M1972">
        <f>MATCH(H:H,[1]价格表!$B$4:$B$35,0)</f>
        <v>3</v>
      </c>
      <c r="N1972" s="4">
        <f>IF(J1972&lt;=0.3,INDEX([1]价格表!$B$4:$I$31,M1972,2),IF(AND(J1972&gt;0.3,J1972&lt;=1),INDEX([1]价格表!$B$4:$I$31,M1972,3),IF(AND(J1972&gt;1,J1972&lt;=2.2),INDEX([1]价格表!$B$4:$I$31,M1972,4),IF(AND(J1972&gt;2.2,J1972&lt;=3.3),INDEX([1]价格表!$B$4:$I$31,M1972,5),IF(AND(J1972&gt;3.3,J1972&lt;=4),INDEX([1]价格表!$B$4:$I$31,M1972,6),IF(AND(J1972&gt;4,J1972&lt;=5.5),INDEX([1]价格表!$B$4:$I$31,M1972,7),IF(J1972&gt;5.5,2.6+INDEX([1]价格表!$B$4:$I$31,M1972,8)*L1972)))))))</f>
        <v>10.2</v>
      </c>
      <c r="O1972" s="3"/>
      <c r="P1972" s="3"/>
      <c r="Q1972" s="3">
        <f t="shared" si="61"/>
        <v>0</v>
      </c>
    </row>
    <row r="1973" spans="1:17">
      <c r="A1973" s="11">
        <v>4607039451639</v>
      </c>
      <c r="B1973" s="1" t="s">
        <v>19</v>
      </c>
      <c r="C1973" s="12">
        <v>20210221</v>
      </c>
      <c r="D1973" s="12">
        <v>610538201209</v>
      </c>
      <c r="E1973" s="12" t="s">
        <v>19</v>
      </c>
      <c r="F1973" s="12">
        <v>20210303</v>
      </c>
      <c r="G1973" s="12" t="s">
        <v>20</v>
      </c>
      <c r="H1973" s="12" t="s">
        <v>129</v>
      </c>
      <c r="I1973" s="12" t="s">
        <v>130</v>
      </c>
      <c r="J1973" s="12">
        <v>7.04</v>
      </c>
      <c r="K1973" s="12" t="s">
        <v>23</v>
      </c>
      <c r="L1973">
        <f t="shared" si="60"/>
        <v>8</v>
      </c>
      <c r="M1973">
        <f>MATCH(H:H,[1]价格表!$B$4:$B$35,0)</f>
        <v>18</v>
      </c>
      <c r="N1973" s="4">
        <f>IF(J1973&lt;=0.3,INDEX([1]价格表!$B$4:$I$31,M1973,2),IF(AND(J1973&gt;0.3,J1973&lt;=1),INDEX([1]价格表!$B$4:$I$31,M1973,3),IF(AND(J1973&gt;1,J1973&lt;=2.2),INDEX([1]价格表!$B$4:$I$31,M1973,4),IF(AND(J1973&gt;2.2,J1973&lt;=3.3),INDEX([1]价格表!$B$4:$I$31,M1973,5),IF(AND(J1973&gt;3.3,J1973&lt;=4),INDEX([1]价格表!$B$4:$I$31,M1973,6),IF(AND(J1973&gt;4,J1973&lt;=5.5),INDEX([1]价格表!$B$4:$I$31,M1973,7),IF(J1973&gt;5.5,2.6+INDEX([1]价格表!$B$4:$I$31,M1973,8)*L1973)))))))</f>
        <v>10.2</v>
      </c>
      <c r="O1973" s="3"/>
      <c r="P1973" s="3"/>
      <c r="Q1973" s="3">
        <f t="shared" si="61"/>
        <v>0</v>
      </c>
    </row>
    <row r="1974" spans="1:17">
      <c r="A1974" s="11">
        <v>4607046319977</v>
      </c>
      <c r="B1974" s="1" t="s">
        <v>19</v>
      </c>
      <c r="C1974" s="12">
        <v>20210221</v>
      </c>
      <c r="D1974" s="12">
        <v>610538201209</v>
      </c>
      <c r="E1974" s="12" t="s">
        <v>19</v>
      </c>
      <c r="F1974" s="12">
        <v>20210303</v>
      </c>
      <c r="G1974" s="12" t="s">
        <v>20</v>
      </c>
      <c r="H1974" s="12" t="s">
        <v>40</v>
      </c>
      <c r="I1974" s="12" t="s">
        <v>103</v>
      </c>
      <c r="J1974" s="12">
        <v>7.12</v>
      </c>
      <c r="K1974" s="12" t="s">
        <v>23</v>
      </c>
      <c r="L1974">
        <f t="shared" si="60"/>
        <v>8</v>
      </c>
      <c r="M1974">
        <f>MATCH(H:H,[1]价格表!$B$4:$B$35,0)</f>
        <v>9</v>
      </c>
      <c r="N1974" s="4">
        <f>IF(J1974&lt;=0.3,INDEX([1]价格表!$B$4:$I$31,M1974,2),IF(AND(J1974&gt;0.3,J1974&lt;=1),INDEX([1]价格表!$B$4:$I$31,M1974,3),IF(AND(J1974&gt;1,J1974&lt;=2.2),INDEX([1]价格表!$B$4:$I$31,M1974,4),IF(AND(J1974&gt;2.2,J1974&lt;=3.3),INDEX([1]价格表!$B$4:$I$31,M1974,5),IF(AND(J1974&gt;3.3,J1974&lt;=4),INDEX([1]价格表!$B$4:$I$31,M1974,6),IF(AND(J1974&gt;4,J1974&lt;=5.5),INDEX([1]价格表!$B$4:$I$31,M1974,7),IF(J1974&gt;5.5,2.6+INDEX([1]价格表!$B$4:$I$31,M1974,8)*L1974)))))))</f>
        <v>10.2</v>
      </c>
      <c r="O1974" s="3"/>
      <c r="P1974" s="3"/>
      <c r="Q1974" s="3">
        <f t="shared" si="61"/>
        <v>0</v>
      </c>
    </row>
    <row r="1975" spans="1:17">
      <c r="A1975" s="11">
        <v>4607044926210</v>
      </c>
      <c r="B1975" s="1" t="s">
        <v>19</v>
      </c>
      <c r="C1975" s="12">
        <v>20210221</v>
      </c>
      <c r="D1975" s="12">
        <v>610538201209</v>
      </c>
      <c r="E1975" s="12" t="s">
        <v>19</v>
      </c>
      <c r="F1975" s="12">
        <v>20210303</v>
      </c>
      <c r="G1975" s="12" t="s">
        <v>20</v>
      </c>
      <c r="H1975" s="12" t="s">
        <v>226</v>
      </c>
      <c r="I1975" s="12" t="s">
        <v>297</v>
      </c>
      <c r="J1975" s="12">
        <v>9.22</v>
      </c>
      <c r="K1975" s="12" t="s">
        <v>23</v>
      </c>
      <c r="L1975">
        <f t="shared" si="60"/>
        <v>10</v>
      </c>
      <c r="M1975">
        <f>MATCH(H:H,[1]价格表!$B$4:$B$35,0)</f>
        <v>25</v>
      </c>
      <c r="N1975" s="4">
        <f>IF(J1975&lt;=0.3,INDEX([1]价格表!$B$4:$I$31,M1975,2),IF(AND(J1975&gt;0.3,J1975&lt;=1),INDEX([1]价格表!$B$4:$I$31,M1975,3),IF(AND(J1975&gt;1,J1975&lt;=2.2),INDEX([1]价格表!$B$4:$I$31,M1975,4),IF(AND(J1975&gt;2.2,J1975&lt;=3.3),INDEX([1]价格表!$B$4:$I$31,M1975,5),IF(AND(J1975&gt;3.3,J1975&lt;=4),INDEX([1]价格表!$B$4:$I$31,M1975,6),IF(AND(J1975&gt;4,J1975&lt;=5.5),INDEX([1]价格表!$B$4:$I$31,M1975,7),IF(J1975&gt;5.5,2.6+INDEX([1]价格表!$B$4:$I$31,M1975,8)*L1975)))))))</f>
        <v>26.6</v>
      </c>
      <c r="O1975" s="3"/>
      <c r="P1975" s="3"/>
      <c r="Q1975" s="3">
        <f t="shared" si="61"/>
        <v>0</v>
      </c>
    </row>
    <row r="1976" spans="1:17">
      <c r="A1976" s="11">
        <v>4312420378746</v>
      </c>
      <c r="B1976" s="1" t="s">
        <v>19</v>
      </c>
      <c r="C1976" s="12">
        <v>20210222</v>
      </c>
      <c r="D1976" s="12">
        <v>610538201209</v>
      </c>
      <c r="E1976" s="12" t="s">
        <v>19</v>
      </c>
      <c r="F1976" s="12">
        <v>20210304</v>
      </c>
      <c r="G1976" s="12" t="s">
        <v>20</v>
      </c>
      <c r="H1976" s="12" t="s">
        <v>168</v>
      </c>
      <c r="I1976" s="12" t="s">
        <v>298</v>
      </c>
      <c r="J1976" s="12">
        <v>9</v>
      </c>
      <c r="K1976" s="12" t="s">
        <v>23</v>
      </c>
      <c r="L1976">
        <f t="shared" si="60"/>
        <v>9</v>
      </c>
      <c r="M1976">
        <f>MATCH(H:H,[1]价格表!$B$4:$B$35,0)</f>
        <v>32</v>
      </c>
      <c r="N1976" s="4">
        <f>L1976*15+3</f>
        <v>138</v>
      </c>
      <c r="O1976" s="3"/>
      <c r="P1976" s="3"/>
      <c r="Q1976" s="3">
        <f t="shared" si="61"/>
        <v>0</v>
      </c>
    </row>
    <row r="1977" spans="1:17">
      <c r="A1977" s="11">
        <v>4312412153992</v>
      </c>
      <c r="B1977" s="1" t="s">
        <v>19</v>
      </c>
      <c r="C1977" s="12">
        <v>20210222</v>
      </c>
      <c r="D1977" s="12">
        <v>610538201209</v>
      </c>
      <c r="E1977" s="12" t="s">
        <v>19</v>
      </c>
      <c r="F1977" s="12">
        <v>20210304</v>
      </c>
      <c r="G1977" s="12" t="s">
        <v>20</v>
      </c>
      <c r="H1977" s="12" t="s">
        <v>24</v>
      </c>
      <c r="I1977" s="12" t="s">
        <v>111</v>
      </c>
      <c r="J1977" s="12">
        <v>0.76</v>
      </c>
      <c r="K1977" s="12" t="s">
        <v>23</v>
      </c>
      <c r="L1977">
        <f t="shared" si="60"/>
        <v>1</v>
      </c>
      <c r="M1977">
        <f>MATCH(H:H,[1]价格表!$B$4:$B$35,0)</f>
        <v>1</v>
      </c>
      <c r="N1977" s="4">
        <f>IF(J1977&lt;=0.3,INDEX([1]价格表!$B$4:$I$31,M1977,2),IF(AND(J1977&gt;0.3,J1977&lt;=1),INDEX([1]价格表!$B$4:$I$31,M1977,3),IF(AND(J1977&gt;1,J1977&lt;=2.2),INDEX([1]价格表!$B$4:$I$31,M1977,4),IF(AND(J1977&gt;2.2,J1977&lt;=3.3),INDEX([1]价格表!$B$4:$I$31,M1977,5),IF(AND(J1977&gt;3.3,J1977&lt;=4),INDEX([1]价格表!$B$4:$I$31,M1977,6),IF(AND(J1977&gt;4,J1977&lt;=5.5),INDEX([1]价格表!$B$4:$I$31,M1977,7),IF(J1977&gt;5.5,2.6+INDEX([1]价格表!$B$4:$I$31,M1977,8)*L1977)))))))</f>
        <v>1.8</v>
      </c>
      <c r="O1977" s="3"/>
      <c r="P1977" s="3"/>
      <c r="Q1977" s="3">
        <f t="shared" si="61"/>
        <v>0</v>
      </c>
    </row>
    <row r="1978" spans="1:17">
      <c r="A1978" s="11">
        <v>4312412153993</v>
      </c>
      <c r="B1978" s="1" t="s">
        <v>19</v>
      </c>
      <c r="C1978" s="12">
        <v>20210222</v>
      </c>
      <c r="D1978" s="12">
        <v>610538201209</v>
      </c>
      <c r="E1978" s="12" t="s">
        <v>19</v>
      </c>
      <c r="F1978" s="12">
        <v>20210304</v>
      </c>
      <c r="G1978" s="12" t="s">
        <v>20</v>
      </c>
      <c r="H1978" s="12" t="s">
        <v>24</v>
      </c>
      <c r="I1978" s="12" t="s">
        <v>111</v>
      </c>
      <c r="J1978" s="12">
        <v>0.78</v>
      </c>
      <c r="K1978" s="12" t="s">
        <v>23</v>
      </c>
      <c r="L1978">
        <f t="shared" si="60"/>
        <v>1</v>
      </c>
      <c r="M1978">
        <f>MATCH(H:H,[1]价格表!$B$4:$B$35,0)</f>
        <v>1</v>
      </c>
      <c r="N1978" s="4">
        <f>IF(J1978&lt;=0.3,INDEX([1]价格表!$B$4:$I$31,M1978,2),IF(AND(J1978&gt;0.3,J1978&lt;=1),INDEX([1]价格表!$B$4:$I$31,M1978,3),IF(AND(J1978&gt;1,J1978&lt;=2.2),INDEX([1]价格表!$B$4:$I$31,M1978,4),IF(AND(J1978&gt;2.2,J1978&lt;=3.3),INDEX([1]价格表!$B$4:$I$31,M1978,5),IF(AND(J1978&gt;3.3,J1978&lt;=4),INDEX([1]价格表!$B$4:$I$31,M1978,6),IF(AND(J1978&gt;4,J1978&lt;=5.5),INDEX([1]价格表!$B$4:$I$31,M1978,7),IF(J1978&gt;5.5,2.6+INDEX([1]价格表!$B$4:$I$31,M1978,8)*L1978)))))))</f>
        <v>1.8</v>
      </c>
      <c r="O1978" s="3"/>
      <c r="P1978" s="3"/>
      <c r="Q1978" s="3">
        <f t="shared" si="61"/>
        <v>0</v>
      </c>
    </row>
    <row r="1979" spans="1:17">
      <c r="A1979" s="11">
        <v>4312412153994</v>
      </c>
      <c r="B1979" s="1" t="s">
        <v>19</v>
      </c>
      <c r="C1979" s="12">
        <v>20210222</v>
      </c>
      <c r="D1979" s="12">
        <v>610538201209</v>
      </c>
      <c r="E1979" s="12" t="s">
        <v>19</v>
      </c>
      <c r="F1979" s="12">
        <v>20210304</v>
      </c>
      <c r="G1979" s="12" t="s">
        <v>20</v>
      </c>
      <c r="H1979" s="12" t="s">
        <v>24</v>
      </c>
      <c r="I1979" s="12" t="s">
        <v>111</v>
      </c>
      <c r="J1979" s="12">
        <v>0.78</v>
      </c>
      <c r="K1979" s="12" t="s">
        <v>23</v>
      </c>
      <c r="L1979">
        <f t="shared" si="60"/>
        <v>1</v>
      </c>
      <c r="M1979">
        <f>MATCH(H:H,[1]价格表!$B$4:$B$35,0)</f>
        <v>1</v>
      </c>
      <c r="N1979" s="4">
        <f>IF(J1979&lt;=0.3,INDEX([1]价格表!$B$4:$I$31,M1979,2),IF(AND(J1979&gt;0.3,J1979&lt;=1),INDEX([1]价格表!$B$4:$I$31,M1979,3),IF(AND(J1979&gt;1,J1979&lt;=2.2),INDEX([1]价格表!$B$4:$I$31,M1979,4),IF(AND(J1979&gt;2.2,J1979&lt;=3.3),INDEX([1]价格表!$B$4:$I$31,M1979,5),IF(AND(J1979&gt;3.3,J1979&lt;=4),INDEX([1]价格表!$B$4:$I$31,M1979,6),IF(AND(J1979&gt;4,J1979&lt;=5.5),INDEX([1]价格表!$B$4:$I$31,M1979,7),IF(J1979&gt;5.5,2.6+INDEX([1]价格表!$B$4:$I$31,M1979,8)*L1979)))))))</f>
        <v>1.8</v>
      </c>
      <c r="O1979" s="3"/>
      <c r="P1979" s="3"/>
      <c r="Q1979" s="3">
        <f t="shared" si="61"/>
        <v>0</v>
      </c>
    </row>
    <row r="1980" spans="1:17">
      <c r="A1980" s="11">
        <v>4312412153995</v>
      </c>
      <c r="B1980" s="1" t="s">
        <v>19</v>
      </c>
      <c r="C1980" s="12">
        <v>20210222</v>
      </c>
      <c r="D1980" s="12">
        <v>610538201209</v>
      </c>
      <c r="E1980" s="12" t="s">
        <v>19</v>
      </c>
      <c r="F1980" s="12">
        <v>20210304</v>
      </c>
      <c r="G1980" s="12" t="s">
        <v>20</v>
      </c>
      <c r="H1980" s="12" t="s">
        <v>29</v>
      </c>
      <c r="I1980" s="12" t="s">
        <v>123</v>
      </c>
      <c r="J1980" s="12">
        <v>0.8</v>
      </c>
      <c r="K1980" s="12" t="s">
        <v>23</v>
      </c>
      <c r="L1980">
        <f t="shared" si="60"/>
        <v>1</v>
      </c>
      <c r="M1980">
        <f>MATCH(H:H,[1]价格表!$B$4:$B$35,0)</f>
        <v>3</v>
      </c>
      <c r="N1980" s="4">
        <f>IF(J1980&lt;=0.3,INDEX([1]价格表!$B$4:$I$31,M1980,2),IF(AND(J1980&gt;0.3,J1980&lt;=1),INDEX([1]价格表!$B$4:$I$31,M1980,3),IF(AND(J1980&gt;1,J1980&lt;=2.2),INDEX([1]价格表!$B$4:$I$31,M1980,4),IF(AND(J1980&gt;2.2,J1980&lt;=3.3),INDEX([1]价格表!$B$4:$I$31,M1980,5),IF(AND(J1980&gt;3.3,J1980&lt;=4),INDEX([1]价格表!$B$4:$I$31,M1980,6),IF(AND(J1980&gt;4,J1980&lt;=5.5),INDEX([1]价格表!$B$4:$I$31,M1980,7),IF(J1980&gt;5.5,2.6+INDEX([1]价格表!$B$4:$I$31,M1980,8)*L1980)))))))</f>
        <v>1.8</v>
      </c>
      <c r="O1980" s="3"/>
      <c r="P1980" s="3"/>
      <c r="Q1980" s="3">
        <f t="shared" si="61"/>
        <v>0</v>
      </c>
    </row>
    <row r="1981" spans="1:17">
      <c r="A1981" s="11">
        <v>4312412153996</v>
      </c>
      <c r="B1981" s="1" t="s">
        <v>19</v>
      </c>
      <c r="C1981" s="12">
        <v>20210222</v>
      </c>
      <c r="D1981" s="12">
        <v>610538201209</v>
      </c>
      <c r="E1981" s="12" t="s">
        <v>19</v>
      </c>
      <c r="F1981" s="12">
        <v>20210304</v>
      </c>
      <c r="G1981" s="12" t="s">
        <v>20</v>
      </c>
      <c r="H1981" s="12" t="s">
        <v>24</v>
      </c>
      <c r="I1981" s="12" t="s">
        <v>111</v>
      </c>
      <c r="J1981" s="12">
        <v>0.78</v>
      </c>
      <c r="K1981" s="12" t="s">
        <v>23</v>
      </c>
      <c r="L1981">
        <f t="shared" si="60"/>
        <v>1</v>
      </c>
      <c r="M1981">
        <f>MATCH(H:H,[1]价格表!$B$4:$B$35,0)</f>
        <v>1</v>
      </c>
      <c r="N1981" s="4">
        <f>IF(J1981&lt;=0.3,INDEX([1]价格表!$B$4:$I$31,M1981,2),IF(AND(J1981&gt;0.3,J1981&lt;=1),INDEX([1]价格表!$B$4:$I$31,M1981,3),IF(AND(J1981&gt;1,J1981&lt;=2.2),INDEX([1]价格表!$B$4:$I$31,M1981,4),IF(AND(J1981&gt;2.2,J1981&lt;=3.3),INDEX([1]价格表!$B$4:$I$31,M1981,5),IF(AND(J1981&gt;3.3,J1981&lt;=4),INDEX([1]价格表!$B$4:$I$31,M1981,6),IF(AND(J1981&gt;4,J1981&lt;=5.5),INDEX([1]价格表!$B$4:$I$31,M1981,7),IF(J1981&gt;5.5,2.6+INDEX([1]价格表!$B$4:$I$31,M1981,8)*L1981)))))))</f>
        <v>1.8</v>
      </c>
      <c r="O1981" s="3"/>
      <c r="P1981" s="3"/>
      <c r="Q1981" s="3">
        <f t="shared" si="61"/>
        <v>0</v>
      </c>
    </row>
    <row r="1982" spans="1:17">
      <c r="A1982" s="11">
        <v>4312412153997</v>
      </c>
      <c r="B1982" s="1" t="s">
        <v>19</v>
      </c>
      <c r="C1982" s="12">
        <v>20210222</v>
      </c>
      <c r="D1982" s="12">
        <v>610538201209</v>
      </c>
      <c r="E1982" s="12" t="s">
        <v>19</v>
      </c>
      <c r="F1982" s="12">
        <v>20210304</v>
      </c>
      <c r="G1982" s="12" t="s">
        <v>20</v>
      </c>
      <c r="H1982" s="12" t="s">
        <v>24</v>
      </c>
      <c r="I1982" s="12" t="s">
        <v>111</v>
      </c>
      <c r="J1982" s="12">
        <v>0.76</v>
      </c>
      <c r="K1982" s="12" t="s">
        <v>23</v>
      </c>
      <c r="L1982">
        <f t="shared" si="60"/>
        <v>1</v>
      </c>
      <c r="M1982">
        <f>MATCH(H:H,[1]价格表!$B$4:$B$35,0)</f>
        <v>1</v>
      </c>
      <c r="N1982" s="4">
        <f>IF(J1982&lt;=0.3,INDEX([1]价格表!$B$4:$I$31,M1982,2),IF(AND(J1982&gt;0.3,J1982&lt;=1),INDEX([1]价格表!$B$4:$I$31,M1982,3),IF(AND(J1982&gt;1,J1982&lt;=2.2),INDEX([1]价格表!$B$4:$I$31,M1982,4),IF(AND(J1982&gt;2.2,J1982&lt;=3.3),INDEX([1]价格表!$B$4:$I$31,M1982,5),IF(AND(J1982&gt;3.3,J1982&lt;=4),INDEX([1]价格表!$B$4:$I$31,M1982,6),IF(AND(J1982&gt;4,J1982&lt;=5.5),INDEX([1]价格表!$B$4:$I$31,M1982,7),IF(J1982&gt;5.5,2.6+INDEX([1]价格表!$B$4:$I$31,M1982,8)*L1982)))))))</f>
        <v>1.8</v>
      </c>
      <c r="O1982" s="3"/>
      <c r="P1982" s="3"/>
      <c r="Q1982" s="3">
        <f t="shared" si="61"/>
        <v>0</v>
      </c>
    </row>
    <row r="1983" spans="1:17">
      <c r="A1983" s="11">
        <v>4312412153998</v>
      </c>
      <c r="B1983" s="1" t="s">
        <v>19</v>
      </c>
      <c r="C1983" s="12">
        <v>20210222</v>
      </c>
      <c r="D1983" s="12">
        <v>610538201209</v>
      </c>
      <c r="E1983" s="12" t="s">
        <v>19</v>
      </c>
      <c r="F1983" s="12">
        <v>20210304</v>
      </c>
      <c r="G1983" s="12" t="s">
        <v>20</v>
      </c>
      <c r="H1983" s="12" t="s">
        <v>24</v>
      </c>
      <c r="I1983" s="12" t="s">
        <v>111</v>
      </c>
      <c r="J1983" s="12">
        <v>0.76</v>
      </c>
      <c r="K1983" s="12" t="s">
        <v>23</v>
      </c>
      <c r="L1983">
        <f t="shared" si="60"/>
        <v>1</v>
      </c>
      <c r="M1983">
        <f>MATCH(H:H,[1]价格表!$B$4:$B$35,0)</f>
        <v>1</v>
      </c>
      <c r="N1983" s="4">
        <f>IF(J1983&lt;=0.3,INDEX([1]价格表!$B$4:$I$31,M1983,2),IF(AND(J1983&gt;0.3,J1983&lt;=1),INDEX([1]价格表!$B$4:$I$31,M1983,3),IF(AND(J1983&gt;1,J1983&lt;=2.2),INDEX([1]价格表!$B$4:$I$31,M1983,4),IF(AND(J1983&gt;2.2,J1983&lt;=3.3),INDEX([1]价格表!$B$4:$I$31,M1983,5),IF(AND(J1983&gt;3.3,J1983&lt;=4),INDEX([1]价格表!$B$4:$I$31,M1983,6),IF(AND(J1983&gt;4,J1983&lt;=5.5),INDEX([1]价格表!$B$4:$I$31,M1983,7),IF(J1983&gt;5.5,2.6+INDEX([1]价格表!$B$4:$I$31,M1983,8)*L1983)))))))</f>
        <v>1.8</v>
      </c>
      <c r="O1983" s="3"/>
      <c r="P1983" s="3"/>
      <c r="Q1983" s="3">
        <f t="shared" si="61"/>
        <v>0</v>
      </c>
    </row>
    <row r="1984" spans="1:17">
      <c r="A1984" s="11">
        <v>4312412153999</v>
      </c>
      <c r="B1984" s="1" t="s">
        <v>19</v>
      </c>
      <c r="C1984" s="12">
        <v>20210222</v>
      </c>
      <c r="D1984" s="12">
        <v>610538201209</v>
      </c>
      <c r="E1984" s="12" t="s">
        <v>19</v>
      </c>
      <c r="F1984" s="12">
        <v>20210304</v>
      </c>
      <c r="G1984" s="12" t="s">
        <v>20</v>
      </c>
      <c r="H1984" s="12" t="s">
        <v>24</v>
      </c>
      <c r="I1984" s="12" t="s">
        <v>111</v>
      </c>
      <c r="J1984" s="12">
        <v>0.8</v>
      </c>
      <c r="K1984" s="12" t="s">
        <v>23</v>
      </c>
      <c r="L1984">
        <f t="shared" si="60"/>
        <v>1</v>
      </c>
      <c r="M1984">
        <f>MATCH(H:H,[1]价格表!$B$4:$B$35,0)</f>
        <v>1</v>
      </c>
      <c r="N1984" s="4">
        <f>IF(J1984&lt;=0.3,INDEX([1]价格表!$B$4:$I$31,M1984,2),IF(AND(J1984&gt;0.3,J1984&lt;=1),INDEX([1]价格表!$B$4:$I$31,M1984,3),IF(AND(J1984&gt;1,J1984&lt;=2.2),INDEX([1]价格表!$B$4:$I$31,M1984,4),IF(AND(J1984&gt;2.2,J1984&lt;=3.3),INDEX([1]价格表!$B$4:$I$31,M1984,5),IF(AND(J1984&gt;3.3,J1984&lt;=4),INDEX([1]价格表!$B$4:$I$31,M1984,6),IF(AND(J1984&gt;4,J1984&lt;=5.5),INDEX([1]价格表!$B$4:$I$31,M1984,7),IF(J1984&gt;5.5,2.6+INDEX([1]价格表!$B$4:$I$31,M1984,8)*L1984)))))))</f>
        <v>1.8</v>
      </c>
      <c r="O1984" s="3"/>
      <c r="P1984" s="3"/>
      <c r="Q1984" s="3">
        <f t="shared" si="61"/>
        <v>0</v>
      </c>
    </row>
    <row r="1985" spans="1:17">
      <c r="A1985" s="11">
        <v>4312412154000</v>
      </c>
      <c r="B1985" s="1" t="s">
        <v>19</v>
      </c>
      <c r="C1985" s="12">
        <v>20210222</v>
      </c>
      <c r="D1985" s="12">
        <v>610538201209</v>
      </c>
      <c r="E1985" s="12" t="s">
        <v>19</v>
      </c>
      <c r="F1985" s="12">
        <v>20210304</v>
      </c>
      <c r="G1985" s="12" t="s">
        <v>20</v>
      </c>
      <c r="H1985" s="12" t="s">
        <v>24</v>
      </c>
      <c r="I1985" s="12" t="s">
        <v>111</v>
      </c>
      <c r="J1985" s="12">
        <v>0.76</v>
      </c>
      <c r="K1985" s="12" t="s">
        <v>23</v>
      </c>
      <c r="L1985">
        <f t="shared" si="60"/>
        <v>1</v>
      </c>
      <c r="M1985">
        <f>MATCH(H:H,[1]价格表!$B$4:$B$35,0)</f>
        <v>1</v>
      </c>
      <c r="N1985" s="4">
        <f>IF(J1985&lt;=0.3,INDEX([1]价格表!$B$4:$I$31,M1985,2),IF(AND(J1985&gt;0.3,J1985&lt;=1),INDEX([1]价格表!$B$4:$I$31,M1985,3),IF(AND(J1985&gt;1,J1985&lt;=2.2),INDEX([1]价格表!$B$4:$I$31,M1985,4),IF(AND(J1985&gt;2.2,J1985&lt;=3.3),INDEX([1]价格表!$B$4:$I$31,M1985,5),IF(AND(J1985&gt;3.3,J1985&lt;=4),INDEX([1]价格表!$B$4:$I$31,M1985,6),IF(AND(J1985&gt;4,J1985&lt;=5.5),INDEX([1]价格表!$B$4:$I$31,M1985,7),IF(J1985&gt;5.5,2.6+INDEX([1]价格表!$B$4:$I$31,M1985,8)*L1985)))))))</f>
        <v>1.8</v>
      </c>
      <c r="O1985" s="3"/>
      <c r="P1985" s="3"/>
      <c r="Q1985" s="3">
        <f t="shared" si="61"/>
        <v>0</v>
      </c>
    </row>
    <row r="1986" spans="1:17">
      <c r="A1986" s="11">
        <v>4312412154001</v>
      </c>
      <c r="B1986" s="1" t="s">
        <v>19</v>
      </c>
      <c r="C1986" s="12">
        <v>20210222</v>
      </c>
      <c r="D1986" s="12">
        <v>610538201209</v>
      </c>
      <c r="E1986" s="12" t="s">
        <v>19</v>
      </c>
      <c r="F1986" s="12">
        <v>20210304</v>
      </c>
      <c r="G1986" s="12" t="s">
        <v>20</v>
      </c>
      <c r="H1986" s="12" t="s">
        <v>24</v>
      </c>
      <c r="I1986" s="12" t="s">
        <v>111</v>
      </c>
      <c r="J1986" s="12">
        <v>0.79</v>
      </c>
      <c r="K1986" s="12" t="s">
        <v>23</v>
      </c>
      <c r="L1986">
        <f t="shared" si="60"/>
        <v>1</v>
      </c>
      <c r="M1986">
        <f>MATCH(H:H,[1]价格表!$B$4:$B$35,0)</f>
        <v>1</v>
      </c>
      <c r="N1986" s="4">
        <f>IF(J1986&lt;=0.3,INDEX([1]价格表!$B$4:$I$31,M1986,2),IF(AND(J1986&gt;0.3,J1986&lt;=1),INDEX([1]价格表!$B$4:$I$31,M1986,3),IF(AND(J1986&gt;1,J1986&lt;=2.2),INDEX([1]价格表!$B$4:$I$31,M1986,4),IF(AND(J1986&gt;2.2,J1986&lt;=3.3),INDEX([1]价格表!$B$4:$I$31,M1986,5),IF(AND(J1986&gt;3.3,J1986&lt;=4),INDEX([1]价格表!$B$4:$I$31,M1986,6),IF(AND(J1986&gt;4,J1986&lt;=5.5),INDEX([1]价格表!$B$4:$I$31,M1986,7),IF(J1986&gt;5.5,2.6+INDEX([1]价格表!$B$4:$I$31,M1986,8)*L1986)))))))</f>
        <v>1.8</v>
      </c>
      <c r="O1986" s="3"/>
      <c r="P1986" s="3"/>
      <c r="Q1986" s="3">
        <f t="shared" si="61"/>
        <v>0</v>
      </c>
    </row>
    <row r="1987" spans="1:17">
      <c r="A1987" s="11">
        <v>4312412154003</v>
      </c>
      <c r="B1987" s="1" t="s">
        <v>19</v>
      </c>
      <c r="C1987" s="12">
        <v>20210222</v>
      </c>
      <c r="D1987" s="12">
        <v>610538201209</v>
      </c>
      <c r="E1987" s="12" t="s">
        <v>19</v>
      </c>
      <c r="F1987" s="12">
        <v>20210304</v>
      </c>
      <c r="G1987" s="12" t="s">
        <v>20</v>
      </c>
      <c r="H1987" s="12" t="s">
        <v>24</v>
      </c>
      <c r="I1987" s="12" t="s">
        <v>111</v>
      </c>
      <c r="J1987" s="12">
        <v>0.76</v>
      </c>
      <c r="K1987" s="12" t="s">
        <v>23</v>
      </c>
      <c r="L1987">
        <f t="shared" si="60"/>
        <v>1</v>
      </c>
      <c r="M1987">
        <f>MATCH(H:H,[1]价格表!$B$4:$B$35,0)</f>
        <v>1</v>
      </c>
      <c r="N1987" s="4">
        <f>IF(J1987&lt;=0.3,INDEX([1]价格表!$B$4:$I$31,M1987,2),IF(AND(J1987&gt;0.3,J1987&lt;=1),INDEX([1]价格表!$B$4:$I$31,M1987,3),IF(AND(J1987&gt;1,J1987&lt;=2.2),INDEX([1]价格表!$B$4:$I$31,M1987,4),IF(AND(J1987&gt;2.2,J1987&lt;=3.3),INDEX([1]价格表!$B$4:$I$31,M1987,5),IF(AND(J1987&gt;3.3,J1987&lt;=4),INDEX([1]价格表!$B$4:$I$31,M1987,6),IF(AND(J1987&gt;4,J1987&lt;=5.5),INDEX([1]价格表!$B$4:$I$31,M1987,7),IF(J1987&gt;5.5,2.6+INDEX([1]价格表!$B$4:$I$31,M1987,8)*L1987)))))))</f>
        <v>1.8</v>
      </c>
      <c r="O1987" s="3"/>
      <c r="P1987" s="3"/>
      <c r="Q1987" s="3">
        <f t="shared" si="61"/>
        <v>0</v>
      </c>
    </row>
    <row r="1988" spans="1:17">
      <c r="A1988" s="11">
        <v>4312412154004</v>
      </c>
      <c r="B1988" s="1" t="s">
        <v>19</v>
      </c>
      <c r="C1988" s="12">
        <v>20210222</v>
      </c>
      <c r="D1988" s="12">
        <v>610538201209</v>
      </c>
      <c r="E1988" s="12" t="s">
        <v>19</v>
      </c>
      <c r="F1988" s="12">
        <v>20210304</v>
      </c>
      <c r="G1988" s="12" t="s">
        <v>20</v>
      </c>
      <c r="H1988" s="12" t="s">
        <v>24</v>
      </c>
      <c r="I1988" s="12" t="s">
        <v>111</v>
      </c>
      <c r="J1988" s="12">
        <v>0.96</v>
      </c>
      <c r="K1988" s="12" t="s">
        <v>23</v>
      </c>
      <c r="L1988">
        <f t="shared" ref="L1988:L2051" si="62">ROUNDUP(J1988,0)</f>
        <v>1</v>
      </c>
      <c r="M1988">
        <f>MATCH(H:H,[1]价格表!$B$4:$B$35,0)</f>
        <v>1</v>
      </c>
      <c r="N1988" s="4">
        <f>IF(J1988&lt;=0.3,INDEX([1]价格表!$B$4:$I$31,M1988,2),IF(AND(J1988&gt;0.3,J1988&lt;=1),INDEX([1]价格表!$B$4:$I$31,M1988,3),IF(AND(J1988&gt;1,J1988&lt;=2.2),INDEX([1]价格表!$B$4:$I$31,M1988,4),IF(AND(J1988&gt;2.2,J1988&lt;=3.3),INDEX([1]价格表!$B$4:$I$31,M1988,5),IF(AND(J1988&gt;3.3,J1988&lt;=4),INDEX([1]价格表!$B$4:$I$31,M1988,6),IF(AND(J1988&gt;4,J1988&lt;=5.5),INDEX([1]价格表!$B$4:$I$31,M1988,7),IF(J1988&gt;5.5,2.6+INDEX([1]价格表!$B$4:$I$31,M1988,8)*L1988)))))))</f>
        <v>1.8</v>
      </c>
      <c r="O1988" s="3"/>
      <c r="P1988" s="3"/>
      <c r="Q1988" s="3">
        <f t="shared" ref="Q1988:Q2051" si="63">IF(P1988&gt;0,P1988-N1988,0)</f>
        <v>0</v>
      </c>
    </row>
    <row r="1989" spans="1:17">
      <c r="A1989" s="11">
        <v>4312412154005</v>
      </c>
      <c r="B1989" s="1" t="s">
        <v>19</v>
      </c>
      <c r="C1989" s="12">
        <v>20210222</v>
      </c>
      <c r="D1989" s="12">
        <v>610538201209</v>
      </c>
      <c r="E1989" s="12" t="s">
        <v>19</v>
      </c>
      <c r="F1989" s="12">
        <v>20210304</v>
      </c>
      <c r="G1989" s="12" t="s">
        <v>20</v>
      </c>
      <c r="H1989" s="12" t="s">
        <v>24</v>
      </c>
      <c r="I1989" s="12" t="s">
        <v>111</v>
      </c>
      <c r="J1989" s="12">
        <v>1.21</v>
      </c>
      <c r="K1989" s="12" t="s">
        <v>23</v>
      </c>
      <c r="L1989">
        <f t="shared" si="62"/>
        <v>2</v>
      </c>
      <c r="M1989">
        <f>MATCH(H:H,[1]价格表!$B$4:$B$35,0)</f>
        <v>1</v>
      </c>
      <c r="N1989" s="4">
        <f>IF(J1989&lt;=0.3,INDEX([1]价格表!$B$4:$I$31,M1989,2),IF(AND(J1989&gt;0.3,J1989&lt;=1),INDEX([1]价格表!$B$4:$I$31,M1989,3),IF(AND(J1989&gt;1,J1989&lt;=2.2),INDEX([1]价格表!$B$4:$I$31,M1989,4),IF(AND(J1989&gt;2.2,J1989&lt;=3.3),INDEX([1]价格表!$B$4:$I$31,M1989,5),IF(AND(J1989&gt;3.3,J1989&lt;=4),INDEX([1]价格表!$B$4:$I$31,M1989,6),IF(AND(J1989&gt;4,J1989&lt;=5.5),INDEX([1]价格表!$B$4:$I$31,M1989,7),IF(J1989&gt;5.5,2.6+INDEX([1]价格表!$B$4:$I$31,M1989,8)*L1989)))))))</f>
        <v>2.15</v>
      </c>
      <c r="O1989" s="5">
        <v>0.76</v>
      </c>
      <c r="P1989" s="5">
        <v>1.8</v>
      </c>
      <c r="Q1989" s="3">
        <f t="shared" si="63"/>
        <v>-0.35</v>
      </c>
    </row>
    <row r="1990" spans="1:17">
      <c r="A1990" s="11">
        <v>4312412154006</v>
      </c>
      <c r="B1990" s="1" t="s">
        <v>19</v>
      </c>
      <c r="C1990" s="12">
        <v>20210222</v>
      </c>
      <c r="D1990" s="12">
        <v>610538201209</v>
      </c>
      <c r="E1990" s="12" t="s">
        <v>19</v>
      </c>
      <c r="F1990" s="12">
        <v>20210304</v>
      </c>
      <c r="G1990" s="12" t="s">
        <v>20</v>
      </c>
      <c r="H1990" s="12" t="s">
        <v>24</v>
      </c>
      <c r="I1990" s="12" t="s">
        <v>111</v>
      </c>
      <c r="J1990" s="12">
        <v>0.77</v>
      </c>
      <c r="K1990" s="12" t="s">
        <v>23</v>
      </c>
      <c r="L1990">
        <f t="shared" si="62"/>
        <v>1</v>
      </c>
      <c r="M1990">
        <f>MATCH(H:H,[1]价格表!$B$4:$B$35,0)</f>
        <v>1</v>
      </c>
      <c r="N1990" s="4">
        <f>IF(J1990&lt;=0.3,INDEX([1]价格表!$B$4:$I$31,M1990,2),IF(AND(J1990&gt;0.3,J1990&lt;=1),INDEX([1]价格表!$B$4:$I$31,M1990,3),IF(AND(J1990&gt;1,J1990&lt;=2.2),INDEX([1]价格表!$B$4:$I$31,M1990,4),IF(AND(J1990&gt;2.2,J1990&lt;=3.3),INDEX([1]价格表!$B$4:$I$31,M1990,5),IF(AND(J1990&gt;3.3,J1990&lt;=4),INDEX([1]价格表!$B$4:$I$31,M1990,6),IF(AND(J1990&gt;4,J1990&lt;=5.5),INDEX([1]价格表!$B$4:$I$31,M1990,7),IF(J1990&gt;5.5,2.6+INDEX([1]价格表!$B$4:$I$31,M1990,8)*L1990)))))))</f>
        <v>1.8</v>
      </c>
      <c r="O1990" s="3"/>
      <c r="P1990" s="3"/>
      <c r="Q1990" s="3">
        <f t="shared" si="63"/>
        <v>0</v>
      </c>
    </row>
    <row r="1991" spans="1:17">
      <c r="A1991" s="11">
        <v>4312412154007</v>
      </c>
      <c r="B1991" s="1" t="s">
        <v>19</v>
      </c>
      <c r="C1991" s="12">
        <v>20210222</v>
      </c>
      <c r="D1991" s="12">
        <v>610538201209</v>
      </c>
      <c r="E1991" s="12" t="s">
        <v>19</v>
      </c>
      <c r="F1991" s="12">
        <v>20210304</v>
      </c>
      <c r="G1991" s="12" t="s">
        <v>20</v>
      </c>
      <c r="H1991" s="12" t="s">
        <v>24</v>
      </c>
      <c r="I1991" s="12" t="s">
        <v>111</v>
      </c>
      <c r="J1991" s="12">
        <v>0.76</v>
      </c>
      <c r="K1991" s="12" t="s">
        <v>23</v>
      </c>
      <c r="L1991">
        <f t="shared" si="62"/>
        <v>1</v>
      </c>
      <c r="M1991">
        <f>MATCH(H:H,[1]价格表!$B$4:$B$35,0)</f>
        <v>1</v>
      </c>
      <c r="N1991" s="4">
        <f>IF(J1991&lt;=0.3,INDEX([1]价格表!$B$4:$I$31,M1991,2),IF(AND(J1991&gt;0.3,J1991&lt;=1),INDEX([1]价格表!$B$4:$I$31,M1991,3),IF(AND(J1991&gt;1,J1991&lt;=2.2),INDEX([1]价格表!$B$4:$I$31,M1991,4),IF(AND(J1991&gt;2.2,J1991&lt;=3.3),INDEX([1]价格表!$B$4:$I$31,M1991,5),IF(AND(J1991&gt;3.3,J1991&lt;=4),INDEX([1]价格表!$B$4:$I$31,M1991,6),IF(AND(J1991&gt;4,J1991&lt;=5.5),INDEX([1]价格表!$B$4:$I$31,M1991,7),IF(J1991&gt;5.5,2.6+INDEX([1]价格表!$B$4:$I$31,M1991,8)*L1991)))))))</f>
        <v>1.8</v>
      </c>
      <c r="O1991" s="3"/>
      <c r="P1991" s="3"/>
      <c r="Q1991" s="3">
        <f t="shared" si="63"/>
        <v>0</v>
      </c>
    </row>
    <row r="1992" spans="1:17">
      <c r="A1992" s="11">
        <v>4312412154008</v>
      </c>
      <c r="B1992" s="1" t="s">
        <v>19</v>
      </c>
      <c r="C1992" s="12">
        <v>20210222</v>
      </c>
      <c r="D1992" s="12">
        <v>610538201209</v>
      </c>
      <c r="E1992" s="12" t="s">
        <v>19</v>
      </c>
      <c r="F1992" s="12">
        <v>20210304</v>
      </c>
      <c r="G1992" s="12" t="s">
        <v>20</v>
      </c>
      <c r="H1992" s="12" t="s">
        <v>24</v>
      </c>
      <c r="I1992" s="12" t="s">
        <v>111</v>
      </c>
      <c r="J1992" s="12">
        <v>0.76</v>
      </c>
      <c r="K1992" s="12" t="s">
        <v>23</v>
      </c>
      <c r="L1992">
        <f t="shared" si="62"/>
        <v>1</v>
      </c>
      <c r="M1992">
        <f>MATCH(H:H,[1]价格表!$B$4:$B$35,0)</f>
        <v>1</v>
      </c>
      <c r="N1992" s="4">
        <f>IF(J1992&lt;=0.3,INDEX([1]价格表!$B$4:$I$31,M1992,2),IF(AND(J1992&gt;0.3,J1992&lt;=1),INDEX([1]价格表!$B$4:$I$31,M1992,3),IF(AND(J1992&gt;1,J1992&lt;=2.2),INDEX([1]价格表!$B$4:$I$31,M1992,4),IF(AND(J1992&gt;2.2,J1992&lt;=3.3),INDEX([1]价格表!$B$4:$I$31,M1992,5),IF(AND(J1992&gt;3.3,J1992&lt;=4),INDEX([1]价格表!$B$4:$I$31,M1992,6),IF(AND(J1992&gt;4,J1992&lt;=5.5),INDEX([1]价格表!$B$4:$I$31,M1992,7),IF(J1992&gt;5.5,2.6+INDEX([1]价格表!$B$4:$I$31,M1992,8)*L1992)))))))</f>
        <v>1.8</v>
      </c>
      <c r="O1992" s="3"/>
      <c r="P1992" s="3"/>
      <c r="Q1992" s="3">
        <f t="shared" si="63"/>
        <v>0</v>
      </c>
    </row>
    <row r="1993" spans="1:17">
      <c r="A1993" s="11">
        <v>4312412154009</v>
      </c>
      <c r="B1993" s="1" t="s">
        <v>19</v>
      </c>
      <c r="C1993" s="12">
        <v>20210222</v>
      </c>
      <c r="D1993" s="12">
        <v>610538201209</v>
      </c>
      <c r="E1993" s="12" t="s">
        <v>19</v>
      </c>
      <c r="F1993" s="12">
        <v>20210304</v>
      </c>
      <c r="G1993" s="12" t="s">
        <v>20</v>
      </c>
      <c r="H1993" s="12" t="s">
        <v>24</v>
      </c>
      <c r="I1993" s="12" t="s">
        <v>111</v>
      </c>
      <c r="J1993" s="12">
        <v>0.76</v>
      </c>
      <c r="K1993" s="12" t="s">
        <v>23</v>
      </c>
      <c r="L1993">
        <f t="shared" si="62"/>
        <v>1</v>
      </c>
      <c r="M1993">
        <f>MATCH(H:H,[1]价格表!$B$4:$B$35,0)</f>
        <v>1</v>
      </c>
      <c r="N1993" s="4">
        <f>IF(J1993&lt;=0.3,INDEX([1]价格表!$B$4:$I$31,M1993,2),IF(AND(J1993&gt;0.3,J1993&lt;=1),INDEX([1]价格表!$B$4:$I$31,M1993,3),IF(AND(J1993&gt;1,J1993&lt;=2.2),INDEX([1]价格表!$B$4:$I$31,M1993,4),IF(AND(J1993&gt;2.2,J1993&lt;=3.3),INDEX([1]价格表!$B$4:$I$31,M1993,5),IF(AND(J1993&gt;3.3,J1993&lt;=4),INDEX([1]价格表!$B$4:$I$31,M1993,6),IF(AND(J1993&gt;4,J1993&lt;=5.5),INDEX([1]价格表!$B$4:$I$31,M1993,7),IF(J1993&gt;5.5,2.6+INDEX([1]价格表!$B$4:$I$31,M1993,8)*L1993)))))))</f>
        <v>1.8</v>
      </c>
      <c r="O1993" s="3"/>
      <c r="P1993" s="3"/>
      <c r="Q1993" s="3">
        <f t="shared" si="63"/>
        <v>0</v>
      </c>
    </row>
    <row r="1994" spans="1:17">
      <c r="A1994" s="11">
        <v>4312412154010</v>
      </c>
      <c r="B1994" s="1" t="s">
        <v>19</v>
      </c>
      <c r="C1994" s="12">
        <v>20210222</v>
      </c>
      <c r="D1994" s="12">
        <v>610538201209</v>
      </c>
      <c r="E1994" s="12" t="s">
        <v>19</v>
      </c>
      <c r="F1994" s="12">
        <v>20210304</v>
      </c>
      <c r="G1994" s="12" t="s">
        <v>20</v>
      </c>
      <c r="H1994" s="12" t="s">
        <v>24</v>
      </c>
      <c r="I1994" s="12" t="s">
        <v>111</v>
      </c>
      <c r="J1994" s="12">
        <v>0.8</v>
      </c>
      <c r="K1994" s="12" t="s">
        <v>23</v>
      </c>
      <c r="L1994">
        <f t="shared" si="62"/>
        <v>1</v>
      </c>
      <c r="M1994">
        <f>MATCH(H:H,[1]价格表!$B$4:$B$35,0)</f>
        <v>1</v>
      </c>
      <c r="N1994" s="4">
        <f>IF(J1994&lt;=0.3,INDEX([1]价格表!$B$4:$I$31,M1994,2),IF(AND(J1994&gt;0.3,J1994&lt;=1),INDEX([1]价格表!$B$4:$I$31,M1994,3),IF(AND(J1994&gt;1,J1994&lt;=2.2),INDEX([1]价格表!$B$4:$I$31,M1994,4),IF(AND(J1994&gt;2.2,J1994&lt;=3.3),INDEX([1]价格表!$B$4:$I$31,M1994,5),IF(AND(J1994&gt;3.3,J1994&lt;=4),INDEX([1]价格表!$B$4:$I$31,M1994,6),IF(AND(J1994&gt;4,J1994&lt;=5.5),INDEX([1]价格表!$B$4:$I$31,M1994,7),IF(J1994&gt;5.5,2.6+INDEX([1]价格表!$B$4:$I$31,M1994,8)*L1994)))))))</f>
        <v>1.8</v>
      </c>
      <c r="O1994" s="3"/>
      <c r="P1994" s="3"/>
      <c r="Q1994" s="3">
        <f t="shared" si="63"/>
        <v>0</v>
      </c>
    </row>
    <row r="1995" spans="1:17">
      <c r="A1995" s="11">
        <v>4312412154011</v>
      </c>
      <c r="B1995" s="1" t="s">
        <v>19</v>
      </c>
      <c r="C1995" s="12">
        <v>20210222</v>
      </c>
      <c r="D1995" s="12">
        <v>610538201209</v>
      </c>
      <c r="E1995" s="12" t="s">
        <v>19</v>
      </c>
      <c r="F1995" s="12">
        <v>20210304</v>
      </c>
      <c r="G1995" s="12" t="s">
        <v>20</v>
      </c>
      <c r="H1995" s="12" t="s">
        <v>24</v>
      </c>
      <c r="I1995" s="12" t="s">
        <v>111</v>
      </c>
      <c r="J1995" s="12">
        <v>0.76</v>
      </c>
      <c r="K1995" s="12" t="s">
        <v>23</v>
      </c>
      <c r="L1995">
        <f t="shared" si="62"/>
        <v>1</v>
      </c>
      <c r="M1995">
        <f>MATCH(H:H,[1]价格表!$B$4:$B$35,0)</f>
        <v>1</v>
      </c>
      <c r="N1995" s="4">
        <f>IF(J1995&lt;=0.3,INDEX([1]价格表!$B$4:$I$31,M1995,2),IF(AND(J1995&gt;0.3,J1995&lt;=1),INDEX([1]价格表!$B$4:$I$31,M1995,3),IF(AND(J1995&gt;1,J1995&lt;=2.2),INDEX([1]价格表!$B$4:$I$31,M1995,4),IF(AND(J1995&gt;2.2,J1995&lt;=3.3),INDEX([1]价格表!$B$4:$I$31,M1995,5),IF(AND(J1995&gt;3.3,J1995&lt;=4),INDEX([1]价格表!$B$4:$I$31,M1995,6),IF(AND(J1995&gt;4,J1995&lt;=5.5),INDEX([1]价格表!$B$4:$I$31,M1995,7),IF(J1995&gt;5.5,2.6+INDEX([1]价格表!$B$4:$I$31,M1995,8)*L1995)))))))</f>
        <v>1.8</v>
      </c>
      <c r="O1995" s="3"/>
      <c r="P1995" s="3"/>
      <c r="Q1995" s="3">
        <f t="shared" si="63"/>
        <v>0</v>
      </c>
    </row>
    <row r="1996" spans="1:17">
      <c r="A1996" s="11">
        <v>4312412154012</v>
      </c>
      <c r="B1996" s="1" t="s">
        <v>19</v>
      </c>
      <c r="C1996" s="12">
        <v>20210222</v>
      </c>
      <c r="D1996" s="12">
        <v>610538201209</v>
      </c>
      <c r="E1996" s="12" t="s">
        <v>19</v>
      </c>
      <c r="F1996" s="12">
        <v>20210304</v>
      </c>
      <c r="G1996" s="12" t="s">
        <v>20</v>
      </c>
      <c r="H1996" s="12" t="s">
        <v>24</v>
      </c>
      <c r="I1996" s="12" t="s">
        <v>111</v>
      </c>
      <c r="J1996" s="12">
        <v>0.78</v>
      </c>
      <c r="K1996" s="12" t="s">
        <v>23</v>
      </c>
      <c r="L1996">
        <f t="shared" si="62"/>
        <v>1</v>
      </c>
      <c r="M1996">
        <f>MATCH(H:H,[1]价格表!$B$4:$B$35,0)</f>
        <v>1</v>
      </c>
      <c r="N1996" s="4">
        <f>IF(J1996&lt;=0.3,INDEX([1]价格表!$B$4:$I$31,M1996,2),IF(AND(J1996&gt;0.3,J1996&lt;=1),INDEX([1]价格表!$B$4:$I$31,M1996,3),IF(AND(J1996&gt;1,J1996&lt;=2.2),INDEX([1]价格表!$B$4:$I$31,M1996,4),IF(AND(J1996&gt;2.2,J1996&lt;=3.3),INDEX([1]价格表!$B$4:$I$31,M1996,5),IF(AND(J1996&gt;3.3,J1996&lt;=4),INDEX([1]价格表!$B$4:$I$31,M1996,6),IF(AND(J1996&gt;4,J1996&lt;=5.5),INDEX([1]价格表!$B$4:$I$31,M1996,7),IF(J1996&gt;5.5,2.6+INDEX([1]价格表!$B$4:$I$31,M1996,8)*L1996)))))))</f>
        <v>1.8</v>
      </c>
      <c r="O1996" s="3"/>
      <c r="P1996" s="3"/>
      <c r="Q1996" s="3">
        <f t="shared" si="63"/>
        <v>0</v>
      </c>
    </row>
    <row r="1997" spans="1:17">
      <c r="A1997" s="11">
        <v>4312412154013</v>
      </c>
      <c r="B1997" s="1" t="s">
        <v>19</v>
      </c>
      <c r="C1997" s="12">
        <v>20210222</v>
      </c>
      <c r="D1997" s="12">
        <v>610538201209</v>
      </c>
      <c r="E1997" s="12" t="s">
        <v>19</v>
      </c>
      <c r="F1997" s="12">
        <v>20210304</v>
      </c>
      <c r="G1997" s="12" t="s">
        <v>20</v>
      </c>
      <c r="H1997" s="12" t="s">
        <v>24</v>
      </c>
      <c r="I1997" s="12" t="s">
        <v>111</v>
      </c>
      <c r="J1997" s="12">
        <v>0.83</v>
      </c>
      <c r="K1997" s="12" t="s">
        <v>23</v>
      </c>
      <c r="L1997">
        <f t="shared" si="62"/>
        <v>1</v>
      </c>
      <c r="M1997">
        <f>MATCH(H:H,[1]价格表!$B$4:$B$35,0)</f>
        <v>1</v>
      </c>
      <c r="N1997" s="4">
        <f>IF(J1997&lt;=0.3,INDEX([1]价格表!$B$4:$I$31,M1997,2),IF(AND(J1997&gt;0.3,J1997&lt;=1),INDEX([1]价格表!$B$4:$I$31,M1997,3),IF(AND(J1997&gt;1,J1997&lt;=2.2),INDEX([1]价格表!$B$4:$I$31,M1997,4),IF(AND(J1997&gt;2.2,J1997&lt;=3.3),INDEX([1]价格表!$B$4:$I$31,M1997,5),IF(AND(J1997&gt;3.3,J1997&lt;=4),INDEX([1]价格表!$B$4:$I$31,M1997,6),IF(AND(J1997&gt;4,J1997&lt;=5.5),INDEX([1]价格表!$B$4:$I$31,M1997,7),IF(J1997&gt;5.5,2.6+INDEX([1]价格表!$B$4:$I$31,M1997,8)*L1997)))))))</f>
        <v>1.8</v>
      </c>
      <c r="O1997" s="3"/>
      <c r="P1997" s="3"/>
      <c r="Q1997" s="3">
        <f t="shared" si="63"/>
        <v>0</v>
      </c>
    </row>
    <row r="1998" spans="1:17">
      <c r="A1998" s="11">
        <v>4312412154014</v>
      </c>
      <c r="B1998" s="1" t="s">
        <v>19</v>
      </c>
      <c r="C1998" s="12">
        <v>20210222</v>
      </c>
      <c r="D1998" s="12">
        <v>610538201209</v>
      </c>
      <c r="E1998" s="12" t="s">
        <v>19</v>
      </c>
      <c r="F1998" s="12">
        <v>20210304</v>
      </c>
      <c r="G1998" s="12" t="s">
        <v>20</v>
      </c>
      <c r="H1998" s="12" t="s">
        <v>24</v>
      </c>
      <c r="I1998" s="12" t="s">
        <v>111</v>
      </c>
      <c r="J1998" s="12">
        <v>0.76</v>
      </c>
      <c r="K1998" s="12" t="s">
        <v>23</v>
      </c>
      <c r="L1998">
        <f t="shared" si="62"/>
        <v>1</v>
      </c>
      <c r="M1998">
        <f>MATCH(H:H,[1]价格表!$B$4:$B$35,0)</f>
        <v>1</v>
      </c>
      <c r="N1998" s="4">
        <f>IF(J1998&lt;=0.3,INDEX([1]价格表!$B$4:$I$31,M1998,2),IF(AND(J1998&gt;0.3,J1998&lt;=1),INDEX([1]价格表!$B$4:$I$31,M1998,3),IF(AND(J1998&gt;1,J1998&lt;=2.2),INDEX([1]价格表!$B$4:$I$31,M1998,4),IF(AND(J1998&gt;2.2,J1998&lt;=3.3),INDEX([1]价格表!$B$4:$I$31,M1998,5),IF(AND(J1998&gt;3.3,J1998&lt;=4),INDEX([1]价格表!$B$4:$I$31,M1998,6),IF(AND(J1998&gt;4,J1998&lt;=5.5),INDEX([1]价格表!$B$4:$I$31,M1998,7),IF(J1998&gt;5.5,2.6+INDEX([1]价格表!$B$4:$I$31,M1998,8)*L1998)))))))</f>
        <v>1.8</v>
      </c>
      <c r="O1998" s="3"/>
      <c r="P1998" s="3"/>
      <c r="Q1998" s="3">
        <f t="shared" si="63"/>
        <v>0</v>
      </c>
    </row>
    <row r="1999" spans="1:17">
      <c r="A1999" s="11">
        <v>4312412154015</v>
      </c>
      <c r="B1999" s="1" t="s">
        <v>19</v>
      </c>
      <c r="C1999" s="12">
        <v>20210222</v>
      </c>
      <c r="D1999" s="12">
        <v>610538201209</v>
      </c>
      <c r="E1999" s="12" t="s">
        <v>19</v>
      </c>
      <c r="F1999" s="12">
        <v>20210304</v>
      </c>
      <c r="G1999" s="12" t="s">
        <v>20</v>
      </c>
      <c r="H1999" s="12" t="s">
        <v>24</v>
      </c>
      <c r="I1999" s="12" t="s">
        <v>111</v>
      </c>
      <c r="J1999" s="12">
        <v>0.76</v>
      </c>
      <c r="K1999" s="12" t="s">
        <v>23</v>
      </c>
      <c r="L1999">
        <f t="shared" si="62"/>
        <v>1</v>
      </c>
      <c r="M1999">
        <f>MATCH(H:H,[1]价格表!$B$4:$B$35,0)</f>
        <v>1</v>
      </c>
      <c r="N1999" s="4">
        <f>IF(J1999&lt;=0.3,INDEX([1]价格表!$B$4:$I$31,M1999,2),IF(AND(J1999&gt;0.3,J1999&lt;=1),INDEX([1]价格表!$B$4:$I$31,M1999,3),IF(AND(J1999&gt;1,J1999&lt;=2.2),INDEX([1]价格表!$B$4:$I$31,M1999,4),IF(AND(J1999&gt;2.2,J1999&lt;=3.3),INDEX([1]价格表!$B$4:$I$31,M1999,5),IF(AND(J1999&gt;3.3,J1999&lt;=4),INDEX([1]价格表!$B$4:$I$31,M1999,6),IF(AND(J1999&gt;4,J1999&lt;=5.5),INDEX([1]价格表!$B$4:$I$31,M1999,7),IF(J1999&gt;5.5,2.6+INDEX([1]价格表!$B$4:$I$31,M1999,8)*L1999)))))))</f>
        <v>1.8</v>
      </c>
      <c r="O1999" s="3"/>
      <c r="P1999" s="3"/>
      <c r="Q1999" s="3">
        <f t="shared" si="63"/>
        <v>0</v>
      </c>
    </row>
    <row r="2000" spans="1:17">
      <c r="A2000" s="11">
        <v>4312412154016</v>
      </c>
      <c r="B2000" s="1" t="s">
        <v>19</v>
      </c>
      <c r="C2000" s="12">
        <v>20210222</v>
      </c>
      <c r="D2000" s="12">
        <v>610538201209</v>
      </c>
      <c r="E2000" s="12" t="s">
        <v>19</v>
      </c>
      <c r="F2000" s="12">
        <v>20210304</v>
      </c>
      <c r="G2000" s="12" t="s">
        <v>20</v>
      </c>
      <c r="H2000" s="12" t="s">
        <v>24</v>
      </c>
      <c r="I2000" s="12" t="s">
        <v>111</v>
      </c>
      <c r="J2000" s="12">
        <v>0.76</v>
      </c>
      <c r="K2000" s="12" t="s">
        <v>23</v>
      </c>
      <c r="L2000">
        <f t="shared" si="62"/>
        <v>1</v>
      </c>
      <c r="M2000">
        <f>MATCH(H:H,[1]价格表!$B$4:$B$35,0)</f>
        <v>1</v>
      </c>
      <c r="N2000" s="4">
        <f>IF(J2000&lt;=0.3,INDEX([1]价格表!$B$4:$I$31,M2000,2),IF(AND(J2000&gt;0.3,J2000&lt;=1),INDEX([1]价格表!$B$4:$I$31,M2000,3),IF(AND(J2000&gt;1,J2000&lt;=2.2),INDEX([1]价格表!$B$4:$I$31,M2000,4),IF(AND(J2000&gt;2.2,J2000&lt;=3.3),INDEX([1]价格表!$B$4:$I$31,M2000,5),IF(AND(J2000&gt;3.3,J2000&lt;=4),INDEX([1]价格表!$B$4:$I$31,M2000,6),IF(AND(J2000&gt;4,J2000&lt;=5.5),INDEX([1]价格表!$B$4:$I$31,M2000,7),IF(J2000&gt;5.5,2.6+INDEX([1]价格表!$B$4:$I$31,M2000,8)*L2000)))))))</f>
        <v>1.8</v>
      </c>
      <c r="O2000" s="3"/>
      <c r="P2000" s="3"/>
      <c r="Q2000" s="3">
        <f t="shared" si="63"/>
        <v>0</v>
      </c>
    </row>
    <row r="2001" spans="1:17">
      <c r="A2001" s="11">
        <v>4312412154017</v>
      </c>
      <c r="B2001" s="1" t="s">
        <v>19</v>
      </c>
      <c r="C2001" s="12">
        <v>20210222</v>
      </c>
      <c r="D2001" s="12">
        <v>610538201209</v>
      </c>
      <c r="E2001" s="12" t="s">
        <v>19</v>
      </c>
      <c r="F2001" s="12">
        <v>20210304</v>
      </c>
      <c r="G2001" s="12" t="s">
        <v>20</v>
      </c>
      <c r="H2001" s="12" t="s">
        <v>24</v>
      </c>
      <c r="I2001" s="12" t="s">
        <v>111</v>
      </c>
      <c r="J2001" s="12">
        <v>0.76</v>
      </c>
      <c r="K2001" s="12" t="s">
        <v>23</v>
      </c>
      <c r="L2001">
        <f t="shared" si="62"/>
        <v>1</v>
      </c>
      <c r="M2001">
        <f>MATCH(H:H,[1]价格表!$B$4:$B$35,0)</f>
        <v>1</v>
      </c>
      <c r="N2001" s="4">
        <f>IF(J2001&lt;=0.3,INDEX([1]价格表!$B$4:$I$31,M2001,2),IF(AND(J2001&gt;0.3,J2001&lt;=1),INDEX([1]价格表!$B$4:$I$31,M2001,3),IF(AND(J2001&gt;1,J2001&lt;=2.2),INDEX([1]价格表!$B$4:$I$31,M2001,4),IF(AND(J2001&gt;2.2,J2001&lt;=3.3),INDEX([1]价格表!$B$4:$I$31,M2001,5),IF(AND(J2001&gt;3.3,J2001&lt;=4),INDEX([1]价格表!$B$4:$I$31,M2001,6),IF(AND(J2001&gt;4,J2001&lt;=5.5),INDEX([1]价格表!$B$4:$I$31,M2001,7),IF(J2001&gt;5.5,2.6+INDEX([1]价格表!$B$4:$I$31,M2001,8)*L2001)))))))</f>
        <v>1.8</v>
      </c>
      <c r="O2001" s="3"/>
      <c r="P2001" s="3"/>
      <c r="Q2001" s="3">
        <f t="shared" si="63"/>
        <v>0</v>
      </c>
    </row>
    <row r="2002" spans="1:17">
      <c r="A2002" s="11">
        <v>4312412154018</v>
      </c>
      <c r="B2002" s="1" t="s">
        <v>19</v>
      </c>
      <c r="C2002" s="12">
        <v>20210222</v>
      </c>
      <c r="D2002" s="12">
        <v>610538201209</v>
      </c>
      <c r="E2002" s="12" t="s">
        <v>19</v>
      </c>
      <c r="F2002" s="12">
        <v>20210304</v>
      </c>
      <c r="G2002" s="12" t="s">
        <v>20</v>
      </c>
      <c r="H2002" s="12" t="s">
        <v>24</v>
      </c>
      <c r="I2002" s="12" t="s">
        <v>111</v>
      </c>
      <c r="J2002" s="12">
        <v>0.79</v>
      </c>
      <c r="K2002" s="12" t="s">
        <v>23</v>
      </c>
      <c r="L2002">
        <f t="shared" si="62"/>
        <v>1</v>
      </c>
      <c r="M2002">
        <f>MATCH(H:H,[1]价格表!$B$4:$B$35,0)</f>
        <v>1</v>
      </c>
      <c r="N2002" s="4">
        <f>IF(J2002&lt;=0.3,INDEX([1]价格表!$B$4:$I$31,M2002,2),IF(AND(J2002&gt;0.3,J2002&lt;=1),INDEX([1]价格表!$B$4:$I$31,M2002,3),IF(AND(J2002&gt;1,J2002&lt;=2.2),INDEX([1]价格表!$B$4:$I$31,M2002,4),IF(AND(J2002&gt;2.2,J2002&lt;=3.3),INDEX([1]价格表!$B$4:$I$31,M2002,5),IF(AND(J2002&gt;3.3,J2002&lt;=4),INDEX([1]价格表!$B$4:$I$31,M2002,6),IF(AND(J2002&gt;4,J2002&lt;=5.5),INDEX([1]价格表!$B$4:$I$31,M2002,7),IF(J2002&gt;5.5,2.6+INDEX([1]价格表!$B$4:$I$31,M2002,8)*L2002)))))))</f>
        <v>1.8</v>
      </c>
      <c r="O2002" s="3"/>
      <c r="P2002" s="3"/>
      <c r="Q2002" s="3">
        <f t="shared" si="63"/>
        <v>0</v>
      </c>
    </row>
    <row r="2003" spans="1:17">
      <c r="A2003" s="11">
        <v>4312412154019</v>
      </c>
      <c r="B2003" s="1" t="s">
        <v>19</v>
      </c>
      <c r="C2003" s="12">
        <v>20210222</v>
      </c>
      <c r="D2003" s="12">
        <v>610538201209</v>
      </c>
      <c r="E2003" s="12" t="s">
        <v>19</v>
      </c>
      <c r="F2003" s="12">
        <v>20210304</v>
      </c>
      <c r="G2003" s="12" t="s">
        <v>20</v>
      </c>
      <c r="H2003" s="12" t="s">
        <v>24</v>
      </c>
      <c r="I2003" s="12" t="s">
        <v>111</v>
      </c>
      <c r="J2003" s="12">
        <v>0.81</v>
      </c>
      <c r="K2003" s="12" t="s">
        <v>23</v>
      </c>
      <c r="L2003">
        <f t="shared" si="62"/>
        <v>1</v>
      </c>
      <c r="M2003">
        <f>MATCH(H:H,[1]价格表!$B$4:$B$35,0)</f>
        <v>1</v>
      </c>
      <c r="N2003" s="4">
        <f>IF(J2003&lt;=0.3,INDEX([1]价格表!$B$4:$I$31,M2003,2),IF(AND(J2003&gt;0.3,J2003&lt;=1),INDEX([1]价格表!$B$4:$I$31,M2003,3),IF(AND(J2003&gt;1,J2003&lt;=2.2),INDEX([1]价格表!$B$4:$I$31,M2003,4),IF(AND(J2003&gt;2.2,J2003&lt;=3.3),INDEX([1]价格表!$B$4:$I$31,M2003,5),IF(AND(J2003&gt;3.3,J2003&lt;=4),INDEX([1]价格表!$B$4:$I$31,M2003,6),IF(AND(J2003&gt;4,J2003&lt;=5.5),INDEX([1]价格表!$B$4:$I$31,M2003,7),IF(J2003&gt;5.5,2.6+INDEX([1]价格表!$B$4:$I$31,M2003,8)*L2003)))))))</f>
        <v>1.8</v>
      </c>
      <c r="O2003" s="3"/>
      <c r="P2003" s="3"/>
      <c r="Q2003" s="3">
        <f t="shared" si="63"/>
        <v>0</v>
      </c>
    </row>
    <row r="2004" spans="1:17">
      <c r="A2004" s="11">
        <v>4312412154020</v>
      </c>
      <c r="B2004" s="1" t="s">
        <v>19</v>
      </c>
      <c r="C2004" s="12">
        <v>20210222</v>
      </c>
      <c r="D2004" s="12">
        <v>610538201209</v>
      </c>
      <c r="E2004" s="12" t="s">
        <v>19</v>
      </c>
      <c r="F2004" s="12">
        <v>20210304</v>
      </c>
      <c r="G2004" s="12" t="s">
        <v>20</v>
      </c>
      <c r="H2004" s="12" t="s">
        <v>24</v>
      </c>
      <c r="I2004" s="12" t="s">
        <v>111</v>
      </c>
      <c r="J2004" s="12">
        <v>0.87</v>
      </c>
      <c r="K2004" s="12" t="s">
        <v>23</v>
      </c>
      <c r="L2004">
        <f t="shared" si="62"/>
        <v>1</v>
      </c>
      <c r="M2004">
        <f>MATCH(H:H,[1]价格表!$B$4:$B$35,0)</f>
        <v>1</v>
      </c>
      <c r="N2004" s="4">
        <f>IF(J2004&lt;=0.3,INDEX([1]价格表!$B$4:$I$31,M2004,2),IF(AND(J2004&gt;0.3,J2004&lt;=1),INDEX([1]价格表!$B$4:$I$31,M2004,3),IF(AND(J2004&gt;1,J2004&lt;=2.2),INDEX([1]价格表!$B$4:$I$31,M2004,4),IF(AND(J2004&gt;2.2,J2004&lt;=3.3),INDEX([1]价格表!$B$4:$I$31,M2004,5),IF(AND(J2004&gt;3.3,J2004&lt;=4),INDEX([1]价格表!$B$4:$I$31,M2004,6),IF(AND(J2004&gt;4,J2004&lt;=5.5),INDEX([1]价格表!$B$4:$I$31,M2004,7),IF(J2004&gt;5.5,2.6+INDEX([1]价格表!$B$4:$I$31,M2004,8)*L2004)))))))</f>
        <v>1.8</v>
      </c>
      <c r="O2004" s="3"/>
      <c r="P2004" s="3"/>
      <c r="Q2004" s="3">
        <f t="shared" si="63"/>
        <v>0</v>
      </c>
    </row>
    <row r="2005" spans="1:17">
      <c r="A2005" s="11">
        <v>4312412154021</v>
      </c>
      <c r="B2005" s="1" t="s">
        <v>19</v>
      </c>
      <c r="C2005" s="12">
        <v>20210222</v>
      </c>
      <c r="D2005" s="12">
        <v>610538201209</v>
      </c>
      <c r="E2005" s="12" t="s">
        <v>19</v>
      </c>
      <c r="F2005" s="12">
        <v>20210304</v>
      </c>
      <c r="G2005" s="12" t="s">
        <v>20</v>
      </c>
      <c r="H2005" s="12" t="s">
        <v>24</v>
      </c>
      <c r="I2005" s="12" t="s">
        <v>111</v>
      </c>
      <c r="J2005" s="12">
        <v>0.96</v>
      </c>
      <c r="K2005" s="12" t="s">
        <v>23</v>
      </c>
      <c r="L2005">
        <f t="shared" si="62"/>
        <v>1</v>
      </c>
      <c r="M2005">
        <f>MATCH(H:H,[1]价格表!$B$4:$B$35,0)</f>
        <v>1</v>
      </c>
      <c r="N2005" s="4">
        <f>IF(J2005&lt;=0.3,INDEX([1]价格表!$B$4:$I$31,M2005,2),IF(AND(J2005&gt;0.3,J2005&lt;=1),INDEX([1]价格表!$B$4:$I$31,M2005,3),IF(AND(J2005&gt;1,J2005&lt;=2.2),INDEX([1]价格表!$B$4:$I$31,M2005,4),IF(AND(J2005&gt;2.2,J2005&lt;=3.3),INDEX([1]价格表!$B$4:$I$31,M2005,5),IF(AND(J2005&gt;3.3,J2005&lt;=4),INDEX([1]价格表!$B$4:$I$31,M2005,6),IF(AND(J2005&gt;4,J2005&lt;=5.5),INDEX([1]价格表!$B$4:$I$31,M2005,7),IF(J2005&gt;5.5,2.6+INDEX([1]价格表!$B$4:$I$31,M2005,8)*L2005)))))))</f>
        <v>1.8</v>
      </c>
      <c r="O2005" s="3"/>
      <c r="P2005" s="3"/>
      <c r="Q2005" s="3">
        <f t="shared" si="63"/>
        <v>0</v>
      </c>
    </row>
    <row r="2006" spans="1:17">
      <c r="A2006" s="11">
        <v>4312412154022</v>
      </c>
      <c r="B2006" s="1" t="s">
        <v>19</v>
      </c>
      <c r="C2006" s="12">
        <v>20210222</v>
      </c>
      <c r="D2006" s="12">
        <v>610538201209</v>
      </c>
      <c r="E2006" s="12" t="s">
        <v>19</v>
      </c>
      <c r="F2006" s="12">
        <v>20210304</v>
      </c>
      <c r="G2006" s="12" t="s">
        <v>20</v>
      </c>
      <c r="H2006" s="12" t="s">
        <v>24</v>
      </c>
      <c r="I2006" s="12" t="s">
        <v>111</v>
      </c>
      <c r="J2006" s="12">
        <v>0.84</v>
      </c>
      <c r="K2006" s="12" t="s">
        <v>23</v>
      </c>
      <c r="L2006">
        <f t="shared" si="62"/>
        <v>1</v>
      </c>
      <c r="M2006">
        <f>MATCH(H:H,[1]价格表!$B$4:$B$35,0)</f>
        <v>1</v>
      </c>
      <c r="N2006" s="4">
        <f>IF(J2006&lt;=0.3,INDEX([1]价格表!$B$4:$I$31,M2006,2),IF(AND(J2006&gt;0.3,J2006&lt;=1),INDEX([1]价格表!$B$4:$I$31,M2006,3),IF(AND(J2006&gt;1,J2006&lt;=2.2),INDEX([1]价格表!$B$4:$I$31,M2006,4),IF(AND(J2006&gt;2.2,J2006&lt;=3.3),INDEX([1]价格表!$B$4:$I$31,M2006,5),IF(AND(J2006&gt;3.3,J2006&lt;=4),INDEX([1]价格表!$B$4:$I$31,M2006,6),IF(AND(J2006&gt;4,J2006&lt;=5.5),INDEX([1]价格表!$B$4:$I$31,M2006,7),IF(J2006&gt;5.5,2.6+INDEX([1]价格表!$B$4:$I$31,M2006,8)*L2006)))))))</f>
        <v>1.8</v>
      </c>
      <c r="O2006" s="3"/>
      <c r="P2006" s="3"/>
      <c r="Q2006" s="3">
        <f t="shared" si="63"/>
        <v>0</v>
      </c>
    </row>
    <row r="2007" spans="1:17">
      <c r="A2007" s="11">
        <v>4312412154025</v>
      </c>
      <c r="B2007" s="1" t="s">
        <v>19</v>
      </c>
      <c r="C2007" s="12">
        <v>20210222</v>
      </c>
      <c r="D2007" s="12">
        <v>610538201209</v>
      </c>
      <c r="E2007" s="12" t="s">
        <v>19</v>
      </c>
      <c r="F2007" s="12">
        <v>20210304</v>
      </c>
      <c r="G2007" s="12" t="s">
        <v>20</v>
      </c>
      <c r="H2007" s="12" t="s">
        <v>24</v>
      </c>
      <c r="I2007" s="12" t="s">
        <v>111</v>
      </c>
      <c r="J2007" s="12">
        <v>0.79</v>
      </c>
      <c r="K2007" s="12" t="s">
        <v>23</v>
      </c>
      <c r="L2007">
        <f t="shared" si="62"/>
        <v>1</v>
      </c>
      <c r="M2007">
        <f>MATCH(H:H,[1]价格表!$B$4:$B$35,0)</f>
        <v>1</v>
      </c>
      <c r="N2007" s="4">
        <f>IF(J2007&lt;=0.3,INDEX([1]价格表!$B$4:$I$31,M2007,2),IF(AND(J2007&gt;0.3,J2007&lt;=1),INDEX([1]价格表!$B$4:$I$31,M2007,3),IF(AND(J2007&gt;1,J2007&lt;=2.2),INDEX([1]价格表!$B$4:$I$31,M2007,4),IF(AND(J2007&gt;2.2,J2007&lt;=3.3),INDEX([1]价格表!$B$4:$I$31,M2007,5),IF(AND(J2007&gt;3.3,J2007&lt;=4),INDEX([1]价格表!$B$4:$I$31,M2007,6),IF(AND(J2007&gt;4,J2007&lt;=5.5),INDEX([1]价格表!$B$4:$I$31,M2007,7),IF(J2007&gt;5.5,2.6+INDEX([1]价格表!$B$4:$I$31,M2007,8)*L2007)))))))</f>
        <v>1.8</v>
      </c>
      <c r="O2007" s="3"/>
      <c r="P2007" s="3"/>
      <c r="Q2007" s="3">
        <f t="shared" si="63"/>
        <v>0</v>
      </c>
    </row>
    <row r="2008" spans="1:17">
      <c r="A2008" s="11">
        <v>4312412154026</v>
      </c>
      <c r="B2008" s="1" t="s">
        <v>19</v>
      </c>
      <c r="C2008" s="12">
        <v>20210222</v>
      </c>
      <c r="D2008" s="12">
        <v>610538201209</v>
      </c>
      <c r="E2008" s="12" t="s">
        <v>19</v>
      </c>
      <c r="F2008" s="12">
        <v>20210304</v>
      </c>
      <c r="G2008" s="12" t="s">
        <v>20</v>
      </c>
      <c r="H2008" s="12" t="s">
        <v>24</v>
      </c>
      <c r="I2008" s="12" t="s">
        <v>111</v>
      </c>
      <c r="J2008" s="12">
        <v>0.76</v>
      </c>
      <c r="K2008" s="12" t="s">
        <v>23</v>
      </c>
      <c r="L2008">
        <f t="shared" si="62"/>
        <v>1</v>
      </c>
      <c r="M2008">
        <f>MATCH(H:H,[1]价格表!$B$4:$B$35,0)</f>
        <v>1</v>
      </c>
      <c r="N2008" s="4">
        <f>IF(J2008&lt;=0.3,INDEX([1]价格表!$B$4:$I$31,M2008,2),IF(AND(J2008&gt;0.3,J2008&lt;=1),INDEX([1]价格表!$B$4:$I$31,M2008,3),IF(AND(J2008&gt;1,J2008&lt;=2.2),INDEX([1]价格表!$B$4:$I$31,M2008,4),IF(AND(J2008&gt;2.2,J2008&lt;=3.3),INDEX([1]价格表!$B$4:$I$31,M2008,5),IF(AND(J2008&gt;3.3,J2008&lt;=4),INDEX([1]价格表!$B$4:$I$31,M2008,6),IF(AND(J2008&gt;4,J2008&lt;=5.5),INDEX([1]价格表!$B$4:$I$31,M2008,7),IF(J2008&gt;5.5,2.6+INDEX([1]价格表!$B$4:$I$31,M2008,8)*L2008)))))))</f>
        <v>1.8</v>
      </c>
      <c r="O2008" s="3"/>
      <c r="P2008" s="3"/>
      <c r="Q2008" s="3">
        <f t="shared" si="63"/>
        <v>0</v>
      </c>
    </row>
    <row r="2009" spans="1:17">
      <c r="A2009" s="11">
        <v>4312412154027</v>
      </c>
      <c r="B2009" s="1" t="s">
        <v>19</v>
      </c>
      <c r="C2009" s="12">
        <v>20210222</v>
      </c>
      <c r="D2009" s="12">
        <v>610538201209</v>
      </c>
      <c r="E2009" s="12" t="s">
        <v>19</v>
      </c>
      <c r="F2009" s="12">
        <v>20210304</v>
      </c>
      <c r="G2009" s="12" t="s">
        <v>20</v>
      </c>
      <c r="H2009" s="12" t="s">
        <v>24</v>
      </c>
      <c r="I2009" s="12" t="s">
        <v>111</v>
      </c>
      <c r="J2009" s="12">
        <v>0.76</v>
      </c>
      <c r="K2009" s="12" t="s">
        <v>23</v>
      </c>
      <c r="L2009">
        <f t="shared" si="62"/>
        <v>1</v>
      </c>
      <c r="M2009">
        <f>MATCH(H:H,[1]价格表!$B$4:$B$35,0)</f>
        <v>1</v>
      </c>
      <c r="N2009" s="4">
        <f>IF(J2009&lt;=0.3,INDEX([1]价格表!$B$4:$I$31,M2009,2),IF(AND(J2009&gt;0.3,J2009&lt;=1),INDEX([1]价格表!$B$4:$I$31,M2009,3),IF(AND(J2009&gt;1,J2009&lt;=2.2),INDEX([1]价格表!$B$4:$I$31,M2009,4),IF(AND(J2009&gt;2.2,J2009&lt;=3.3),INDEX([1]价格表!$B$4:$I$31,M2009,5),IF(AND(J2009&gt;3.3,J2009&lt;=4),INDEX([1]价格表!$B$4:$I$31,M2009,6),IF(AND(J2009&gt;4,J2009&lt;=5.5),INDEX([1]价格表!$B$4:$I$31,M2009,7),IF(J2009&gt;5.5,2.6+INDEX([1]价格表!$B$4:$I$31,M2009,8)*L2009)))))))</f>
        <v>1.8</v>
      </c>
      <c r="O2009" s="3"/>
      <c r="P2009" s="3"/>
      <c r="Q2009" s="3">
        <f t="shared" si="63"/>
        <v>0</v>
      </c>
    </row>
    <row r="2010" spans="1:17">
      <c r="A2010" s="11">
        <v>4312412154028</v>
      </c>
      <c r="B2010" s="1" t="s">
        <v>19</v>
      </c>
      <c r="C2010" s="12">
        <v>20210222</v>
      </c>
      <c r="D2010" s="12">
        <v>610538201209</v>
      </c>
      <c r="E2010" s="12" t="s">
        <v>19</v>
      </c>
      <c r="F2010" s="12">
        <v>20210304</v>
      </c>
      <c r="G2010" s="12" t="s">
        <v>20</v>
      </c>
      <c r="H2010" s="12" t="s">
        <v>24</v>
      </c>
      <c r="I2010" s="12" t="s">
        <v>111</v>
      </c>
      <c r="J2010" s="12">
        <v>0.81</v>
      </c>
      <c r="K2010" s="12" t="s">
        <v>23</v>
      </c>
      <c r="L2010">
        <f t="shared" si="62"/>
        <v>1</v>
      </c>
      <c r="M2010">
        <f>MATCH(H:H,[1]价格表!$B$4:$B$35,0)</f>
        <v>1</v>
      </c>
      <c r="N2010" s="4">
        <f>IF(J2010&lt;=0.3,INDEX([1]价格表!$B$4:$I$31,M2010,2),IF(AND(J2010&gt;0.3,J2010&lt;=1),INDEX([1]价格表!$B$4:$I$31,M2010,3),IF(AND(J2010&gt;1,J2010&lt;=2.2),INDEX([1]价格表!$B$4:$I$31,M2010,4),IF(AND(J2010&gt;2.2,J2010&lt;=3.3),INDEX([1]价格表!$B$4:$I$31,M2010,5),IF(AND(J2010&gt;3.3,J2010&lt;=4),INDEX([1]价格表!$B$4:$I$31,M2010,6),IF(AND(J2010&gt;4,J2010&lt;=5.5),INDEX([1]价格表!$B$4:$I$31,M2010,7),IF(J2010&gt;5.5,2.6+INDEX([1]价格表!$B$4:$I$31,M2010,8)*L2010)))))))</f>
        <v>1.8</v>
      </c>
      <c r="O2010" s="3"/>
      <c r="P2010" s="3"/>
      <c r="Q2010" s="3">
        <f t="shared" si="63"/>
        <v>0</v>
      </c>
    </row>
    <row r="2011" spans="1:17">
      <c r="A2011" s="11">
        <v>4312412154029</v>
      </c>
      <c r="B2011" s="1" t="s">
        <v>19</v>
      </c>
      <c r="C2011" s="12">
        <v>20210222</v>
      </c>
      <c r="D2011" s="12">
        <v>610538201209</v>
      </c>
      <c r="E2011" s="12" t="s">
        <v>19</v>
      </c>
      <c r="F2011" s="12">
        <v>20210304</v>
      </c>
      <c r="G2011" s="12" t="s">
        <v>20</v>
      </c>
      <c r="H2011" s="12" t="s">
        <v>24</v>
      </c>
      <c r="I2011" s="12" t="s">
        <v>111</v>
      </c>
      <c r="J2011" s="12">
        <v>0.76</v>
      </c>
      <c r="K2011" s="12" t="s">
        <v>23</v>
      </c>
      <c r="L2011">
        <f t="shared" si="62"/>
        <v>1</v>
      </c>
      <c r="M2011">
        <f>MATCH(H:H,[1]价格表!$B$4:$B$35,0)</f>
        <v>1</v>
      </c>
      <c r="N2011" s="4">
        <f>IF(J2011&lt;=0.3,INDEX([1]价格表!$B$4:$I$31,M2011,2),IF(AND(J2011&gt;0.3,J2011&lt;=1),INDEX([1]价格表!$B$4:$I$31,M2011,3),IF(AND(J2011&gt;1,J2011&lt;=2.2),INDEX([1]价格表!$B$4:$I$31,M2011,4),IF(AND(J2011&gt;2.2,J2011&lt;=3.3),INDEX([1]价格表!$B$4:$I$31,M2011,5),IF(AND(J2011&gt;3.3,J2011&lt;=4),INDEX([1]价格表!$B$4:$I$31,M2011,6),IF(AND(J2011&gt;4,J2011&lt;=5.5),INDEX([1]价格表!$B$4:$I$31,M2011,7),IF(J2011&gt;5.5,2.6+INDEX([1]价格表!$B$4:$I$31,M2011,8)*L2011)))))))</f>
        <v>1.8</v>
      </c>
      <c r="O2011" s="3"/>
      <c r="P2011" s="3"/>
      <c r="Q2011" s="3">
        <f t="shared" si="63"/>
        <v>0</v>
      </c>
    </row>
    <row r="2012" spans="1:17">
      <c r="A2012" s="11">
        <v>4312412154030</v>
      </c>
      <c r="B2012" s="1" t="s">
        <v>19</v>
      </c>
      <c r="C2012" s="12">
        <v>20210222</v>
      </c>
      <c r="D2012" s="12">
        <v>610538201209</v>
      </c>
      <c r="E2012" s="12" t="s">
        <v>19</v>
      </c>
      <c r="F2012" s="12">
        <v>20210304</v>
      </c>
      <c r="G2012" s="12" t="s">
        <v>20</v>
      </c>
      <c r="H2012" s="12" t="s">
        <v>24</v>
      </c>
      <c r="I2012" s="12" t="s">
        <v>111</v>
      </c>
      <c r="J2012" s="12">
        <v>0.76</v>
      </c>
      <c r="K2012" s="12" t="s">
        <v>23</v>
      </c>
      <c r="L2012">
        <f t="shared" si="62"/>
        <v>1</v>
      </c>
      <c r="M2012">
        <f>MATCH(H:H,[1]价格表!$B$4:$B$35,0)</f>
        <v>1</v>
      </c>
      <c r="N2012" s="4">
        <f>IF(J2012&lt;=0.3,INDEX([1]价格表!$B$4:$I$31,M2012,2),IF(AND(J2012&gt;0.3,J2012&lt;=1),INDEX([1]价格表!$B$4:$I$31,M2012,3),IF(AND(J2012&gt;1,J2012&lt;=2.2),INDEX([1]价格表!$B$4:$I$31,M2012,4),IF(AND(J2012&gt;2.2,J2012&lt;=3.3),INDEX([1]价格表!$B$4:$I$31,M2012,5),IF(AND(J2012&gt;3.3,J2012&lt;=4),INDEX([1]价格表!$B$4:$I$31,M2012,6),IF(AND(J2012&gt;4,J2012&lt;=5.5),INDEX([1]价格表!$B$4:$I$31,M2012,7),IF(J2012&gt;5.5,2.6+INDEX([1]价格表!$B$4:$I$31,M2012,8)*L2012)))))))</f>
        <v>1.8</v>
      </c>
      <c r="O2012" s="3"/>
      <c r="P2012" s="3"/>
      <c r="Q2012" s="3">
        <f t="shared" si="63"/>
        <v>0</v>
      </c>
    </row>
    <row r="2013" spans="1:17">
      <c r="A2013" s="11">
        <v>4312412154031</v>
      </c>
      <c r="B2013" s="1" t="s">
        <v>19</v>
      </c>
      <c r="C2013" s="12">
        <v>20210222</v>
      </c>
      <c r="D2013" s="12">
        <v>610538201209</v>
      </c>
      <c r="E2013" s="12" t="s">
        <v>19</v>
      </c>
      <c r="F2013" s="12">
        <v>20210304</v>
      </c>
      <c r="G2013" s="12" t="s">
        <v>20</v>
      </c>
      <c r="H2013" s="12" t="s">
        <v>24</v>
      </c>
      <c r="I2013" s="12" t="s">
        <v>111</v>
      </c>
      <c r="J2013" s="12">
        <v>0.85</v>
      </c>
      <c r="K2013" s="12" t="s">
        <v>23</v>
      </c>
      <c r="L2013">
        <f t="shared" si="62"/>
        <v>1</v>
      </c>
      <c r="M2013">
        <f>MATCH(H:H,[1]价格表!$B$4:$B$35,0)</f>
        <v>1</v>
      </c>
      <c r="N2013" s="4">
        <f>IF(J2013&lt;=0.3,INDEX([1]价格表!$B$4:$I$31,M2013,2),IF(AND(J2013&gt;0.3,J2013&lt;=1),INDEX([1]价格表!$B$4:$I$31,M2013,3),IF(AND(J2013&gt;1,J2013&lt;=2.2),INDEX([1]价格表!$B$4:$I$31,M2013,4),IF(AND(J2013&gt;2.2,J2013&lt;=3.3),INDEX([1]价格表!$B$4:$I$31,M2013,5),IF(AND(J2013&gt;3.3,J2013&lt;=4),INDEX([1]价格表!$B$4:$I$31,M2013,6),IF(AND(J2013&gt;4,J2013&lt;=5.5),INDEX([1]价格表!$B$4:$I$31,M2013,7),IF(J2013&gt;5.5,2.6+INDEX([1]价格表!$B$4:$I$31,M2013,8)*L2013)))))))</f>
        <v>1.8</v>
      </c>
      <c r="O2013" s="3"/>
      <c r="P2013" s="3"/>
      <c r="Q2013" s="3">
        <f t="shared" si="63"/>
        <v>0</v>
      </c>
    </row>
    <row r="2014" spans="1:17">
      <c r="A2014" s="11">
        <v>4312412154032</v>
      </c>
      <c r="B2014" s="1" t="s">
        <v>19</v>
      </c>
      <c r="C2014" s="12">
        <v>20210222</v>
      </c>
      <c r="D2014" s="12">
        <v>610538201209</v>
      </c>
      <c r="E2014" s="12" t="s">
        <v>19</v>
      </c>
      <c r="F2014" s="12">
        <v>20210304</v>
      </c>
      <c r="G2014" s="12" t="s">
        <v>20</v>
      </c>
      <c r="H2014" s="12" t="s">
        <v>24</v>
      </c>
      <c r="I2014" s="12" t="s">
        <v>111</v>
      </c>
      <c r="J2014" s="12">
        <v>0.76</v>
      </c>
      <c r="K2014" s="12" t="s">
        <v>23</v>
      </c>
      <c r="L2014">
        <f t="shared" si="62"/>
        <v>1</v>
      </c>
      <c r="M2014">
        <f>MATCH(H:H,[1]价格表!$B$4:$B$35,0)</f>
        <v>1</v>
      </c>
      <c r="N2014" s="4">
        <f>IF(J2014&lt;=0.3,INDEX([1]价格表!$B$4:$I$31,M2014,2),IF(AND(J2014&gt;0.3,J2014&lt;=1),INDEX([1]价格表!$B$4:$I$31,M2014,3),IF(AND(J2014&gt;1,J2014&lt;=2.2),INDEX([1]价格表!$B$4:$I$31,M2014,4),IF(AND(J2014&gt;2.2,J2014&lt;=3.3),INDEX([1]价格表!$B$4:$I$31,M2014,5),IF(AND(J2014&gt;3.3,J2014&lt;=4),INDEX([1]价格表!$B$4:$I$31,M2014,6),IF(AND(J2014&gt;4,J2014&lt;=5.5),INDEX([1]价格表!$B$4:$I$31,M2014,7),IF(J2014&gt;5.5,2.6+INDEX([1]价格表!$B$4:$I$31,M2014,8)*L2014)))))))</f>
        <v>1.8</v>
      </c>
      <c r="O2014" s="3"/>
      <c r="P2014" s="3"/>
      <c r="Q2014" s="3">
        <f t="shared" si="63"/>
        <v>0</v>
      </c>
    </row>
    <row r="2015" spans="1:17">
      <c r="A2015" s="11">
        <v>4312412154033</v>
      </c>
      <c r="B2015" s="1" t="s">
        <v>19</v>
      </c>
      <c r="C2015" s="12">
        <v>20210222</v>
      </c>
      <c r="D2015" s="12">
        <v>610538201209</v>
      </c>
      <c r="E2015" s="12" t="s">
        <v>19</v>
      </c>
      <c r="F2015" s="12">
        <v>20210304</v>
      </c>
      <c r="G2015" s="12" t="s">
        <v>20</v>
      </c>
      <c r="H2015" s="12" t="s">
        <v>24</v>
      </c>
      <c r="I2015" s="12" t="s">
        <v>111</v>
      </c>
      <c r="J2015" s="12">
        <v>0.77</v>
      </c>
      <c r="K2015" s="12" t="s">
        <v>23</v>
      </c>
      <c r="L2015">
        <f t="shared" si="62"/>
        <v>1</v>
      </c>
      <c r="M2015">
        <f>MATCH(H:H,[1]价格表!$B$4:$B$35,0)</f>
        <v>1</v>
      </c>
      <c r="N2015" s="4">
        <f>IF(J2015&lt;=0.3,INDEX([1]价格表!$B$4:$I$31,M2015,2),IF(AND(J2015&gt;0.3,J2015&lt;=1),INDEX([1]价格表!$B$4:$I$31,M2015,3),IF(AND(J2015&gt;1,J2015&lt;=2.2),INDEX([1]价格表!$B$4:$I$31,M2015,4),IF(AND(J2015&gt;2.2,J2015&lt;=3.3),INDEX([1]价格表!$B$4:$I$31,M2015,5),IF(AND(J2015&gt;3.3,J2015&lt;=4),INDEX([1]价格表!$B$4:$I$31,M2015,6),IF(AND(J2015&gt;4,J2015&lt;=5.5),INDEX([1]价格表!$B$4:$I$31,M2015,7),IF(J2015&gt;5.5,2.6+INDEX([1]价格表!$B$4:$I$31,M2015,8)*L2015)))))))</f>
        <v>1.8</v>
      </c>
      <c r="O2015" s="3"/>
      <c r="P2015" s="3"/>
      <c r="Q2015" s="3">
        <f t="shared" si="63"/>
        <v>0</v>
      </c>
    </row>
    <row r="2016" spans="1:17">
      <c r="A2016" s="11">
        <v>4312412154034</v>
      </c>
      <c r="B2016" s="1" t="s">
        <v>19</v>
      </c>
      <c r="C2016" s="12">
        <v>20210222</v>
      </c>
      <c r="D2016" s="12">
        <v>610538201209</v>
      </c>
      <c r="E2016" s="12" t="s">
        <v>19</v>
      </c>
      <c r="F2016" s="12">
        <v>20210304</v>
      </c>
      <c r="G2016" s="12" t="s">
        <v>20</v>
      </c>
      <c r="H2016" s="12" t="s">
        <v>24</v>
      </c>
      <c r="I2016" s="12" t="s">
        <v>111</v>
      </c>
      <c r="J2016" s="12">
        <v>0.8</v>
      </c>
      <c r="K2016" s="12" t="s">
        <v>23</v>
      </c>
      <c r="L2016">
        <f t="shared" si="62"/>
        <v>1</v>
      </c>
      <c r="M2016">
        <f>MATCH(H:H,[1]价格表!$B$4:$B$35,0)</f>
        <v>1</v>
      </c>
      <c r="N2016" s="4">
        <f>IF(J2016&lt;=0.3,INDEX([1]价格表!$B$4:$I$31,M2016,2),IF(AND(J2016&gt;0.3,J2016&lt;=1),INDEX([1]价格表!$B$4:$I$31,M2016,3),IF(AND(J2016&gt;1,J2016&lt;=2.2),INDEX([1]价格表!$B$4:$I$31,M2016,4),IF(AND(J2016&gt;2.2,J2016&lt;=3.3),INDEX([1]价格表!$B$4:$I$31,M2016,5),IF(AND(J2016&gt;3.3,J2016&lt;=4),INDEX([1]价格表!$B$4:$I$31,M2016,6),IF(AND(J2016&gt;4,J2016&lt;=5.5),INDEX([1]价格表!$B$4:$I$31,M2016,7),IF(J2016&gt;5.5,2.6+INDEX([1]价格表!$B$4:$I$31,M2016,8)*L2016)))))))</f>
        <v>1.8</v>
      </c>
      <c r="O2016" s="3"/>
      <c r="P2016" s="3"/>
      <c r="Q2016" s="3">
        <f t="shared" si="63"/>
        <v>0</v>
      </c>
    </row>
    <row r="2017" spans="1:17">
      <c r="A2017" s="11">
        <v>4312412154202</v>
      </c>
      <c r="B2017" s="1" t="s">
        <v>19</v>
      </c>
      <c r="C2017" s="12">
        <v>20210222</v>
      </c>
      <c r="D2017" s="12">
        <v>610538201209</v>
      </c>
      <c r="E2017" s="12" t="s">
        <v>19</v>
      </c>
      <c r="F2017" s="12">
        <v>20210304</v>
      </c>
      <c r="G2017" s="12" t="s">
        <v>20</v>
      </c>
      <c r="H2017" s="12" t="s">
        <v>24</v>
      </c>
      <c r="I2017" s="12" t="s">
        <v>111</v>
      </c>
      <c r="J2017" s="12">
        <v>0.77</v>
      </c>
      <c r="K2017" s="12" t="s">
        <v>23</v>
      </c>
      <c r="L2017">
        <f t="shared" si="62"/>
        <v>1</v>
      </c>
      <c r="M2017">
        <f>MATCH(H:H,[1]价格表!$B$4:$B$35,0)</f>
        <v>1</v>
      </c>
      <c r="N2017" s="4">
        <f>IF(J2017&lt;=0.3,INDEX([1]价格表!$B$4:$I$31,M2017,2),IF(AND(J2017&gt;0.3,J2017&lt;=1),INDEX([1]价格表!$B$4:$I$31,M2017,3),IF(AND(J2017&gt;1,J2017&lt;=2.2),INDEX([1]价格表!$B$4:$I$31,M2017,4),IF(AND(J2017&gt;2.2,J2017&lt;=3.3),INDEX([1]价格表!$B$4:$I$31,M2017,5),IF(AND(J2017&gt;3.3,J2017&lt;=4),INDEX([1]价格表!$B$4:$I$31,M2017,6),IF(AND(J2017&gt;4,J2017&lt;=5.5),INDEX([1]价格表!$B$4:$I$31,M2017,7),IF(J2017&gt;5.5,2.6+INDEX([1]价格表!$B$4:$I$31,M2017,8)*L2017)))))))</f>
        <v>1.8</v>
      </c>
      <c r="O2017" s="3"/>
      <c r="P2017" s="3"/>
      <c r="Q2017" s="3">
        <f t="shared" si="63"/>
        <v>0</v>
      </c>
    </row>
    <row r="2018" spans="1:17">
      <c r="A2018" s="11">
        <v>4312412154203</v>
      </c>
      <c r="B2018" s="1" t="s">
        <v>19</v>
      </c>
      <c r="C2018" s="12">
        <v>20210222</v>
      </c>
      <c r="D2018" s="12">
        <v>610538201209</v>
      </c>
      <c r="E2018" s="12" t="s">
        <v>19</v>
      </c>
      <c r="F2018" s="12">
        <v>20210304</v>
      </c>
      <c r="G2018" s="12" t="s">
        <v>20</v>
      </c>
      <c r="H2018" s="12" t="s">
        <v>24</v>
      </c>
      <c r="I2018" s="12" t="s">
        <v>111</v>
      </c>
      <c r="J2018" s="12">
        <v>0.76</v>
      </c>
      <c r="K2018" s="12" t="s">
        <v>23</v>
      </c>
      <c r="L2018">
        <f t="shared" si="62"/>
        <v>1</v>
      </c>
      <c r="M2018">
        <f>MATCH(H:H,[1]价格表!$B$4:$B$35,0)</f>
        <v>1</v>
      </c>
      <c r="N2018" s="4">
        <f>IF(J2018&lt;=0.3,INDEX([1]价格表!$B$4:$I$31,M2018,2),IF(AND(J2018&gt;0.3,J2018&lt;=1),INDEX([1]价格表!$B$4:$I$31,M2018,3),IF(AND(J2018&gt;1,J2018&lt;=2.2),INDEX([1]价格表!$B$4:$I$31,M2018,4),IF(AND(J2018&gt;2.2,J2018&lt;=3.3),INDEX([1]价格表!$B$4:$I$31,M2018,5),IF(AND(J2018&gt;3.3,J2018&lt;=4),INDEX([1]价格表!$B$4:$I$31,M2018,6),IF(AND(J2018&gt;4,J2018&lt;=5.5),INDEX([1]价格表!$B$4:$I$31,M2018,7),IF(J2018&gt;5.5,2.6+INDEX([1]价格表!$B$4:$I$31,M2018,8)*L2018)))))))</f>
        <v>1.8</v>
      </c>
      <c r="O2018" s="3"/>
      <c r="P2018" s="3"/>
      <c r="Q2018" s="3">
        <f t="shared" si="63"/>
        <v>0</v>
      </c>
    </row>
    <row r="2019" spans="1:17">
      <c r="A2019" s="11">
        <v>4312412154204</v>
      </c>
      <c r="B2019" s="1" t="s">
        <v>19</v>
      </c>
      <c r="C2019" s="12">
        <v>20210222</v>
      </c>
      <c r="D2019" s="12">
        <v>610538201209</v>
      </c>
      <c r="E2019" s="12" t="s">
        <v>19</v>
      </c>
      <c r="F2019" s="12">
        <v>20210304</v>
      </c>
      <c r="G2019" s="12" t="s">
        <v>20</v>
      </c>
      <c r="H2019" s="12" t="s">
        <v>24</v>
      </c>
      <c r="I2019" s="12" t="s">
        <v>111</v>
      </c>
      <c r="J2019" s="12">
        <v>0.76</v>
      </c>
      <c r="K2019" s="12" t="s">
        <v>23</v>
      </c>
      <c r="L2019">
        <f t="shared" si="62"/>
        <v>1</v>
      </c>
      <c r="M2019">
        <f>MATCH(H:H,[1]价格表!$B$4:$B$35,0)</f>
        <v>1</v>
      </c>
      <c r="N2019" s="4">
        <f>IF(J2019&lt;=0.3,INDEX([1]价格表!$B$4:$I$31,M2019,2),IF(AND(J2019&gt;0.3,J2019&lt;=1),INDEX([1]价格表!$B$4:$I$31,M2019,3),IF(AND(J2019&gt;1,J2019&lt;=2.2),INDEX([1]价格表!$B$4:$I$31,M2019,4),IF(AND(J2019&gt;2.2,J2019&lt;=3.3),INDEX([1]价格表!$B$4:$I$31,M2019,5),IF(AND(J2019&gt;3.3,J2019&lt;=4),INDEX([1]价格表!$B$4:$I$31,M2019,6),IF(AND(J2019&gt;4,J2019&lt;=5.5),INDEX([1]价格表!$B$4:$I$31,M2019,7),IF(J2019&gt;5.5,2.6+INDEX([1]价格表!$B$4:$I$31,M2019,8)*L2019)))))))</f>
        <v>1.8</v>
      </c>
      <c r="O2019" s="3"/>
      <c r="P2019" s="3"/>
      <c r="Q2019" s="3">
        <f t="shared" si="63"/>
        <v>0</v>
      </c>
    </row>
    <row r="2020" spans="1:17">
      <c r="A2020" s="11">
        <v>4312412154205</v>
      </c>
      <c r="B2020" s="1" t="s">
        <v>19</v>
      </c>
      <c r="C2020" s="12">
        <v>20210222</v>
      </c>
      <c r="D2020" s="12">
        <v>610538201209</v>
      </c>
      <c r="E2020" s="12" t="s">
        <v>19</v>
      </c>
      <c r="F2020" s="12">
        <v>20210304</v>
      </c>
      <c r="G2020" s="12" t="s">
        <v>20</v>
      </c>
      <c r="H2020" s="12" t="s">
        <v>45</v>
      </c>
      <c r="I2020" s="12" t="s">
        <v>299</v>
      </c>
      <c r="J2020" s="12">
        <v>0.76</v>
      </c>
      <c r="K2020" s="12" t="s">
        <v>23</v>
      </c>
      <c r="L2020">
        <f t="shared" si="62"/>
        <v>1</v>
      </c>
      <c r="M2020">
        <f>MATCH(H:H,[1]价格表!$B$4:$B$35,0)</f>
        <v>20</v>
      </c>
      <c r="N2020" s="4">
        <f>IF(J2020&lt;=0.3,INDEX([1]价格表!$B$4:$I$31,M2020,2),IF(AND(J2020&gt;0.3,J2020&lt;=1),INDEX([1]价格表!$B$4:$I$31,M2020,3),IF(AND(J2020&gt;1,J2020&lt;=2.2),INDEX([1]价格表!$B$4:$I$31,M2020,4),IF(AND(J2020&gt;2.2,J2020&lt;=3.3),INDEX([1]价格表!$B$4:$I$31,M2020,5),IF(AND(J2020&gt;3.3,J2020&lt;=4),INDEX([1]价格表!$B$4:$I$31,M2020,6),IF(AND(J2020&gt;4,J2020&lt;=5.5),INDEX([1]价格表!$B$4:$I$31,M2020,7),IF(J2020&gt;5.5,2.6+INDEX([1]价格表!$B$4:$I$31,M2020,8)*L2020)))))))</f>
        <v>1.8</v>
      </c>
      <c r="O2020" s="3"/>
      <c r="P2020" s="3"/>
      <c r="Q2020" s="3">
        <f t="shared" si="63"/>
        <v>0</v>
      </c>
    </row>
    <row r="2021" spans="1:17">
      <c r="A2021" s="11">
        <v>4312412154206</v>
      </c>
      <c r="B2021" s="1" t="s">
        <v>19</v>
      </c>
      <c r="C2021" s="12">
        <v>20210222</v>
      </c>
      <c r="D2021" s="12">
        <v>610538201209</v>
      </c>
      <c r="E2021" s="12" t="s">
        <v>19</v>
      </c>
      <c r="F2021" s="12">
        <v>20210304</v>
      </c>
      <c r="G2021" s="12" t="s">
        <v>20</v>
      </c>
      <c r="H2021" s="12" t="s">
        <v>24</v>
      </c>
      <c r="I2021" s="12" t="s">
        <v>111</v>
      </c>
      <c r="J2021" s="12">
        <v>0.77</v>
      </c>
      <c r="K2021" s="12" t="s">
        <v>23</v>
      </c>
      <c r="L2021">
        <f t="shared" si="62"/>
        <v>1</v>
      </c>
      <c r="M2021">
        <f>MATCH(H:H,[1]价格表!$B$4:$B$35,0)</f>
        <v>1</v>
      </c>
      <c r="N2021" s="4">
        <f>IF(J2021&lt;=0.3,INDEX([1]价格表!$B$4:$I$31,M2021,2),IF(AND(J2021&gt;0.3,J2021&lt;=1),INDEX([1]价格表!$B$4:$I$31,M2021,3),IF(AND(J2021&gt;1,J2021&lt;=2.2),INDEX([1]价格表!$B$4:$I$31,M2021,4),IF(AND(J2021&gt;2.2,J2021&lt;=3.3),INDEX([1]价格表!$B$4:$I$31,M2021,5),IF(AND(J2021&gt;3.3,J2021&lt;=4),INDEX([1]价格表!$B$4:$I$31,M2021,6),IF(AND(J2021&gt;4,J2021&lt;=5.5),INDEX([1]价格表!$B$4:$I$31,M2021,7),IF(J2021&gt;5.5,2.6+INDEX([1]价格表!$B$4:$I$31,M2021,8)*L2021)))))))</f>
        <v>1.8</v>
      </c>
      <c r="O2021" s="3"/>
      <c r="P2021" s="3"/>
      <c r="Q2021" s="3">
        <f t="shared" si="63"/>
        <v>0</v>
      </c>
    </row>
    <row r="2022" spans="1:17">
      <c r="A2022" s="11">
        <v>4312412154207</v>
      </c>
      <c r="B2022" s="1" t="s">
        <v>19</v>
      </c>
      <c r="C2022" s="12">
        <v>20210222</v>
      </c>
      <c r="D2022" s="12">
        <v>610538201209</v>
      </c>
      <c r="E2022" s="12" t="s">
        <v>19</v>
      </c>
      <c r="F2022" s="12">
        <v>20210304</v>
      </c>
      <c r="G2022" s="12" t="s">
        <v>20</v>
      </c>
      <c r="H2022" s="12" t="s">
        <v>24</v>
      </c>
      <c r="I2022" s="12" t="s">
        <v>111</v>
      </c>
      <c r="J2022" s="12">
        <v>0.8</v>
      </c>
      <c r="K2022" s="12" t="s">
        <v>23</v>
      </c>
      <c r="L2022">
        <f t="shared" si="62"/>
        <v>1</v>
      </c>
      <c r="M2022">
        <f>MATCH(H:H,[1]价格表!$B$4:$B$35,0)</f>
        <v>1</v>
      </c>
      <c r="N2022" s="4">
        <f>IF(J2022&lt;=0.3,INDEX([1]价格表!$B$4:$I$31,M2022,2),IF(AND(J2022&gt;0.3,J2022&lt;=1),INDEX([1]价格表!$B$4:$I$31,M2022,3),IF(AND(J2022&gt;1,J2022&lt;=2.2),INDEX([1]价格表!$B$4:$I$31,M2022,4),IF(AND(J2022&gt;2.2,J2022&lt;=3.3),INDEX([1]价格表!$B$4:$I$31,M2022,5),IF(AND(J2022&gt;3.3,J2022&lt;=4),INDEX([1]价格表!$B$4:$I$31,M2022,6),IF(AND(J2022&gt;4,J2022&lt;=5.5),INDEX([1]价格表!$B$4:$I$31,M2022,7),IF(J2022&gt;5.5,2.6+INDEX([1]价格表!$B$4:$I$31,M2022,8)*L2022)))))))</f>
        <v>1.8</v>
      </c>
      <c r="O2022" s="3"/>
      <c r="P2022" s="3"/>
      <c r="Q2022" s="3">
        <f t="shared" si="63"/>
        <v>0</v>
      </c>
    </row>
    <row r="2023" spans="1:17">
      <c r="A2023" s="11">
        <v>4312412154208</v>
      </c>
      <c r="B2023" s="1" t="s">
        <v>19</v>
      </c>
      <c r="C2023" s="12">
        <v>20210222</v>
      </c>
      <c r="D2023" s="12">
        <v>610538201209</v>
      </c>
      <c r="E2023" s="12" t="s">
        <v>19</v>
      </c>
      <c r="F2023" s="12">
        <v>20210304</v>
      </c>
      <c r="G2023" s="12" t="s">
        <v>20</v>
      </c>
      <c r="H2023" s="12" t="s">
        <v>24</v>
      </c>
      <c r="I2023" s="12" t="s">
        <v>111</v>
      </c>
      <c r="J2023" s="12">
        <v>0.88</v>
      </c>
      <c r="K2023" s="12" t="s">
        <v>23</v>
      </c>
      <c r="L2023">
        <f t="shared" si="62"/>
        <v>1</v>
      </c>
      <c r="M2023">
        <f>MATCH(H:H,[1]价格表!$B$4:$B$35,0)</f>
        <v>1</v>
      </c>
      <c r="N2023" s="4">
        <f>IF(J2023&lt;=0.3,INDEX([1]价格表!$B$4:$I$31,M2023,2),IF(AND(J2023&gt;0.3,J2023&lt;=1),INDEX([1]价格表!$B$4:$I$31,M2023,3),IF(AND(J2023&gt;1,J2023&lt;=2.2),INDEX([1]价格表!$B$4:$I$31,M2023,4),IF(AND(J2023&gt;2.2,J2023&lt;=3.3),INDEX([1]价格表!$B$4:$I$31,M2023,5),IF(AND(J2023&gt;3.3,J2023&lt;=4),INDEX([1]价格表!$B$4:$I$31,M2023,6),IF(AND(J2023&gt;4,J2023&lt;=5.5),INDEX([1]价格表!$B$4:$I$31,M2023,7),IF(J2023&gt;5.5,2.6+INDEX([1]价格表!$B$4:$I$31,M2023,8)*L2023)))))))</f>
        <v>1.8</v>
      </c>
      <c r="O2023" s="3"/>
      <c r="P2023" s="3"/>
      <c r="Q2023" s="3">
        <f t="shared" si="63"/>
        <v>0</v>
      </c>
    </row>
    <row r="2024" spans="1:17">
      <c r="A2024" s="11">
        <v>4312412154209</v>
      </c>
      <c r="B2024" s="1" t="s">
        <v>19</v>
      </c>
      <c r="C2024" s="12">
        <v>20210222</v>
      </c>
      <c r="D2024" s="12">
        <v>610538201209</v>
      </c>
      <c r="E2024" s="12" t="s">
        <v>19</v>
      </c>
      <c r="F2024" s="12">
        <v>20210304</v>
      </c>
      <c r="G2024" s="12" t="s">
        <v>20</v>
      </c>
      <c r="H2024" s="12" t="s">
        <v>24</v>
      </c>
      <c r="I2024" s="12" t="s">
        <v>111</v>
      </c>
      <c r="J2024" s="12">
        <v>0.83</v>
      </c>
      <c r="K2024" s="12" t="s">
        <v>23</v>
      </c>
      <c r="L2024">
        <f t="shared" si="62"/>
        <v>1</v>
      </c>
      <c r="M2024">
        <f>MATCH(H:H,[1]价格表!$B$4:$B$35,0)</f>
        <v>1</v>
      </c>
      <c r="N2024" s="4">
        <f>IF(J2024&lt;=0.3,INDEX([1]价格表!$B$4:$I$31,M2024,2),IF(AND(J2024&gt;0.3,J2024&lt;=1),INDEX([1]价格表!$B$4:$I$31,M2024,3),IF(AND(J2024&gt;1,J2024&lt;=2.2),INDEX([1]价格表!$B$4:$I$31,M2024,4),IF(AND(J2024&gt;2.2,J2024&lt;=3.3),INDEX([1]价格表!$B$4:$I$31,M2024,5),IF(AND(J2024&gt;3.3,J2024&lt;=4),INDEX([1]价格表!$B$4:$I$31,M2024,6),IF(AND(J2024&gt;4,J2024&lt;=5.5),INDEX([1]价格表!$B$4:$I$31,M2024,7),IF(J2024&gt;5.5,2.6+INDEX([1]价格表!$B$4:$I$31,M2024,8)*L2024)))))))</f>
        <v>1.8</v>
      </c>
      <c r="O2024" s="3"/>
      <c r="P2024" s="3"/>
      <c r="Q2024" s="3">
        <f t="shared" si="63"/>
        <v>0</v>
      </c>
    </row>
    <row r="2025" spans="1:17">
      <c r="A2025" s="11">
        <v>4312412154210</v>
      </c>
      <c r="B2025" s="1" t="s">
        <v>19</v>
      </c>
      <c r="C2025" s="12">
        <v>20210222</v>
      </c>
      <c r="D2025" s="12">
        <v>610538201209</v>
      </c>
      <c r="E2025" s="12" t="s">
        <v>19</v>
      </c>
      <c r="F2025" s="12">
        <v>20210304</v>
      </c>
      <c r="G2025" s="12" t="s">
        <v>20</v>
      </c>
      <c r="H2025" s="12" t="s">
        <v>24</v>
      </c>
      <c r="I2025" s="12" t="s">
        <v>111</v>
      </c>
      <c r="J2025" s="12">
        <v>0.91</v>
      </c>
      <c r="K2025" s="12" t="s">
        <v>23</v>
      </c>
      <c r="L2025">
        <f t="shared" si="62"/>
        <v>1</v>
      </c>
      <c r="M2025">
        <f>MATCH(H:H,[1]价格表!$B$4:$B$35,0)</f>
        <v>1</v>
      </c>
      <c r="N2025" s="4">
        <f>IF(J2025&lt;=0.3,INDEX([1]价格表!$B$4:$I$31,M2025,2),IF(AND(J2025&gt;0.3,J2025&lt;=1),INDEX([1]价格表!$B$4:$I$31,M2025,3),IF(AND(J2025&gt;1,J2025&lt;=2.2),INDEX([1]价格表!$B$4:$I$31,M2025,4),IF(AND(J2025&gt;2.2,J2025&lt;=3.3),INDEX([1]价格表!$B$4:$I$31,M2025,5),IF(AND(J2025&gt;3.3,J2025&lt;=4),INDEX([1]价格表!$B$4:$I$31,M2025,6),IF(AND(J2025&gt;4,J2025&lt;=5.5),INDEX([1]价格表!$B$4:$I$31,M2025,7),IF(J2025&gt;5.5,2.6+INDEX([1]价格表!$B$4:$I$31,M2025,8)*L2025)))))))</f>
        <v>1.8</v>
      </c>
      <c r="O2025" s="3"/>
      <c r="P2025" s="3"/>
      <c r="Q2025" s="3">
        <f t="shared" si="63"/>
        <v>0</v>
      </c>
    </row>
    <row r="2026" spans="1:17">
      <c r="A2026" s="11">
        <v>4312412154211</v>
      </c>
      <c r="B2026" s="1" t="s">
        <v>19</v>
      </c>
      <c r="C2026" s="12">
        <v>20210222</v>
      </c>
      <c r="D2026" s="12">
        <v>610538201209</v>
      </c>
      <c r="E2026" s="12" t="s">
        <v>19</v>
      </c>
      <c r="F2026" s="12">
        <v>20210304</v>
      </c>
      <c r="G2026" s="12" t="s">
        <v>20</v>
      </c>
      <c r="H2026" s="12" t="s">
        <v>43</v>
      </c>
      <c r="I2026" s="12" t="s">
        <v>108</v>
      </c>
      <c r="J2026" s="12">
        <v>0.82</v>
      </c>
      <c r="K2026" s="12" t="s">
        <v>23</v>
      </c>
      <c r="L2026">
        <f t="shared" si="62"/>
        <v>1</v>
      </c>
      <c r="M2026">
        <f>MATCH(H:H,[1]价格表!$B$4:$B$35,0)</f>
        <v>4</v>
      </c>
      <c r="N2026" s="4">
        <f>IF(J2026&lt;=0.3,INDEX([1]价格表!$B$4:$I$31,M2026,2),IF(AND(J2026&gt;0.3,J2026&lt;=1),INDEX([1]价格表!$B$4:$I$31,M2026,3),IF(AND(J2026&gt;1,J2026&lt;=2.2),INDEX([1]价格表!$B$4:$I$31,M2026,4),IF(AND(J2026&gt;2.2,J2026&lt;=3.3),INDEX([1]价格表!$B$4:$I$31,M2026,5),IF(AND(J2026&gt;3.3,J2026&lt;=4),INDEX([1]价格表!$B$4:$I$31,M2026,6),IF(AND(J2026&gt;4,J2026&lt;=5.5),INDEX([1]价格表!$B$4:$I$31,M2026,7),IF(J2026&gt;5.5,2.6+INDEX([1]价格表!$B$4:$I$31,M2026,8)*L2026)))))))</f>
        <v>1.8</v>
      </c>
      <c r="O2026" s="3"/>
      <c r="P2026" s="3"/>
      <c r="Q2026" s="3">
        <f t="shared" si="63"/>
        <v>0</v>
      </c>
    </row>
    <row r="2027" spans="1:17">
      <c r="A2027" s="11">
        <v>4312412162107</v>
      </c>
      <c r="B2027" s="1" t="s">
        <v>19</v>
      </c>
      <c r="C2027" s="12">
        <v>20210222</v>
      </c>
      <c r="D2027" s="12">
        <v>610538201209</v>
      </c>
      <c r="E2027" s="12" t="s">
        <v>19</v>
      </c>
      <c r="F2027" s="12">
        <v>20210304</v>
      </c>
      <c r="G2027" s="12" t="s">
        <v>20</v>
      </c>
      <c r="H2027" s="12" t="s">
        <v>24</v>
      </c>
      <c r="I2027" s="12" t="s">
        <v>111</v>
      </c>
      <c r="J2027" s="12">
        <v>0.84</v>
      </c>
      <c r="K2027" s="12" t="s">
        <v>23</v>
      </c>
      <c r="L2027">
        <f t="shared" si="62"/>
        <v>1</v>
      </c>
      <c r="M2027">
        <f>MATCH(H:H,[1]价格表!$B$4:$B$35,0)</f>
        <v>1</v>
      </c>
      <c r="N2027" s="4">
        <f>IF(J2027&lt;=0.3,INDEX([1]价格表!$B$4:$I$31,M2027,2),IF(AND(J2027&gt;0.3,J2027&lt;=1),INDEX([1]价格表!$B$4:$I$31,M2027,3),IF(AND(J2027&gt;1,J2027&lt;=2.2),INDEX([1]价格表!$B$4:$I$31,M2027,4),IF(AND(J2027&gt;2.2,J2027&lt;=3.3),INDEX([1]价格表!$B$4:$I$31,M2027,5),IF(AND(J2027&gt;3.3,J2027&lt;=4),INDEX([1]价格表!$B$4:$I$31,M2027,6),IF(AND(J2027&gt;4,J2027&lt;=5.5),INDEX([1]价格表!$B$4:$I$31,M2027,7),IF(J2027&gt;5.5,2.6+INDEX([1]价格表!$B$4:$I$31,M2027,8)*L2027)))))))</f>
        <v>1.8</v>
      </c>
      <c r="O2027" s="3"/>
      <c r="P2027" s="3"/>
      <c r="Q2027" s="3">
        <f t="shared" si="63"/>
        <v>0</v>
      </c>
    </row>
    <row r="2028" spans="1:17">
      <c r="A2028" s="11">
        <v>4312412162108</v>
      </c>
      <c r="B2028" s="1" t="s">
        <v>19</v>
      </c>
      <c r="C2028" s="12">
        <v>20210222</v>
      </c>
      <c r="D2028" s="12">
        <v>610538201209</v>
      </c>
      <c r="E2028" s="12" t="s">
        <v>19</v>
      </c>
      <c r="F2028" s="12">
        <v>20210304</v>
      </c>
      <c r="G2028" s="12" t="s">
        <v>20</v>
      </c>
      <c r="H2028" s="12" t="s">
        <v>24</v>
      </c>
      <c r="I2028" s="12" t="s">
        <v>111</v>
      </c>
      <c r="J2028" s="12">
        <v>0.76</v>
      </c>
      <c r="K2028" s="12" t="s">
        <v>23</v>
      </c>
      <c r="L2028">
        <f t="shared" si="62"/>
        <v>1</v>
      </c>
      <c r="M2028">
        <f>MATCH(H:H,[1]价格表!$B$4:$B$35,0)</f>
        <v>1</v>
      </c>
      <c r="N2028" s="4">
        <f>IF(J2028&lt;=0.3,INDEX([1]价格表!$B$4:$I$31,M2028,2),IF(AND(J2028&gt;0.3,J2028&lt;=1),INDEX([1]价格表!$B$4:$I$31,M2028,3),IF(AND(J2028&gt;1,J2028&lt;=2.2),INDEX([1]价格表!$B$4:$I$31,M2028,4),IF(AND(J2028&gt;2.2,J2028&lt;=3.3),INDEX([1]价格表!$B$4:$I$31,M2028,5),IF(AND(J2028&gt;3.3,J2028&lt;=4),INDEX([1]价格表!$B$4:$I$31,M2028,6),IF(AND(J2028&gt;4,J2028&lt;=5.5),INDEX([1]价格表!$B$4:$I$31,M2028,7),IF(J2028&gt;5.5,2.6+INDEX([1]价格表!$B$4:$I$31,M2028,8)*L2028)))))))</f>
        <v>1.8</v>
      </c>
      <c r="O2028" s="3"/>
      <c r="P2028" s="3"/>
      <c r="Q2028" s="3">
        <f t="shared" si="63"/>
        <v>0</v>
      </c>
    </row>
    <row r="2029" spans="1:17">
      <c r="A2029" s="11">
        <v>4312412162109</v>
      </c>
      <c r="B2029" s="1" t="s">
        <v>19</v>
      </c>
      <c r="C2029" s="12">
        <v>20210222</v>
      </c>
      <c r="D2029" s="12">
        <v>610538201209</v>
      </c>
      <c r="E2029" s="12" t="s">
        <v>19</v>
      </c>
      <c r="F2029" s="12">
        <v>20210304</v>
      </c>
      <c r="G2029" s="12" t="s">
        <v>20</v>
      </c>
      <c r="H2029" s="12" t="s">
        <v>33</v>
      </c>
      <c r="I2029" s="12" t="s">
        <v>102</v>
      </c>
      <c r="J2029" s="12">
        <v>1.49</v>
      </c>
      <c r="K2029" s="12" t="s">
        <v>23</v>
      </c>
      <c r="L2029">
        <f t="shared" si="62"/>
        <v>2</v>
      </c>
      <c r="M2029">
        <f>MATCH(H:H,[1]价格表!$B$4:$B$35,0)</f>
        <v>7</v>
      </c>
      <c r="N2029" s="4">
        <f>IF(J2029&lt;=0.3,INDEX([1]价格表!$B$4:$I$31,M2029,2),IF(AND(J2029&gt;0.3,J2029&lt;=1),INDEX([1]价格表!$B$4:$I$31,M2029,3),IF(AND(J2029&gt;1,J2029&lt;=2.2),INDEX([1]价格表!$B$4:$I$31,M2029,4),IF(AND(J2029&gt;2.2,J2029&lt;=3.3),INDEX([1]价格表!$B$4:$I$31,M2029,5),IF(AND(J2029&gt;3.3,J2029&lt;=4),INDEX([1]价格表!$B$4:$I$31,M2029,6),IF(AND(J2029&gt;4,J2029&lt;=5.5),INDEX([1]价格表!$B$4:$I$31,M2029,7),IF(J2029&gt;5.5,2.6+INDEX([1]价格表!$B$4:$I$31,M2029,8)*L2029)))))))</f>
        <v>2.15</v>
      </c>
      <c r="O2029" s="3"/>
      <c r="P2029" s="3"/>
      <c r="Q2029" s="3">
        <f t="shared" si="63"/>
        <v>0</v>
      </c>
    </row>
    <row r="2030" spans="1:17">
      <c r="A2030" s="11">
        <v>4312412162110</v>
      </c>
      <c r="B2030" s="1" t="s">
        <v>19</v>
      </c>
      <c r="C2030" s="12">
        <v>20210222</v>
      </c>
      <c r="D2030" s="12">
        <v>610538201209</v>
      </c>
      <c r="E2030" s="12" t="s">
        <v>19</v>
      </c>
      <c r="F2030" s="12">
        <v>20210304</v>
      </c>
      <c r="G2030" s="12" t="s">
        <v>20</v>
      </c>
      <c r="H2030" s="12" t="s">
        <v>24</v>
      </c>
      <c r="I2030" s="12" t="s">
        <v>111</v>
      </c>
      <c r="J2030" s="12">
        <v>0.78</v>
      </c>
      <c r="K2030" s="12" t="s">
        <v>23</v>
      </c>
      <c r="L2030">
        <f t="shared" si="62"/>
        <v>1</v>
      </c>
      <c r="M2030">
        <f>MATCH(H:H,[1]价格表!$B$4:$B$35,0)</f>
        <v>1</v>
      </c>
      <c r="N2030" s="4">
        <f>IF(J2030&lt;=0.3,INDEX([1]价格表!$B$4:$I$31,M2030,2),IF(AND(J2030&gt;0.3,J2030&lt;=1),INDEX([1]价格表!$B$4:$I$31,M2030,3),IF(AND(J2030&gt;1,J2030&lt;=2.2),INDEX([1]价格表!$B$4:$I$31,M2030,4),IF(AND(J2030&gt;2.2,J2030&lt;=3.3),INDEX([1]价格表!$B$4:$I$31,M2030,5),IF(AND(J2030&gt;3.3,J2030&lt;=4),INDEX([1]价格表!$B$4:$I$31,M2030,6),IF(AND(J2030&gt;4,J2030&lt;=5.5),INDEX([1]价格表!$B$4:$I$31,M2030,7),IF(J2030&gt;5.5,2.6+INDEX([1]价格表!$B$4:$I$31,M2030,8)*L2030)))))))</f>
        <v>1.8</v>
      </c>
      <c r="O2030" s="3"/>
      <c r="P2030" s="3"/>
      <c r="Q2030" s="3">
        <f t="shared" si="63"/>
        <v>0</v>
      </c>
    </row>
    <row r="2031" spans="1:17">
      <c r="A2031" s="11">
        <v>4312412162111</v>
      </c>
      <c r="B2031" s="1" t="s">
        <v>19</v>
      </c>
      <c r="C2031" s="12">
        <v>20210222</v>
      </c>
      <c r="D2031" s="12">
        <v>610538201209</v>
      </c>
      <c r="E2031" s="12" t="s">
        <v>19</v>
      </c>
      <c r="F2031" s="12">
        <v>20210304</v>
      </c>
      <c r="G2031" s="12" t="s">
        <v>20</v>
      </c>
      <c r="H2031" s="12" t="s">
        <v>24</v>
      </c>
      <c r="I2031" s="12" t="s">
        <v>111</v>
      </c>
      <c r="J2031" s="12">
        <v>0.82</v>
      </c>
      <c r="K2031" s="12" t="s">
        <v>23</v>
      </c>
      <c r="L2031">
        <f t="shared" si="62"/>
        <v>1</v>
      </c>
      <c r="M2031">
        <f>MATCH(H:H,[1]价格表!$B$4:$B$35,0)</f>
        <v>1</v>
      </c>
      <c r="N2031" s="4">
        <f>IF(J2031&lt;=0.3,INDEX([1]价格表!$B$4:$I$31,M2031,2),IF(AND(J2031&gt;0.3,J2031&lt;=1),INDEX([1]价格表!$B$4:$I$31,M2031,3),IF(AND(J2031&gt;1,J2031&lt;=2.2),INDEX([1]价格表!$B$4:$I$31,M2031,4),IF(AND(J2031&gt;2.2,J2031&lt;=3.3),INDEX([1]价格表!$B$4:$I$31,M2031,5),IF(AND(J2031&gt;3.3,J2031&lt;=4),INDEX([1]价格表!$B$4:$I$31,M2031,6),IF(AND(J2031&gt;4,J2031&lt;=5.5),INDEX([1]价格表!$B$4:$I$31,M2031,7),IF(J2031&gt;5.5,2.6+INDEX([1]价格表!$B$4:$I$31,M2031,8)*L2031)))))))</f>
        <v>1.8</v>
      </c>
      <c r="O2031" s="3"/>
      <c r="P2031" s="3"/>
      <c r="Q2031" s="3">
        <f t="shared" si="63"/>
        <v>0</v>
      </c>
    </row>
    <row r="2032" spans="1:17">
      <c r="A2032" s="11">
        <v>4312412162112</v>
      </c>
      <c r="B2032" s="1" t="s">
        <v>19</v>
      </c>
      <c r="C2032" s="12">
        <v>20210222</v>
      </c>
      <c r="D2032" s="12">
        <v>610538201209</v>
      </c>
      <c r="E2032" s="12" t="s">
        <v>19</v>
      </c>
      <c r="F2032" s="12">
        <v>20210304</v>
      </c>
      <c r="G2032" s="12" t="s">
        <v>20</v>
      </c>
      <c r="H2032" s="12" t="s">
        <v>24</v>
      </c>
      <c r="I2032" s="12" t="s">
        <v>111</v>
      </c>
      <c r="J2032" s="12">
        <v>0.76</v>
      </c>
      <c r="K2032" s="12" t="s">
        <v>23</v>
      </c>
      <c r="L2032">
        <f t="shared" si="62"/>
        <v>1</v>
      </c>
      <c r="M2032">
        <f>MATCH(H:H,[1]价格表!$B$4:$B$35,0)</f>
        <v>1</v>
      </c>
      <c r="N2032" s="4">
        <f>IF(J2032&lt;=0.3,INDEX([1]价格表!$B$4:$I$31,M2032,2),IF(AND(J2032&gt;0.3,J2032&lt;=1),INDEX([1]价格表!$B$4:$I$31,M2032,3),IF(AND(J2032&gt;1,J2032&lt;=2.2),INDEX([1]价格表!$B$4:$I$31,M2032,4),IF(AND(J2032&gt;2.2,J2032&lt;=3.3),INDEX([1]价格表!$B$4:$I$31,M2032,5),IF(AND(J2032&gt;3.3,J2032&lt;=4),INDEX([1]价格表!$B$4:$I$31,M2032,6),IF(AND(J2032&gt;4,J2032&lt;=5.5),INDEX([1]价格表!$B$4:$I$31,M2032,7),IF(J2032&gt;5.5,2.6+INDEX([1]价格表!$B$4:$I$31,M2032,8)*L2032)))))))</f>
        <v>1.8</v>
      </c>
      <c r="O2032" s="3"/>
      <c r="P2032" s="3"/>
      <c r="Q2032" s="3">
        <f t="shared" si="63"/>
        <v>0</v>
      </c>
    </row>
    <row r="2033" spans="1:17">
      <c r="A2033" s="11">
        <v>4312412162113</v>
      </c>
      <c r="B2033" s="1" t="s">
        <v>19</v>
      </c>
      <c r="C2033" s="12">
        <v>20210222</v>
      </c>
      <c r="D2033" s="12">
        <v>610538201209</v>
      </c>
      <c r="E2033" s="12" t="s">
        <v>19</v>
      </c>
      <c r="F2033" s="12">
        <v>20210304</v>
      </c>
      <c r="G2033" s="12" t="s">
        <v>20</v>
      </c>
      <c r="H2033" s="12" t="s">
        <v>24</v>
      </c>
      <c r="I2033" s="12" t="s">
        <v>111</v>
      </c>
      <c r="J2033" s="12">
        <v>0.94</v>
      </c>
      <c r="K2033" s="12" t="s">
        <v>23</v>
      </c>
      <c r="L2033">
        <f t="shared" si="62"/>
        <v>1</v>
      </c>
      <c r="M2033">
        <f>MATCH(H:H,[1]价格表!$B$4:$B$35,0)</f>
        <v>1</v>
      </c>
      <c r="N2033" s="4">
        <f>IF(J2033&lt;=0.3,INDEX([1]价格表!$B$4:$I$31,M2033,2),IF(AND(J2033&gt;0.3,J2033&lt;=1),INDEX([1]价格表!$B$4:$I$31,M2033,3),IF(AND(J2033&gt;1,J2033&lt;=2.2),INDEX([1]价格表!$B$4:$I$31,M2033,4),IF(AND(J2033&gt;2.2,J2033&lt;=3.3),INDEX([1]价格表!$B$4:$I$31,M2033,5),IF(AND(J2033&gt;3.3,J2033&lt;=4),INDEX([1]价格表!$B$4:$I$31,M2033,6),IF(AND(J2033&gt;4,J2033&lt;=5.5),INDEX([1]价格表!$B$4:$I$31,M2033,7),IF(J2033&gt;5.5,2.6+INDEX([1]价格表!$B$4:$I$31,M2033,8)*L2033)))))))</f>
        <v>1.8</v>
      </c>
      <c r="O2033" s="3"/>
      <c r="P2033" s="3"/>
      <c r="Q2033" s="3">
        <f t="shared" si="63"/>
        <v>0</v>
      </c>
    </row>
    <row r="2034" spans="1:17">
      <c r="A2034" s="11">
        <v>4312412162114</v>
      </c>
      <c r="B2034" s="1" t="s">
        <v>19</v>
      </c>
      <c r="C2034" s="12">
        <v>20210222</v>
      </c>
      <c r="D2034" s="12">
        <v>610538201209</v>
      </c>
      <c r="E2034" s="12" t="s">
        <v>19</v>
      </c>
      <c r="F2034" s="12">
        <v>20210304</v>
      </c>
      <c r="G2034" s="12" t="s">
        <v>20</v>
      </c>
      <c r="H2034" s="12" t="s">
        <v>24</v>
      </c>
      <c r="I2034" s="12" t="s">
        <v>111</v>
      </c>
      <c r="J2034" s="12">
        <v>0.76</v>
      </c>
      <c r="K2034" s="12" t="s">
        <v>23</v>
      </c>
      <c r="L2034">
        <f t="shared" si="62"/>
        <v>1</v>
      </c>
      <c r="M2034">
        <f>MATCH(H:H,[1]价格表!$B$4:$B$35,0)</f>
        <v>1</v>
      </c>
      <c r="N2034" s="4">
        <f>IF(J2034&lt;=0.3,INDEX([1]价格表!$B$4:$I$31,M2034,2),IF(AND(J2034&gt;0.3,J2034&lt;=1),INDEX([1]价格表!$B$4:$I$31,M2034,3),IF(AND(J2034&gt;1,J2034&lt;=2.2),INDEX([1]价格表!$B$4:$I$31,M2034,4),IF(AND(J2034&gt;2.2,J2034&lt;=3.3),INDEX([1]价格表!$B$4:$I$31,M2034,5),IF(AND(J2034&gt;3.3,J2034&lt;=4),INDEX([1]价格表!$B$4:$I$31,M2034,6),IF(AND(J2034&gt;4,J2034&lt;=5.5),INDEX([1]价格表!$B$4:$I$31,M2034,7),IF(J2034&gt;5.5,2.6+INDEX([1]价格表!$B$4:$I$31,M2034,8)*L2034)))))))</f>
        <v>1.8</v>
      </c>
      <c r="O2034" s="3"/>
      <c r="P2034" s="3"/>
      <c r="Q2034" s="3">
        <f t="shared" si="63"/>
        <v>0</v>
      </c>
    </row>
    <row r="2035" spans="1:17">
      <c r="A2035" s="11">
        <v>4312412162115</v>
      </c>
      <c r="B2035" s="1" t="s">
        <v>19</v>
      </c>
      <c r="C2035" s="12">
        <v>20210222</v>
      </c>
      <c r="D2035" s="12">
        <v>610538201209</v>
      </c>
      <c r="E2035" s="12" t="s">
        <v>19</v>
      </c>
      <c r="F2035" s="12">
        <v>20210304</v>
      </c>
      <c r="G2035" s="12" t="s">
        <v>20</v>
      </c>
      <c r="H2035" s="12" t="s">
        <v>24</v>
      </c>
      <c r="I2035" s="12" t="s">
        <v>111</v>
      </c>
      <c r="J2035" s="12">
        <v>0.76</v>
      </c>
      <c r="K2035" s="12" t="s">
        <v>23</v>
      </c>
      <c r="L2035">
        <f t="shared" si="62"/>
        <v>1</v>
      </c>
      <c r="M2035">
        <f>MATCH(H:H,[1]价格表!$B$4:$B$35,0)</f>
        <v>1</v>
      </c>
      <c r="N2035" s="4">
        <f>IF(J2035&lt;=0.3,INDEX([1]价格表!$B$4:$I$31,M2035,2),IF(AND(J2035&gt;0.3,J2035&lt;=1),INDEX([1]价格表!$B$4:$I$31,M2035,3),IF(AND(J2035&gt;1,J2035&lt;=2.2),INDEX([1]价格表!$B$4:$I$31,M2035,4),IF(AND(J2035&gt;2.2,J2035&lt;=3.3),INDEX([1]价格表!$B$4:$I$31,M2035,5),IF(AND(J2035&gt;3.3,J2035&lt;=4),INDEX([1]价格表!$B$4:$I$31,M2035,6),IF(AND(J2035&gt;4,J2035&lt;=5.5),INDEX([1]价格表!$B$4:$I$31,M2035,7),IF(J2035&gt;5.5,2.6+INDEX([1]价格表!$B$4:$I$31,M2035,8)*L2035)))))))</f>
        <v>1.8</v>
      </c>
      <c r="O2035" s="3"/>
      <c r="P2035" s="3"/>
      <c r="Q2035" s="3">
        <f t="shared" si="63"/>
        <v>0</v>
      </c>
    </row>
    <row r="2036" spans="1:17">
      <c r="A2036" s="11">
        <v>4312412162116</v>
      </c>
      <c r="B2036" s="1" t="s">
        <v>19</v>
      </c>
      <c r="C2036" s="12">
        <v>20210222</v>
      </c>
      <c r="D2036" s="12">
        <v>610538201209</v>
      </c>
      <c r="E2036" s="12" t="s">
        <v>19</v>
      </c>
      <c r="F2036" s="12">
        <v>20210304</v>
      </c>
      <c r="G2036" s="12" t="s">
        <v>20</v>
      </c>
      <c r="H2036" s="12" t="s">
        <v>24</v>
      </c>
      <c r="I2036" s="12" t="s">
        <v>111</v>
      </c>
      <c r="J2036" s="12">
        <v>0.76</v>
      </c>
      <c r="K2036" s="12" t="s">
        <v>23</v>
      </c>
      <c r="L2036">
        <f t="shared" si="62"/>
        <v>1</v>
      </c>
      <c r="M2036">
        <f>MATCH(H:H,[1]价格表!$B$4:$B$35,0)</f>
        <v>1</v>
      </c>
      <c r="N2036" s="4">
        <f>IF(J2036&lt;=0.3,INDEX([1]价格表!$B$4:$I$31,M2036,2),IF(AND(J2036&gt;0.3,J2036&lt;=1),INDEX([1]价格表!$B$4:$I$31,M2036,3),IF(AND(J2036&gt;1,J2036&lt;=2.2),INDEX([1]价格表!$B$4:$I$31,M2036,4),IF(AND(J2036&gt;2.2,J2036&lt;=3.3),INDEX([1]价格表!$B$4:$I$31,M2036,5),IF(AND(J2036&gt;3.3,J2036&lt;=4),INDEX([1]价格表!$B$4:$I$31,M2036,6),IF(AND(J2036&gt;4,J2036&lt;=5.5),INDEX([1]价格表!$B$4:$I$31,M2036,7),IF(J2036&gt;5.5,2.6+INDEX([1]价格表!$B$4:$I$31,M2036,8)*L2036)))))))</f>
        <v>1.8</v>
      </c>
      <c r="O2036" s="3"/>
      <c r="P2036" s="3"/>
      <c r="Q2036" s="3">
        <f t="shared" si="63"/>
        <v>0</v>
      </c>
    </row>
    <row r="2037" spans="1:17">
      <c r="A2037" s="11">
        <v>4312412162362</v>
      </c>
      <c r="B2037" s="1" t="s">
        <v>19</v>
      </c>
      <c r="C2037" s="12">
        <v>20210222</v>
      </c>
      <c r="D2037" s="12">
        <v>610538201209</v>
      </c>
      <c r="E2037" s="12" t="s">
        <v>19</v>
      </c>
      <c r="F2037" s="12">
        <v>20210304</v>
      </c>
      <c r="G2037" s="12" t="s">
        <v>20</v>
      </c>
      <c r="H2037" s="12" t="s">
        <v>24</v>
      </c>
      <c r="I2037" s="12" t="s">
        <v>111</v>
      </c>
      <c r="J2037" s="12">
        <v>0.83</v>
      </c>
      <c r="K2037" s="12" t="s">
        <v>23</v>
      </c>
      <c r="L2037">
        <f t="shared" si="62"/>
        <v>1</v>
      </c>
      <c r="M2037">
        <f>MATCH(H:H,[1]价格表!$B$4:$B$35,0)</f>
        <v>1</v>
      </c>
      <c r="N2037" s="4">
        <f>IF(J2037&lt;=0.3,INDEX([1]价格表!$B$4:$I$31,M2037,2),IF(AND(J2037&gt;0.3,J2037&lt;=1),INDEX([1]价格表!$B$4:$I$31,M2037,3),IF(AND(J2037&gt;1,J2037&lt;=2.2),INDEX([1]价格表!$B$4:$I$31,M2037,4),IF(AND(J2037&gt;2.2,J2037&lt;=3.3),INDEX([1]价格表!$B$4:$I$31,M2037,5),IF(AND(J2037&gt;3.3,J2037&lt;=4),INDEX([1]价格表!$B$4:$I$31,M2037,6),IF(AND(J2037&gt;4,J2037&lt;=5.5),INDEX([1]价格表!$B$4:$I$31,M2037,7),IF(J2037&gt;5.5,2.6+INDEX([1]价格表!$B$4:$I$31,M2037,8)*L2037)))))))</f>
        <v>1.8</v>
      </c>
      <c r="O2037" s="3"/>
      <c r="P2037" s="3"/>
      <c r="Q2037" s="3">
        <f t="shared" si="63"/>
        <v>0</v>
      </c>
    </row>
    <row r="2038" spans="1:17">
      <c r="A2038" s="11">
        <v>4312412162363</v>
      </c>
      <c r="B2038" s="1" t="s">
        <v>19</v>
      </c>
      <c r="C2038" s="12">
        <v>20210222</v>
      </c>
      <c r="D2038" s="12">
        <v>610538201209</v>
      </c>
      <c r="E2038" s="12" t="s">
        <v>19</v>
      </c>
      <c r="F2038" s="12">
        <v>20210304</v>
      </c>
      <c r="G2038" s="12" t="s">
        <v>20</v>
      </c>
      <c r="H2038" s="12" t="s">
        <v>24</v>
      </c>
      <c r="I2038" s="12" t="s">
        <v>111</v>
      </c>
      <c r="J2038" s="12">
        <v>0.78</v>
      </c>
      <c r="K2038" s="12" t="s">
        <v>23</v>
      </c>
      <c r="L2038">
        <f t="shared" si="62"/>
        <v>1</v>
      </c>
      <c r="M2038">
        <f>MATCH(H:H,[1]价格表!$B$4:$B$35,0)</f>
        <v>1</v>
      </c>
      <c r="N2038" s="4">
        <f>IF(J2038&lt;=0.3,INDEX([1]价格表!$B$4:$I$31,M2038,2),IF(AND(J2038&gt;0.3,J2038&lt;=1),INDEX([1]价格表!$B$4:$I$31,M2038,3),IF(AND(J2038&gt;1,J2038&lt;=2.2),INDEX([1]价格表!$B$4:$I$31,M2038,4),IF(AND(J2038&gt;2.2,J2038&lt;=3.3),INDEX([1]价格表!$B$4:$I$31,M2038,5),IF(AND(J2038&gt;3.3,J2038&lt;=4),INDEX([1]价格表!$B$4:$I$31,M2038,6),IF(AND(J2038&gt;4,J2038&lt;=5.5),INDEX([1]价格表!$B$4:$I$31,M2038,7),IF(J2038&gt;5.5,2.6+INDEX([1]价格表!$B$4:$I$31,M2038,8)*L2038)))))))</f>
        <v>1.8</v>
      </c>
      <c r="O2038" s="3"/>
      <c r="P2038" s="3"/>
      <c r="Q2038" s="3">
        <f t="shared" si="63"/>
        <v>0</v>
      </c>
    </row>
    <row r="2039" spans="1:17">
      <c r="A2039" s="11">
        <v>4312412162364</v>
      </c>
      <c r="B2039" s="1" t="s">
        <v>19</v>
      </c>
      <c r="C2039" s="12">
        <v>20210222</v>
      </c>
      <c r="D2039" s="12">
        <v>610538201209</v>
      </c>
      <c r="E2039" s="12" t="s">
        <v>19</v>
      </c>
      <c r="F2039" s="12">
        <v>20210304</v>
      </c>
      <c r="G2039" s="12" t="s">
        <v>20</v>
      </c>
      <c r="H2039" s="12" t="s">
        <v>24</v>
      </c>
      <c r="I2039" s="12" t="s">
        <v>111</v>
      </c>
      <c r="J2039" s="12">
        <v>0.8</v>
      </c>
      <c r="K2039" s="12" t="s">
        <v>23</v>
      </c>
      <c r="L2039">
        <f t="shared" si="62"/>
        <v>1</v>
      </c>
      <c r="M2039">
        <f>MATCH(H:H,[1]价格表!$B$4:$B$35,0)</f>
        <v>1</v>
      </c>
      <c r="N2039" s="4">
        <f>IF(J2039&lt;=0.3,INDEX([1]价格表!$B$4:$I$31,M2039,2),IF(AND(J2039&gt;0.3,J2039&lt;=1),INDEX([1]价格表!$B$4:$I$31,M2039,3),IF(AND(J2039&gt;1,J2039&lt;=2.2),INDEX([1]价格表!$B$4:$I$31,M2039,4),IF(AND(J2039&gt;2.2,J2039&lt;=3.3),INDEX([1]价格表!$B$4:$I$31,M2039,5),IF(AND(J2039&gt;3.3,J2039&lt;=4),INDEX([1]价格表!$B$4:$I$31,M2039,6),IF(AND(J2039&gt;4,J2039&lt;=5.5),INDEX([1]价格表!$B$4:$I$31,M2039,7),IF(J2039&gt;5.5,2.6+INDEX([1]价格表!$B$4:$I$31,M2039,8)*L2039)))))))</f>
        <v>1.8</v>
      </c>
      <c r="O2039" s="3"/>
      <c r="P2039" s="3"/>
      <c r="Q2039" s="3">
        <f t="shared" si="63"/>
        <v>0</v>
      </c>
    </row>
    <row r="2040" spans="1:17">
      <c r="A2040" s="11">
        <v>4312412162365</v>
      </c>
      <c r="B2040" s="1" t="s">
        <v>19</v>
      </c>
      <c r="C2040" s="12">
        <v>20210222</v>
      </c>
      <c r="D2040" s="12">
        <v>610538201209</v>
      </c>
      <c r="E2040" s="12" t="s">
        <v>19</v>
      </c>
      <c r="F2040" s="12">
        <v>20210304</v>
      </c>
      <c r="G2040" s="12" t="s">
        <v>20</v>
      </c>
      <c r="H2040" s="12" t="s">
        <v>24</v>
      </c>
      <c r="I2040" s="12" t="s">
        <v>111</v>
      </c>
      <c r="J2040" s="12">
        <v>0.76</v>
      </c>
      <c r="K2040" s="12" t="s">
        <v>23</v>
      </c>
      <c r="L2040">
        <f t="shared" si="62"/>
        <v>1</v>
      </c>
      <c r="M2040">
        <f>MATCH(H:H,[1]价格表!$B$4:$B$35,0)</f>
        <v>1</v>
      </c>
      <c r="N2040" s="4">
        <f>IF(J2040&lt;=0.3,INDEX([1]价格表!$B$4:$I$31,M2040,2),IF(AND(J2040&gt;0.3,J2040&lt;=1),INDEX([1]价格表!$B$4:$I$31,M2040,3),IF(AND(J2040&gt;1,J2040&lt;=2.2),INDEX([1]价格表!$B$4:$I$31,M2040,4),IF(AND(J2040&gt;2.2,J2040&lt;=3.3),INDEX([1]价格表!$B$4:$I$31,M2040,5),IF(AND(J2040&gt;3.3,J2040&lt;=4),INDEX([1]价格表!$B$4:$I$31,M2040,6),IF(AND(J2040&gt;4,J2040&lt;=5.5),INDEX([1]价格表!$B$4:$I$31,M2040,7),IF(J2040&gt;5.5,2.6+INDEX([1]价格表!$B$4:$I$31,M2040,8)*L2040)))))))</f>
        <v>1.8</v>
      </c>
      <c r="O2040" s="3"/>
      <c r="P2040" s="3"/>
      <c r="Q2040" s="3">
        <f t="shared" si="63"/>
        <v>0</v>
      </c>
    </row>
    <row r="2041" spans="1:17">
      <c r="A2041" s="11">
        <v>4312412162366</v>
      </c>
      <c r="B2041" s="1" t="s">
        <v>19</v>
      </c>
      <c r="C2041" s="12">
        <v>20210222</v>
      </c>
      <c r="D2041" s="12">
        <v>610538201209</v>
      </c>
      <c r="E2041" s="12" t="s">
        <v>19</v>
      </c>
      <c r="F2041" s="12">
        <v>20210304</v>
      </c>
      <c r="G2041" s="12" t="s">
        <v>20</v>
      </c>
      <c r="H2041" s="12" t="s">
        <v>119</v>
      </c>
      <c r="I2041" s="12" t="s">
        <v>120</v>
      </c>
      <c r="J2041" s="12">
        <v>0.76</v>
      </c>
      <c r="K2041" s="12" t="s">
        <v>23</v>
      </c>
      <c r="L2041">
        <f t="shared" si="62"/>
        <v>1</v>
      </c>
      <c r="M2041">
        <f>MATCH(H:H,[1]价格表!$B$4:$B$35,0)</f>
        <v>6</v>
      </c>
      <c r="N2041" s="4">
        <f>IF(J2041&lt;=0.3,INDEX([1]价格表!$B$4:$I$31,M2041,2),IF(AND(J2041&gt;0.3,J2041&lt;=1),INDEX([1]价格表!$B$4:$I$31,M2041,3),IF(AND(J2041&gt;1,J2041&lt;=2.2),INDEX([1]价格表!$B$4:$I$31,M2041,4),IF(AND(J2041&gt;2.2,J2041&lt;=3.3),INDEX([1]价格表!$B$4:$I$31,M2041,5),IF(AND(J2041&gt;3.3,J2041&lt;=4),INDEX([1]价格表!$B$4:$I$31,M2041,6),IF(AND(J2041&gt;4,J2041&lt;=5.5),INDEX([1]价格表!$B$4:$I$31,M2041,7),IF(J2041&gt;5.5,2.6+INDEX([1]价格表!$B$4:$I$31,M2041,8)*L2041)))))))</f>
        <v>2.6</v>
      </c>
      <c r="O2041" s="3"/>
      <c r="P2041" s="3"/>
      <c r="Q2041" s="3">
        <f t="shared" si="63"/>
        <v>0</v>
      </c>
    </row>
    <row r="2042" spans="1:17">
      <c r="A2042" s="11">
        <v>4312412162367</v>
      </c>
      <c r="B2042" s="1" t="s">
        <v>19</v>
      </c>
      <c r="C2042" s="12">
        <v>20210222</v>
      </c>
      <c r="D2042" s="12">
        <v>610538201209</v>
      </c>
      <c r="E2042" s="12" t="s">
        <v>19</v>
      </c>
      <c r="F2042" s="12">
        <v>20210304</v>
      </c>
      <c r="G2042" s="12" t="s">
        <v>20</v>
      </c>
      <c r="H2042" s="12" t="s">
        <v>24</v>
      </c>
      <c r="I2042" s="12" t="s">
        <v>111</v>
      </c>
      <c r="J2042" s="12">
        <v>0.77</v>
      </c>
      <c r="K2042" s="12" t="s">
        <v>23</v>
      </c>
      <c r="L2042">
        <f t="shared" si="62"/>
        <v>1</v>
      </c>
      <c r="M2042">
        <f>MATCH(H:H,[1]价格表!$B$4:$B$35,0)</f>
        <v>1</v>
      </c>
      <c r="N2042" s="4">
        <f>IF(J2042&lt;=0.3,INDEX([1]价格表!$B$4:$I$31,M2042,2),IF(AND(J2042&gt;0.3,J2042&lt;=1),INDEX([1]价格表!$B$4:$I$31,M2042,3),IF(AND(J2042&gt;1,J2042&lt;=2.2),INDEX([1]价格表!$B$4:$I$31,M2042,4),IF(AND(J2042&gt;2.2,J2042&lt;=3.3),INDEX([1]价格表!$B$4:$I$31,M2042,5),IF(AND(J2042&gt;3.3,J2042&lt;=4),INDEX([1]价格表!$B$4:$I$31,M2042,6),IF(AND(J2042&gt;4,J2042&lt;=5.5),INDEX([1]价格表!$B$4:$I$31,M2042,7),IF(J2042&gt;5.5,2.6+INDEX([1]价格表!$B$4:$I$31,M2042,8)*L2042)))))))</f>
        <v>1.8</v>
      </c>
      <c r="O2042" s="3"/>
      <c r="P2042" s="3"/>
      <c r="Q2042" s="3">
        <f t="shared" si="63"/>
        <v>0</v>
      </c>
    </row>
    <row r="2043" spans="1:17">
      <c r="A2043" s="11">
        <v>4312412162368</v>
      </c>
      <c r="B2043" s="1" t="s">
        <v>19</v>
      </c>
      <c r="C2043" s="12">
        <v>20210222</v>
      </c>
      <c r="D2043" s="12">
        <v>610538201209</v>
      </c>
      <c r="E2043" s="12" t="s">
        <v>19</v>
      </c>
      <c r="F2043" s="12">
        <v>20210304</v>
      </c>
      <c r="G2043" s="12" t="s">
        <v>20</v>
      </c>
      <c r="H2043" s="12" t="s">
        <v>24</v>
      </c>
      <c r="I2043" s="12" t="s">
        <v>111</v>
      </c>
      <c r="J2043" s="12">
        <v>0.78</v>
      </c>
      <c r="K2043" s="12" t="s">
        <v>23</v>
      </c>
      <c r="L2043">
        <f t="shared" si="62"/>
        <v>1</v>
      </c>
      <c r="M2043">
        <f>MATCH(H:H,[1]价格表!$B$4:$B$35,0)</f>
        <v>1</v>
      </c>
      <c r="N2043" s="4">
        <f>IF(J2043&lt;=0.3,INDEX([1]价格表!$B$4:$I$31,M2043,2),IF(AND(J2043&gt;0.3,J2043&lt;=1),INDEX([1]价格表!$B$4:$I$31,M2043,3),IF(AND(J2043&gt;1,J2043&lt;=2.2),INDEX([1]价格表!$B$4:$I$31,M2043,4),IF(AND(J2043&gt;2.2,J2043&lt;=3.3),INDEX([1]价格表!$B$4:$I$31,M2043,5),IF(AND(J2043&gt;3.3,J2043&lt;=4),INDEX([1]价格表!$B$4:$I$31,M2043,6),IF(AND(J2043&gt;4,J2043&lt;=5.5),INDEX([1]价格表!$B$4:$I$31,M2043,7),IF(J2043&gt;5.5,2.6+INDEX([1]价格表!$B$4:$I$31,M2043,8)*L2043)))))))</f>
        <v>1.8</v>
      </c>
      <c r="O2043" s="3"/>
      <c r="P2043" s="3"/>
      <c r="Q2043" s="3">
        <f t="shared" si="63"/>
        <v>0</v>
      </c>
    </row>
    <row r="2044" spans="1:17">
      <c r="A2044" s="11">
        <v>4312412162369</v>
      </c>
      <c r="B2044" s="1" t="s">
        <v>19</v>
      </c>
      <c r="C2044" s="12">
        <v>20210222</v>
      </c>
      <c r="D2044" s="12">
        <v>610538201209</v>
      </c>
      <c r="E2044" s="12" t="s">
        <v>19</v>
      </c>
      <c r="F2044" s="12">
        <v>20210304</v>
      </c>
      <c r="G2044" s="12" t="s">
        <v>20</v>
      </c>
      <c r="H2044" s="12" t="s">
        <v>24</v>
      </c>
      <c r="I2044" s="12" t="s">
        <v>111</v>
      </c>
      <c r="J2044" s="12">
        <v>0.76</v>
      </c>
      <c r="K2044" s="12" t="s">
        <v>23</v>
      </c>
      <c r="L2044">
        <f t="shared" si="62"/>
        <v>1</v>
      </c>
      <c r="M2044">
        <f>MATCH(H:H,[1]价格表!$B$4:$B$35,0)</f>
        <v>1</v>
      </c>
      <c r="N2044" s="4">
        <f>IF(J2044&lt;=0.3,INDEX([1]价格表!$B$4:$I$31,M2044,2),IF(AND(J2044&gt;0.3,J2044&lt;=1),INDEX([1]价格表!$B$4:$I$31,M2044,3),IF(AND(J2044&gt;1,J2044&lt;=2.2),INDEX([1]价格表!$B$4:$I$31,M2044,4),IF(AND(J2044&gt;2.2,J2044&lt;=3.3),INDEX([1]价格表!$B$4:$I$31,M2044,5),IF(AND(J2044&gt;3.3,J2044&lt;=4),INDEX([1]价格表!$B$4:$I$31,M2044,6),IF(AND(J2044&gt;4,J2044&lt;=5.5),INDEX([1]价格表!$B$4:$I$31,M2044,7),IF(J2044&gt;5.5,2.6+INDEX([1]价格表!$B$4:$I$31,M2044,8)*L2044)))))))</f>
        <v>1.8</v>
      </c>
      <c r="O2044" s="3"/>
      <c r="P2044" s="3"/>
      <c r="Q2044" s="3">
        <f t="shared" si="63"/>
        <v>0</v>
      </c>
    </row>
    <row r="2045" spans="1:17">
      <c r="A2045" s="11">
        <v>4312412162370</v>
      </c>
      <c r="B2045" s="1" t="s">
        <v>19</v>
      </c>
      <c r="C2045" s="12">
        <v>20210222</v>
      </c>
      <c r="D2045" s="12">
        <v>610538201209</v>
      </c>
      <c r="E2045" s="12" t="s">
        <v>19</v>
      </c>
      <c r="F2045" s="12">
        <v>20210304</v>
      </c>
      <c r="G2045" s="12" t="s">
        <v>20</v>
      </c>
      <c r="H2045" s="12" t="s">
        <v>24</v>
      </c>
      <c r="I2045" s="12" t="s">
        <v>111</v>
      </c>
      <c r="J2045" s="12">
        <v>0.78</v>
      </c>
      <c r="K2045" s="12" t="s">
        <v>23</v>
      </c>
      <c r="L2045">
        <f t="shared" si="62"/>
        <v>1</v>
      </c>
      <c r="M2045">
        <f>MATCH(H:H,[1]价格表!$B$4:$B$35,0)</f>
        <v>1</v>
      </c>
      <c r="N2045" s="4">
        <f>IF(J2045&lt;=0.3,INDEX([1]价格表!$B$4:$I$31,M2045,2),IF(AND(J2045&gt;0.3,J2045&lt;=1),INDEX([1]价格表!$B$4:$I$31,M2045,3),IF(AND(J2045&gt;1,J2045&lt;=2.2),INDEX([1]价格表!$B$4:$I$31,M2045,4),IF(AND(J2045&gt;2.2,J2045&lt;=3.3),INDEX([1]价格表!$B$4:$I$31,M2045,5),IF(AND(J2045&gt;3.3,J2045&lt;=4),INDEX([1]价格表!$B$4:$I$31,M2045,6),IF(AND(J2045&gt;4,J2045&lt;=5.5),INDEX([1]价格表!$B$4:$I$31,M2045,7),IF(J2045&gt;5.5,2.6+INDEX([1]价格表!$B$4:$I$31,M2045,8)*L2045)))))))</f>
        <v>1.8</v>
      </c>
      <c r="O2045" s="3"/>
      <c r="P2045" s="3"/>
      <c r="Q2045" s="3">
        <f t="shared" si="63"/>
        <v>0</v>
      </c>
    </row>
    <row r="2046" spans="1:17">
      <c r="A2046" s="11">
        <v>4312412162371</v>
      </c>
      <c r="B2046" s="1" t="s">
        <v>19</v>
      </c>
      <c r="C2046" s="12">
        <v>20210222</v>
      </c>
      <c r="D2046" s="12">
        <v>610538201209</v>
      </c>
      <c r="E2046" s="12" t="s">
        <v>19</v>
      </c>
      <c r="F2046" s="12">
        <v>20210304</v>
      </c>
      <c r="G2046" s="12" t="s">
        <v>20</v>
      </c>
      <c r="H2046" s="12" t="s">
        <v>54</v>
      </c>
      <c r="I2046" s="12" t="s">
        <v>55</v>
      </c>
      <c r="J2046" s="12">
        <v>1.43</v>
      </c>
      <c r="K2046" s="12" t="s">
        <v>23</v>
      </c>
      <c r="L2046">
        <f t="shared" si="62"/>
        <v>2</v>
      </c>
      <c r="M2046">
        <f>MATCH(H:H,[1]价格表!$B$4:$B$35,0)</f>
        <v>10</v>
      </c>
      <c r="N2046" s="4">
        <f>IF(J2046&lt;=0.3,INDEX([1]价格表!$B$4:$I$31,M2046,2),IF(AND(J2046&gt;0.3,J2046&lt;=1),INDEX([1]价格表!$B$4:$I$31,M2046,3),IF(AND(J2046&gt;1,J2046&lt;=2.2),INDEX([1]价格表!$B$4:$I$31,M2046,4),IF(AND(J2046&gt;2.2,J2046&lt;=3.3),INDEX([1]价格表!$B$4:$I$31,M2046,5),IF(AND(J2046&gt;3.3,J2046&lt;=4),INDEX([1]价格表!$B$4:$I$31,M2046,6),IF(AND(J2046&gt;4,J2046&lt;=5.5),INDEX([1]价格表!$B$4:$I$31,M2046,7),IF(J2046&gt;5.5,2.6+INDEX([1]价格表!$B$4:$I$31,M2046,8)*L2046)))))))</f>
        <v>2.15</v>
      </c>
      <c r="O2046" s="3"/>
      <c r="P2046" s="3"/>
      <c r="Q2046" s="3">
        <f t="shared" si="63"/>
        <v>0</v>
      </c>
    </row>
    <row r="2047" spans="1:17">
      <c r="A2047" s="11">
        <v>4312412169621</v>
      </c>
      <c r="B2047" s="1" t="s">
        <v>19</v>
      </c>
      <c r="C2047" s="12">
        <v>20210222</v>
      </c>
      <c r="D2047" s="12">
        <v>610538201209</v>
      </c>
      <c r="E2047" s="12" t="s">
        <v>19</v>
      </c>
      <c r="F2047" s="12">
        <v>20210304</v>
      </c>
      <c r="G2047" s="12" t="s">
        <v>20</v>
      </c>
      <c r="H2047" s="12" t="s">
        <v>24</v>
      </c>
      <c r="I2047" s="12" t="s">
        <v>111</v>
      </c>
      <c r="J2047" s="12">
        <v>0.83</v>
      </c>
      <c r="K2047" s="12" t="s">
        <v>23</v>
      </c>
      <c r="L2047">
        <f t="shared" si="62"/>
        <v>1</v>
      </c>
      <c r="M2047">
        <f>MATCH(H:H,[1]价格表!$B$4:$B$35,0)</f>
        <v>1</v>
      </c>
      <c r="N2047" s="4">
        <f>IF(J2047&lt;=0.3,INDEX([1]价格表!$B$4:$I$31,M2047,2),IF(AND(J2047&gt;0.3,J2047&lt;=1),INDEX([1]价格表!$B$4:$I$31,M2047,3),IF(AND(J2047&gt;1,J2047&lt;=2.2),INDEX([1]价格表!$B$4:$I$31,M2047,4),IF(AND(J2047&gt;2.2,J2047&lt;=3.3),INDEX([1]价格表!$B$4:$I$31,M2047,5),IF(AND(J2047&gt;3.3,J2047&lt;=4),INDEX([1]价格表!$B$4:$I$31,M2047,6),IF(AND(J2047&gt;4,J2047&lt;=5.5),INDEX([1]价格表!$B$4:$I$31,M2047,7),IF(J2047&gt;5.5,2.6+INDEX([1]价格表!$B$4:$I$31,M2047,8)*L2047)))))))</f>
        <v>1.8</v>
      </c>
      <c r="O2047" s="3"/>
      <c r="P2047" s="3"/>
      <c r="Q2047" s="3">
        <f t="shared" si="63"/>
        <v>0</v>
      </c>
    </row>
    <row r="2048" spans="1:17">
      <c r="A2048" s="11">
        <v>4312412169622</v>
      </c>
      <c r="B2048" s="1" t="s">
        <v>19</v>
      </c>
      <c r="C2048" s="12">
        <v>20210222</v>
      </c>
      <c r="D2048" s="12">
        <v>610538201209</v>
      </c>
      <c r="E2048" s="12" t="s">
        <v>19</v>
      </c>
      <c r="F2048" s="12">
        <v>20210304</v>
      </c>
      <c r="G2048" s="12" t="s">
        <v>20</v>
      </c>
      <c r="H2048" s="12" t="s">
        <v>24</v>
      </c>
      <c r="I2048" s="12" t="s">
        <v>111</v>
      </c>
      <c r="J2048" s="12">
        <v>0.78</v>
      </c>
      <c r="K2048" s="12" t="s">
        <v>23</v>
      </c>
      <c r="L2048">
        <f t="shared" si="62"/>
        <v>1</v>
      </c>
      <c r="M2048">
        <f>MATCH(H:H,[1]价格表!$B$4:$B$35,0)</f>
        <v>1</v>
      </c>
      <c r="N2048" s="4">
        <f>IF(J2048&lt;=0.3,INDEX([1]价格表!$B$4:$I$31,M2048,2),IF(AND(J2048&gt;0.3,J2048&lt;=1),INDEX([1]价格表!$B$4:$I$31,M2048,3),IF(AND(J2048&gt;1,J2048&lt;=2.2),INDEX([1]价格表!$B$4:$I$31,M2048,4),IF(AND(J2048&gt;2.2,J2048&lt;=3.3),INDEX([1]价格表!$B$4:$I$31,M2048,5),IF(AND(J2048&gt;3.3,J2048&lt;=4),INDEX([1]价格表!$B$4:$I$31,M2048,6),IF(AND(J2048&gt;4,J2048&lt;=5.5),INDEX([1]价格表!$B$4:$I$31,M2048,7),IF(J2048&gt;5.5,2.6+INDEX([1]价格表!$B$4:$I$31,M2048,8)*L2048)))))))</f>
        <v>1.8</v>
      </c>
      <c r="O2048" s="3"/>
      <c r="P2048" s="3"/>
      <c r="Q2048" s="3">
        <f t="shared" si="63"/>
        <v>0</v>
      </c>
    </row>
    <row r="2049" spans="1:17">
      <c r="A2049" s="11">
        <v>4312412169623</v>
      </c>
      <c r="B2049" s="1" t="s">
        <v>19</v>
      </c>
      <c r="C2049" s="12">
        <v>20210222</v>
      </c>
      <c r="D2049" s="12">
        <v>610538201209</v>
      </c>
      <c r="E2049" s="12" t="s">
        <v>19</v>
      </c>
      <c r="F2049" s="12">
        <v>20210304</v>
      </c>
      <c r="G2049" s="12" t="s">
        <v>20</v>
      </c>
      <c r="H2049" s="12" t="s">
        <v>24</v>
      </c>
      <c r="I2049" s="12" t="s">
        <v>111</v>
      </c>
      <c r="J2049" s="12">
        <v>0.79</v>
      </c>
      <c r="K2049" s="12" t="s">
        <v>23</v>
      </c>
      <c r="L2049">
        <f t="shared" si="62"/>
        <v>1</v>
      </c>
      <c r="M2049">
        <f>MATCH(H:H,[1]价格表!$B$4:$B$35,0)</f>
        <v>1</v>
      </c>
      <c r="N2049" s="4">
        <f>IF(J2049&lt;=0.3,INDEX([1]价格表!$B$4:$I$31,M2049,2),IF(AND(J2049&gt;0.3,J2049&lt;=1),INDEX([1]价格表!$B$4:$I$31,M2049,3),IF(AND(J2049&gt;1,J2049&lt;=2.2),INDEX([1]价格表!$B$4:$I$31,M2049,4),IF(AND(J2049&gt;2.2,J2049&lt;=3.3),INDEX([1]价格表!$B$4:$I$31,M2049,5),IF(AND(J2049&gt;3.3,J2049&lt;=4),INDEX([1]价格表!$B$4:$I$31,M2049,6),IF(AND(J2049&gt;4,J2049&lt;=5.5),INDEX([1]价格表!$B$4:$I$31,M2049,7),IF(J2049&gt;5.5,2.6+INDEX([1]价格表!$B$4:$I$31,M2049,8)*L2049)))))))</f>
        <v>1.8</v>
      </c>
      <c r="O2049" s="3"/>
      <c r="P2049" s="3"/>
      <c r="Q2049" s="3">
        <f t="shared" si="63"/>
        <v>0</v>
      </c>
    </row>
    <row r="2050" spans="1:17">
      <c r="A2050" s="11">
        <v>4312412169624</v>
      </c>
      <c r="B2050" s="1" t="s">
        <v>19</v>
      </c>
      <c r="C2050" s="12">
        <v>20210222</v>
      </c>
      <c r="D2050" s="12">
        <v>610538201209</v>
      </c>
      <c r="E2050" s="12" t="s">
        <v>19</v>
      </c>
      <c r="F2050" s="12">
        <v>20210304</v>
      </c>
      <c r="G2050" s="12" t="s">
        <v>20</v>
      </c>
      <c r="H2050" s="12" t="s">
        <v>24</v>
      </c>
      <c r="I2050" s="12" t="s">
        <v>111</v>
      </c>
      <c r="J2050" s="12">
        <v>0.79</v>
      </c>
      <c r="K2050" s="12" t="s">
        <v>23</v>
      </c>
      <c r="L2050">
        <f t="shared" si="62"/>
        <v>1</v>
      </c>
      <c r="M2050">
        <f>MATCH(H:H,[1]价格表!$B$4:$B$35,0)</f>
        <v>1</v>
      </c>
      <c r="N2050" s="4">
        <f>IF(J2050&lt;=0.3,INDEX([1]价格表!$B$4:$I$31,M2050,2),IF(AND(J2050&gt;0.3,J2050&lt;=1),INDEX([1]价格表!$B$4:$I$31,M2050,3),IF(AND(J2050&gt;1,J2050&lt;=2.2),INDEX([1]价格表!$B$4:$I$31,M2050,4),IF(AND(J2050&gt;2.2,J2050&lt;=3.3),INDEX([1]价格表!$B$4:$I$31,M2050,5),IF(AND(J2050&gt;3.3,J2050&lt;=4),INDEX([1]价格表!$B$4:$I$31,M2050,6),IF(AND(J2050&gt;4,J2050&lt;=5.5),INDEX([1]价格表!$B$4:$I$31,M2050,7),IF(J2050&gt;5.5,2.6+INDEX([1]价格表!$B$4:$I$31,M2050,8)*L2050)))))))</f>
        <v>1.8</v>
      </c>
      <c r="O2050" s="3"/>
      <c r="P2050" s="3"/>
      <c r="Q2050" s="3">
        <f t="shared" si="63"/>
        <v>0</v>
      </c>
    </row>
    <row r="2051" spans="1:17">
      <c r="A2051" s="11">
        <v>4312412169625</v>
      </c>
      <c r="B2051" s="1" t="s">
        <v>19</v>
      </c>
      <c r="C2051" s="12">
        <v>20210222</v>
      </c>
      <c r="D2051" s="12">
        <v>610538201209</v>
      </c>
      <c r="E2051" s="12" t="s">
        <v>19</v>
      </c>
      <c r="F2051" s="12">
        <v>20210304</v>
      </c>
      <c r="G2051" s="12" t="s">
        <v>20</v>
      </c>
      <c r="H2051" s="12" t="s">
        <v>24</v>
      </c>
      <c r="I2051" s="12" t="s">
        <v>111</v>
      </c>
      <c r="J2051" s="12">
        <v>0.76</v>
      </c>
      <c r="K2051" s="12" t="s">
        <v>23</v>
      </c>
      <c r="L2051">
        <f t="shared" si="62"/>
        <v>1</v>
      </c>
      <c r="M2051">
        <f>MATCH(H:H,[1]价格表!$B$4:$B$35,0)</f>
        <v>1</v>
      </c>
      <c r="N2051" s="4">
        <f>IF(J2051&lt;=0.3,INDEX([1]价格表!$B$4:$I$31,M2051,2),IF(AND(J2051&gt;0.3,J2051&lt;=1),INDEX([1]价格表!$B$4:$I$31,M2051,3),IF(AND(J2051&gt;1,J2051&lt;=2.2),INDEX([1]价格表!$B$4:$I$31,M2051,4),IF(AND(J2051&gt;2.2,J2051&lt;=3.3),INDEX([1]价格表!$B$4:$I$31,M2051,5),IF(AND(J2051&gt;3.3,J2051&lt;=4),INDEX([1]价格表!$B$4:$I$31,M2051,6),IF(AND(J2051&gt;4,J2051&lt;=5.5),INDEX([1]价格表!$B$4:$I$31,M2051,7),IF(J2051&gt;5.5,2.6+INDEX([1]价格表!$B$4:$I$31,M2051,8)*L2051)))))))</f>
        <v>1.8</v>
      </c>
      <c r="O2051" s="3"/>
      <c r="P2051" s="3"/>
      <c r="Q2051" s="3">
        <f t="shared" si="63"/>
        <v>0</v>
      </c>
    </row>
    <row r="2052" spans="1:17">
      <c r="A2052" s="11">
        <v>4312412169626</v>
      </c>
      <c r="B2052" s="1" t="s">
        <v>19</v>
      </c>
      <c r="C2052" s="12">
        <v>20210222</v>
      </c>
      <c r="D2052" s="12">
        <v>610538201209</v>
      </c>
      <c r="E2052" s="12" t="s">
        <v>19</v>
      </c>
      <c r="F2052" s="12">
        <v>20210304</v>
      </c>
      <c r="G2052" s="12" t="s">
        <v>20</v>
      </c>
      <c r="H2052" s="12" t="s">
        <v>24</v>
      </c>
      <c r="I2052" s="12" t="s">
        <v>111</v>
      </c>
      <c r="J2052" s="12">
        <v>0.88</v>
      </c>
      <c r="K2052" s="12" t="s">
        <v>23</v>
      </c>
      <c r="L2052">
        <f t="shared" ref="L2052:L2115" si="64">ROUNDUP(J2052,0)</f>
        <v>1</v>
      </c>
      <c r="M2052">
        <f>MATCH(H:H,[1]价格表!$B$4:$B$35,0)</f>
        <v>1</v>
      </c>
      <c r="N2052" s="4">
        <f>IF(J2052&lt;=0.3,INDEX([1]价格表!$B$4:$I$31,M2052,2),IF(AND(J2052&gt;0.3,J2052&lt;=1),INDEX([1]价格表!$B$4:$I$31,M2052,3),IF(AND(J2052&gt;1,J2052&lt;=2.2),INDEX([1]价格表!$B$4:$I$31,M2052,4),IF(AND(J2052&gt;2.2,J2052&lt;=3.3),INDEX([1]价格表!$B$4:$I$31,M2052,5),IF(AND(J2052&gt;3.3,J2052&lt;=4),INDEX([1]价格表!$B$4:$I$31,M2052,6),IF(AND(J2052&gt;4,J2052&lt;=5.5),INDEX([1]价格表!$B$4:$I$31,M2052,7),IF(J2052&gt;5.5,2.6+INDEX([1]价格表!$B$4:$I$31,M2052,8)*L2052)))))))</f>
        <v>1.8</v>
      </c>
      <c r="O2052" s="3"/>
      <c r="P2052" s="3"/>
      <c r="Q2052" s="3">
        <f t="shared" ref="Q2052:Q2115" si="65">IF(P2052&gt;0,P2052-N2052,0)</f>
        <v>0</v>
      </c>
    </row>
    <row r="2053" spans="1:17">
      <c r="A2053" s="11">
        <v>4312412169627</v>
      </c>
      <c r="B2053" s="1" t="s">
        <v>19</v>
      </c>
      <c r="C2053" s="12">
        <v>20210222</v>
      </c>
      <c r="D2053" s="12">
        <v>610538201209</v>
      </c>
      <c r="E2053" s="12" t="s">
        <v>19</v>
      </c>
      <c r="F2053" s="12">
        <v>20210304</v>
      </c>
      <c r="G2053" s="12" t="s">
        <v>20</v>
      </c>
      <c r="H2053" s="12" t="s">
        <v>24</v>
      </c>
      <c r="I2053" s="12" t="s">
        <v>111</v>
      </c>
      <c r="J2053" s="12">
        <v>0.76</v>
      </c>
      <c r="K2053" s="12" t="s">
        <v>23</v>
      </c>
      <c r="L2053">
        <f t="shared" si="64"/>
        <v>1</v>
      </c>
      <c r="M2053">
        <f>MATCH(H:H,[1]价格表!$B$4:$B$35,0)</f>
        <v>1</v>
      </c>
      <c r="N2053" s="4">
        <f>IF(J2053&lt;=0.3,INDEX([1]价格表!$B$4:$I$31,M2053,2),IF(AND(J2053&gt;0.3,J2053&lt;=1),INDEX([1]价格表!$B$4:$I$31,M2053,3),IF(AND(J2053&gt;1,J2053&lt;=2.2),INDEX([1]价格表!$B$4:$I$31,M2053,4),IF(AND(J2053&gt;2.2,J2053&lt;=3.3),INDEX([1]价格表!$B$4:$I$31,M2053,5),IF(AND(J2053&gt;3.3,J2053&lt;=4),INDEX([1]价格表!$B$4:$I$31,M2053,6),IF(AND(J2053&gt;4,J2053&lt;=5.5),INDEX([1]价格表!$B$4:$I$31,M2053,7),IF(J2053&gt;5.5,2.6+INDEX([1]价格表!$B$4:$I$31,M2053,8)*L2053)))))))</f>
        <v>1.8</v>
      </c>
      <c r="O2053" s="3"/>
      <c r="P2053" s="3"/>
      <c r="Q2053" s="3">
        <f t="shared" si="65"/>
        <v>0</v>
      </c>
    </row>
    <row r="2054" spans="1:17">
      <c r="A2054" s="11">
        <v>4312412169628</v>
      </c>
      <c r="B2054" s="1" t="s">
        <v>19</v>
      </c>
      <c r="C2054" s="12">
        <v>20210222</v>
      </c>
      <c r="D2054" s="12">
        <v>610538201209</v>
      </c>
      <c r="E2054" s="12" t="s">
        <v>19</v>
      </c>
      <c r="F2054" s="12">
        <v>20210304</v>
      </c>
      <c r="G2054" s="12" t="s">
        <v>20</v>
      </c>
      <c r="H2054" s="12" t="s">
        <v>24</v>
      </c>
      <c r="I2054" s="12" t="s">
        <v>111</v>
      </c>
      <c r="J2054" s="12">
        <v>0.76</v>
      </c>
      <c r="K2054" s="12" t="s">
        <v>23</v>
      </c>
      <c r="L2054">
        <f t="shared" si="64"/>
        <v>1</v>
      </c>
      <c r="M2054">
        <f>MATCH(H:H,[1]价格表!$B$4:$B$35,0)</f>
        <v>1</v>
      </c>
      <c r="N2054" s="4">
        <f>IF(J2054&lt;=0.3,INDEX([1]价格表!$B$4:$I$31,M2054,2),IF(AND(J2054&gt;0.3,J2054&lt;=1),INDEX([1]价格表!$B$4:$I$31,M2054,3),IF(AND(J2054&gt;1,J2054&lt;=2.2),INDEX([1]价格表!$B$4:$I$31,M2054,4),IF(AND(J2054&gt;2.2,J2054&lt;=3.3),INDEX([1]价格表!$B$4:$I$31,M2054,5),IF(AND(J2054&gt;3.3,J2054&lt;=4),INDEX([1]价格表!$B$4:$I$31,M2054,6),IF(AND(J2054&gt;4,J2054&lt;=5.5),INDEX([1]价格表!$B$4:$I$31,M2054,7),IF(J2054&gt;5.5,2.6+INDEX([1]价格表!$B$4:$I$31,M2054,8)*L2054)))))))</f>
        <v>1.8</v>
      </c>
      <c r="O2054" s="3"/>
      <c r="P2054" s="3"/>
      <c r="Q2054" s="3">
        <f t="shared" si="65"/>
        <v>0</v>
      </c>
    </row>
    <row r="2055" spans="1:17">
      <c r="A2055" s="11">
        <v>4312412169629</v>
      </c>
      <c r="B2055" s="1" t="s">
        <v>19</v>
      </c>
      <c r="C2055" s="12">
        <v>20210222</v>
      </c>
      <c r="D2055" s="12">
        <v>610538201209</v>
      </c>
      <c r="E2055" s="12" t="s">
        <v>19</v>
      </c>
      <c r="F2055" s="12">
        <v>20210304</v>
      </c>
      <c r="G2055" s="12" t="s">
        <v>20</v>
      </c>
      <c r="H2055" s="12" t="s">
        <v>24</v>
      </c>
      <c r="I2055" s="12" t="s">
        <v>111</v>
      </c>
      <c r="J2055" s="12">
        <v>0.78</v>
      </c>
      <c r="K2055" s="12" t="s">
        <v>23</v>
      </c>
      <c r="L2055">
        <f t="shared" si="64"/>
        <v>1</v>
      </c>
      <c r="M2055">
        <f>MATCH(H:H,[1]价格表!$B$4:$B$35,0)</f>
        <v>1</v>
      </c>
      <c r="N2055" s="4">
        <f>IF(J2055&lt;=0.3,INDEX([1]价格表!$B$4:$I$31,M2055,2),IF(AND(J2055&gt;0.3,J2055&lt;=1),INDEX([1]价格表!$B$4:$I$31,M2055,3),IF(AND(J2055&gt;1,J2055&lt;=2.2),INDEX([1]价格表!$B$4:$I$31,M2055,4),IF(AND(J2055&gt;2.2,J2055&lt;=3.3),INDEX([1]价格表!$B$4:$I$31,M2055,5),IF(AND(J2055&gt;3.3,J2055&lt;=4),INDEX([1]价格表!$B$4:$I$31,M2055,6),IF(AND(J2055&gt;4,J2055&lt;=5.5),INDEX([1]价格表!$B$4:$I$31,M2055,7),IF(J2055&gt;5.5,2.6+INDEX([1]价格表!$B$4:$I$31,M2055,8)*L2055)))))))</f>
        <v>1.8</v>
      </c>
      <c r="O2055" s="3"/>
      <c r="P2055" s="3"/>
      <c r="Q2055" s="3">
        <f t="shared" si="65"/>
        <v>0</v>
      </c>
    </row>
    <row r="2056" spans="1:17">
      <c r="A2056" s="11">
        <v>4312412169630</v>
      </c>
      <c r="B2056" s="1" t="s">
        <v>19</v>
      </c>
      <c r="C2056" s="12">
        <v>20210222</v>
      </c>
      <c r="D2056" s="12">
        <v>610538201209</v>
      </c>
      <c r="E2056" s="12" t="s">
        <v>19</v>
      </c>
      <c r="F2056" s="12">
        <v>20210304</v>
      </c>
      <c r="G2056" s="12" t="s">
        <v>20</v>
      </c>
      <c r="H2056" s="12" t="s">
        <v>24</v>
      </c>
      <c r="I2056" s="12" t="s">
        <v>111</v>
      </c>
      <c r="J2056" s="12">
        <v>0.84</v>
      </c>
      <c r="K2056" s="12" t="s">
        <v>23</v>
      </c>
      <c r="L2056">
        <f t="shared" si="64"/>
        <v>1</v>
      </c>
      <c r="M2056">
        <f>MATCH(H:H,[1]价格表!$B$4:$B$35,0)</f>
        <v>1</v>
      </c>
      <c r="N2056" s="4">
        <f>IF(J2056&lt;=0.3,INDEX([1]价格表!$B$4:$I$31,M2056,2),IF(AND(J2056&gt;0.3,J2056&lt;=1),INDEX([1]价格表!$B$4:$I$31,M2056,3),IF(AND(J2056&gt;1,J2056&lt;=2.2),INDEX([1]价格表!$B$4:$I$31,M2056,4),IF(AND(J2056&gt;2.2,J2056&lt;=3.3),INDEX([1]价格表!$B$4:$I$31,M2056,5),IF(AND(J2056&gt;3.3,J2056&lt;=4),INDEX([1]价格表!$B$4:$I$31,M2056,6),IF(AND(J2056&gt;4,J2056&lt;=5.5),INDEX([1]价格表!$B$4:$I$31,M2056,7),IF(J2056&gt;5.5,2.6+INDEX([1]价格表!$B$4:$I$31,M2056,8)*L2056)))))))</f>
        <v>1.8</v>
      </c>
      <c r="O2056" s="3"/>
      <c r="P2056" s="3"/>
      <c r="Q2056" s="3">
        <f t="shared" si="65"/>
        <v>0</v>
      </c>
    </row>
    <row r="2057" spans="1:17">
      <c r="A2057" s="11">
        <v>4312412177286</v>
      </c>
      <c r="B2057" s="1" t="s">
        <v>19</v>
      </c>
      <c r="C2057" s="12">
        <v>20210222</v>
      </c>
      <c r="D2057" s="12">
        <v>610538201209</v>
      </c>
      <c r="E2057" s="12" t="s">
        <v>19</v>
      </c>
      <c r="F2057" s="12">
        <v>20210304</v>
      </c>
      <c r="G2057" s="12" t="s">
        <v>20</v>
      </c>
      <c r="H2057" s="12" t="s">
        <v>24</v>
      </c>
      <c r="I2057" s="12" t="s">
        <v>111</v>
      </c>
      <c r="J2057" s="12">
        <v>0.84</v>
      </c>
      <c r="K2057" s="12" t="s">
        <v>23</v>
      </c>
      <c r="L2057">
        <f t="shared" si="64"/>
        <v>1</v>
      </c>
      <c r="M2057">
        <f>MATCH(H:H,[1]价格表!$B$4:$B$35,0)</f>
        <v>1</v>
      </c>
      <c r="N2057" s="4">
        <f>IF(J2057&lt;=0.3,INDEX([1]价格表!$B$4:$I$31,M2057,2),IF(AND(J2057&gt;0.3,J2057&lt;=1),INDEX([1]价格表!$B$4:$I$31,M2057,3),IF(AND(J2057&gt;1,J2057&lt;=2.2),INDEX([1]价格表!$B$4:$I$31,M2057,4),IF(AND(J2057&gt;2.2,J2057&lt;=3.3),INDEX([1]价格表!$B$4:$I$31,M2057,5),IF(AND(J2057&gt;3.3,J2057&lt;=4),INDEX([1]价格表!$B$4:$I$31,M2057,6),IF(AND(J2057&gt;4,J2057&lt;=5.5),INDEX([1]价格表!$B$4:$I$31,M2057,7),IF(J2057&gt;5.5,2.6+INDEX([1]价格表!$B$4:$I$31,M2057,8)*L2057)))))))</f>
        <v>1.8</v>
      </c>
      <c r="O2057" s="3"/>
      <c r="P2057" s="3"/>
      <c r="Q2057" s="3">
        <f t="shared" si="65"/>
        <v>0</v>
      </c>
    </row>
    <row r="2058" spans="1:17">
      <c r="A2058" s="11">
        <v>4312412177287</v>
      </c>
      <c r="B2058" s="1" t="s">
        <v>19</v>
      </c>
      <c r="C2058" s="12">
        <v>20210222</v>
      </c>
      <c r="D2058" s="12">
        <v>610538201209</v>
      </c>
      <c r="E2058" s="12" t="s">
        <v>19</v>
      </c>
      <c r="F2058" s="12">
        <v>20210304</v>
      </c>
      <c r="G2058" s="12" t="s">
        <v>20</v>
      </c>
      <c r="H2058" s="12" t="s">
        <v>24</v>
      </c>
      <c r="I2058" s="12" t="s">
        <v>111</v>
      </c>
      <c r="J2058" s="12">
        <v>0.76</v>
      </c>
      <c r="K2058" s="12" t="s">
        <v>23</v>
      </c>
      <c r="L2058">
        <f t="shared" si="64"/>
        <v>1</v>
      </c>
      <c r="M2058">
        <f>MATCH(H:H,[1]价格表!$B$4:$B$35,0)</f>
        <v>1</v>
      </c>
      <c r="N2058" s="4">
        <f>IF(J2058&lt;=0.3,INDEX([1]价格表!$B$4:$I$31,M2058,2),IF(AND(J2058&gt;0.3,J2058&lt;=1),INDEX([1]价格表!$B$4:$I$31,M2058,3),IF(AND(J2058&gt;1,J2058&lt;=2.2),INDEX([1]价格表!$B$4:$I$31,M2058,4),IF(AND(J2058&gt;2.2,J2058&lt;=3.3),INDEX([1]价格表!$B$4:$I$31,M2058,5),IF(AND(J2058&gt;3.3,J2058&lt;=4),INDEX([1]价格表!$B$4:$I$31,M2058,6),IF(AND(J2058&gt;4,J2058&lt;=5.5),INDEX([1]价格表!$B$4:$I$31,M2058,7),IF(J2058&gt;5.5,2.6+INDEX([1]价格表!$B$4:$I$31,M2058,8)*L2058)))))))</f>
        <v>1.8</v>
      </c>
      <c r="O2058" s="3"/>
      <c r="P2058" s="3"/>
      <c r="Q2058" s="3">
        <f t="shared" si="65"/>
        <v>0</v>
      </c>
    </row>
    <row r="2059" spans="1:17">
      <c r="A2059" s="11">
        <v>4312412177288</v>
      </c>
      <c r="B2059" s="1" t="s">
        <v>19</v>
      </c>
      <c r="C2059" s="12">
        <v>20210222</v>
      </c>
      <c r="D2059" s="12">
        <v>610538201209</v>
      </c>
      <c r="E2059" s="12" t="s">
        <v>19</v>
      </c>
      <c r="F2059" s="12">
        <v>20210304</v>
      </c>
      <c r="G2059" s="12" t="s">
        <v>20</v>
      </c>
      <c r="H2059" s="12" t="s">
        <v>24</v>
      </c>
      <c r="I2059" s="12" t="s">
        <v>111</v>
      </c>
      <c r="J2059" s="12">
        <v>0.77</v>
      </c>
      <c r="K2059" s="12" t="s">
        <v>23</v>
      </c>
      <c r="L2059">
        <f t="shared" si="64"/>
        <v>1</v>
      </c>
      <c r="M2059">
        <f>MATCH(H:H,[1]价格表!$B$4:$B$35,0)</f>
        <v>1</v>
      </c>
      <c r="N2059" s="4">
        <f>IF(J2059&lt;=0.3,INDEX([1]价格表!$B$4:$I$31,M2059,2),IF(AND(J2059&gt;0.3,J2059&lt;=1),INDEX([1]价格表!$B$4:$I$31,M2059,3),IF(AND(J2059&gt;1,J2059&lt;=2.2),INDEX([1]价格表!$B$4:$I$31,M2059,4),IF(AND(J2059&gt;2.2,J2059&lt;=3.3),INDEX([1]价格表!$B$4:$I$31,M2059,5),IF(AND(J2059&gt;3.3,J2059&lt;=4),INDEX([1]价格表!$B$4:$I$31,M2059,6),IF(AND(J2059&gt;4,J2059&lt;=5.5),INDEX([1]价格表!$B$4:$I$31,M2059,7),IF(J2059&gt;5.5,2.6+INDEX([1]价格表!$B$4:$I$31,M2059,8)*L2059)))))))</f>
        <v>1.8</v>
      </c>
      <c r="O2059" s="3"/>
      <c r="P2059" s="3"/>
      <c r="Q2059" s="3">
        <f t="shared" si="65"/>
        <v>0</v>
      </c>
    </row>
    <row r="2060" spans="1:17">
      <c r="A2060" s="11">
        <v>4312412177289</v>
      </c>
      <c r="B2060" s="1" t="s">
        <v>19</v>
      </c>
      <c r="C2060" s="12">
        <v>20210222</v>
      </c>
      <c r="D2060" s="12">
        <v>610538201209</v>
      </c>
      <c r="E2060" s="12" t="s">
        <v>19</v>
      </c>
      <c r="F2060" s="12">
        <v>20210304</v>
      </c>
      <c r="G2060" s="12" t="s">
        <v>20</v>
      </c>
      <c r="H2060" s="12" t="s">
        <v>24</v>
      </c>
      <c r="I2060" s="12" t="s">
        <v>111</v>
      </c>
      <c r="J2060" s="12">
        <v>0.83</v>
      </c>
      <c r="K2060" s="12" t="s">
        <v>23</v>
      </c>
      <c r="L2060">
        <f t="shared" si="64"/>
        <v>1</v>
      </c>
      <c r="M2060">
        <f>MATCH(H:H,[1]价格表!$B$4:$B$35,0)</f>
        <v>1</v>
      </c>
      <c r="N2060" s="4">
        <f>IF(J2060&lt;=0.3,INDEX([1]价格表!$B$4:$I$31,M2060,2),IF(AND(J2060&gt;0.3,J2060&lt;=1),INDEX([1]价格表!$B$4:$I$31,M2060,3),IF(AND(J2060&gt;1,J2060&lt;=2.2),INDEX([1]价格表!$B$4:$I$31,M2060,4),IF(AND(J2060&gt;2.2,J2060&lt;=3.3),INDEX([1]价格表!$B$4:$I$31,M2060,5),IF(AND(J2060&gt;3.3,J2060&lt;=4),INDEX([1]价格表!$B$4:$I$31,M2060,6),IF(AND(J2060&gt;4,J2060&lt;=5.5),INDEX([1]价格表!$B$4:$I$31,M2060,7),IF(J2060&gt;5.5,2.6+INDEX([1]价格表!$B$4:$I$31,M2060,8)*L2060)))))))</f>
        <v>1.8</v>
      </c>
      <c r="O2060" s="3"/>
      <c r="P2060" s="3"/>
      <c r="Q2060" s="3">
        <f t="shared" si="65"/>
        <v>0</v>
      </c>
    </row>
    <row r="2061" spans="1:17">
      <c r="A2061" s="11">
        <v>4312412177290</v>
      </c>
      <c r="B2061" s="1" t="s">
        <v>19</v>
      </c>
      <c r="C2061" s="12">
        <v>20210222</v>
      </c>
      <c r="D2061" s="12">
        <v>610538201209</v>
      </c>
      <c r="E2061" s="12" t="s">
        <v>19</v>
      </c>
      <c r="F2061" s="12">
        <v>20210304</v>
      </c>
      <c r="G2061" s="12" t="s">
        <v>20</v>
      </c>
      <c r="H2061" s="12" t="s">
        <v>24</v>
      </c>
      <c r="I2061" s="12" t="s">
        <v>111</v>
      </c>
      <c r="J2061" s="12">
        <v>0.76</v>
      </c>
      <c r="K2061" s="12" t="s">
        <v>23</v>
      </c>
      <c r="L2061">
        <f t="shared" si="64"/>
        <v>1</v>
      </c>
      <c r="M2061">
        <f>MATCH(H:H,[1]价格表!$B$4:$B$35,0)</f>
        <v>1</v>
      </c>
      <c r="N2061" s="4">
        <f>IF(J2061&lt;=0.3,INDEX([1]价格表!$B$4:$I$31,M2061,2),IF(AND(J2061&gt;0.3,J2061&lt;=1),INDEX([1]价格表!$B$4:$I$31,M2061,3),IF(AND(J2061&gt;1,J2061&lt;=2.2),INDEX([1]价格表!$B$4:$I$31,M2061,4),IF(AND(J2061&gt;2.2,J2061&lt;=3.3),INDEX([1]价格表!$B$4:$I$31,M2061,5),IF(AND(J2061&gt;3.3,J2061&lt;=4),INDEX([1]价格表!$B$4:$I$31,M2061,6),IF(AND(J2061&gt;4,J2061&lt;=5.5),INDEX([1]价格表!$B$4:$I$31,M2061,7),IF(J2061&gt;5.5,2.6+INDEX([1]价格表!$B$4:$I$31,M2061,8)*L2061)))))))</f>
        <v>1.8</v>
      </c>
      <c r="O2061" s="3"/>
      <c r="P2061" s="3"/>
      <c r="Q2061" s="3">
        <f t="shared" si="65"/>
        <v>0</v>
      </c>
    </row>
    <row r="2062" spans="1:17">
      <c r="A2062" s="11">
        <v>4312412177291</v>
      </c>
      <c r="B2062" s="1" t="s">
        <v>19</v>
      </c>
      <c r="C2062" s="12">
        <v>20210222</v>
      </c>
      <c r="D2062" s="12">
        <v>610538201209</v>
      </c>
      <c r="E2062" s="12" t="s">
        <v>19</v>
      </c>
      <c r="F2062" s="12">
        <v>20210304</v>
      </c>
      <c r="G2062" s="12" t="s">
        <v>20</v>
      </c>
      <c r="H2062" s="12" t="s">
        <v>24</v>
      </c>
      <c r="I2062" s="12" t="s">
        <v>111</v>
      </c>
      <c r="J2062" s="12">
        <v>0.76</v>
      </c>
      <c r="K2062" s="12" t="s">
        <v>23</v>
      </c>
      <c r="L2062">
        <f t="shared" si="64"/>
        <v>1</v>
      </c>
      <c r="M2062">
        <f>MATCH(H:H,[1]价格表!$B$4:$B$35,0)</f>
        <v>1</v>
      </c>
      <c r="N2062" s="4">
        <f>IF(J2062&lt;=0.3,INDEX([1]价格表!$B$4:$I$31,M2062,2),IF(AND(J2062&gt;0.3,J2062&lt;=1),INDEX([1]价格表!$B$4:$I$31,M2062,3),IF(AND(J2062&gt;1,J2062&lt;=2.2),INDEX([1]价格表!$B$4:$I$31,M2062,4),IF(AND(J2062&gt;2.2,J2062&lt;=3.3),INDEX([1]价格表!$B$4:$I$31,M2062,5),IF(AND(J2062&gt;3.3,J2062&lt;=4),INDEX([1]价格表!$B$4:$I$31,M2062,6),IF(AND(J2062&gt;4,J2062&lt;=5.5),INDEX([1]价格表!$B$4:$I$31,M2062,7),IF(J2062&gt;5.5,2.6+INDEX([1]价格表!$B$4:$I$31,M2062,8)*L2062)))))))</f>
        <v>1.8</v>
      </c>
      <c r="O2062" s="3"/>
      <c r="P2062" s="3"/>
      <c r="Q2062" s="3">
        <f t="shared" si="65"/>
        <v>0</v>
      </c>
    </row>
    <row r="2063" spans="1:17">
      <c r="A2063" s="11">
        <v>4312412177292</v>
      </c>
      <c r="B2063" s="1" t="s">
        <v>19</v>
      </c>
      <c r="C2063" s="12">
        <v>20210222</v>
      </c>
      <c r="D2063" s="12">
        <v>610538201209</v>
      </c>
      <c r="E2063" s="12" t="s">
        <v>19</v>
      </c>
      <c r="F2063" s="12">
        <v>20210304</v>
      </c>
      <c r="G2063" s="12" t="s">
        <v>20</v>
      </c>
      <c r="H2063" s="12" t="s">
        <v>24</v>
      </c>
      <c r="I2063" s="12" t="s">
        <v>111</v>
      </c>
      <c r="J2063" s="12">
        <v>1.53</v>
      </c>
      <c r="K2063" s="12" t="s">
        <v>23</v>
      </c>
      <c r="L2063">
        <f t="shared" si="64"/>
        <v>2</v>
      </c>
      <c r="M2063">
        <f>MATCH(H:H,[1]价格表!$B$4:$B$35,0)</f>
        <v>1</v>
      </c>
      <c r="N2063" s="4">
        <f>IF(J2063&lt;=0.3,INDEX([1]价格表!$B$4:$I$31,M2063,2),IF(AND(J2063&gt;0.3,J2063&lt;=1),INDEX([1]价格表!$B$4:$I$31,M2063,3),IF(AND(J2063&gt;1,J2063&lt;=2.2),INDEX([1]价格表!$B$4:$I$31,M2063,4),IF(AND(J2063&gt;2.2,J2063&lt;=3.3),INDEX([1]价格表!$B$4:$I$31,M2063,5),IF(AND(J2063&gt;3.3,J2063&lt;=4),INDEX([1]价格表!$B$4:$I$31,M2063,6),IF(AND(J2063&gt;4,J2063&lt;=5.5),INDEX([1]价格表!$B$4:$I$31,M2063,7),IF(J2063&gt;5.5,2.6+INDEX([1]价格表!$B$4:$I$31,M2063,8)*L2063)))))))</f>
        <v>2.15</v>
      </c>
      <c r="O2063" s="3"/>
      <c r="P2063" s="3"/>
      <c r="Q2063" s="3">
        <f t="shared" si="65"/>
        <v>0</v>
      </c>
    </row>
    <row r="2064" spans="1:17">
      <c r="A2064" s="11">
        <v>4312412177293</v>
      </c>
      <c r="B2064" s="1" t="s">
        <v>19</v>
      </c>
      <c r="C2064" s="12">
        <v>20210222</v>
      </c>
      <c r="D2064" s="12">
        <v>610538201209</v>
      </c>
      <c r="E2064" s="12" t="s">
        <v>19</v>
      </c>
      <c r="F2064" s="12">
        <v>20210304</v>
      </c>
      <c r="G2064" s="12" t="s">
        <v>20</v>
      </c>
      <c r="H2064" s="12" t="s">
        <v>24</v>
      </c>
      <c r="I2064" s="12" t="s">
        <v>111</v>
      </c>
      <c r="J2064" s="12">
        <v>0.8</v>
      </c>
      <c r="K2064" s="12" t="s">
        <v>23</v>
      </c>
      <c r="L2064">
        <f t="shared" si="64"/>
        <v>1</v>
      </c>
      <c r="M2064">
        <f>MATCH(H:H,[1]价格表!$B$4:$B$35,0)</f>
        <v>1</v>
      </c>
      <c r="N2064" s="4">
        <f>IF(J2064&lt;=0.3,INDEX([1]价格表!$B$4:$I$31,M2064,2),IF(AND(J2064&gt;0.3,J2064&lt;=1),INDEX([1]价格表!$B$4:$I$31,M2064,3),IF(AND(J2064&gt;1,J2064&lt;=2.2),INDEX([1]价格表!$B$4:$I$31,M2064,4),IF(AND(J2064&gt;2.2,J2064&lt;=3.3),INDEX([1]价格表!$B$4:$I$31,M2064,5),IF(AND(J2064&gt;3.3,J2064&lt;=4),INDEX([1]价格表!$B$4:$I$31,M2064,6),IF(AND(J2064&gt;4,J2064&lt;=5.5),INDEX([1]价格表!$B$4:$I$31,M2064,7),IF(J2064&gt;5.5,2.6+INDEX([1]价格表!$B$4:$I$31,M2064,8)*L2064)))))))</f>
        <v>1.8</v>
      </c>
      <c r="O2064" s="3"/>
      <c r="P2064" s="3"/>
      <c r="Q2064" s="3">
        <f t="shared" si="65"/>
        <v>0</v>
      </c>
    </row>
    <row r="2065" spans="1:17">
      <c r="A2065" s="11">
        <v>4312412177294</v>
      </c>
      <c r="B2065" s="1" t="s">
        <v>19</v>
      </c>
      <c r="C2065" s="12">
        <v>20210222</v>
      </c>
      <c r="D2065" s="12">
        <v>610538201209</v>
      </c>
      <c r="E2065" s="12" t="s">
        <v>19</v>
      </c>
      <c r="F2065" s="12">
        <v>20210304</v>
      </c>
      <c r="G2065" s="12" t="s">
        <v>20</v>
      </c>
      <c r="H2065" s="12" t="s">
        <v>24</v>
      </c>
      <c r="I2065" s="12" t="s">
        <v>111</v>
      </c>
      <c r="J2065" s="12">
        <v>0.76</v>
      </c>
      <c r="K2065" s="12" t="s">
        <v>23</v>
      </c>
      <c r="L2065">
        <f t="shared" si="64"/>
        <v>1</v>
      </c>
      <c r="M2065">
        <f>MATCH(H:H,[1]价格表!$B$4:$B$35,0)</f>
        <v>1</v>
      </c>
      <c r="N2065" s="4">
        <f>IF(J2065&lt;=0.3,INDEX([1]价格表!$B$4:$I$31,M2065,2),IF(AND(J2065&gt;0.3,J2065&lt;=1),INDEX([1]价格表!$B$4:$I$31,M2065,3),IF(AND(J2065&gt;1,J2065&lt;=2.2),INDEX([1]价格表!$B$4:$I$31,M2065,4),IF(AND(J2065&gt;2.2,J2065&lt;=3.3),INDEX([1]价格表!$B$4:$I$31,M2065,5),IF(AND(J2065&gt;3.3,J2065&lt;=4),INDEX([1]价格表!$B$4:$I$31,M2065,6),IF(AND(J2065&gt;4,J2065&lt;=5.5),INDEX([1]价格表!$B$4:$I$31,M2065,7),IF(J2065&gt;5.5,2.6+INDEX([1]价格表!$B$4:$I$31,M2065,8)*L2065)))))))</f>
        <v>1.8</v>
      </c>
      <c r="O2065" s="3"/>
      <c r="P2065" s="3"/>
      <c r="Q2065" s="3">
        <f t="shared" si="65"/>
        <v>0</v>
      </c>
    </row>
    <row r="2066" spans="1:17">
      <c r="A2066" s="11">
        <v>4312412177295</v>
      </c>
      <c r="B2066" s="1" t="s">
        <v>19</v>
      </c>
      <c r="C2066" s="12">
        <v>20210222</v>
      </c>
      <c r="D2066" s="12">
        <v>610538201209</v>
      </c>
      <c r="E2066" s="12" t="s">
        <v>19</v>
      </c>
      <c r="F2066" s="12">
        <v>20210304</v>
      </c>
      <c r="G2066" s="12" t="s">
        <v>20</v>
      </c>
      <c r="H2066" s="12" t="s">
        <v>24</v>
      </c>
      <c r="I2066" s="12" t="s">
        <v>111</v>
      </c>
      <c r="J2066" s="12">
        <v>0.79</v>
      </c>
      <c r="K2066" s="12" t="s">
        <v>23</v>
      </c>
      <c r="L2066">
        <f t="shared" si="64"/>
        <v>1</v>
      </c>
      <c r="M2066">
        <f>MATCH(H:H,[1]价格表!$B$4:$B$35,0)</f>
        <v>1</v>
      </c>
      <c r="N2066" s="4">
        <f>IF(J2066&lt;=0.3,INDEX([1]价格表!$B$4:$I$31,M2066,2),IF(AND(J2066&gt;0.3,J2066&lt;=1),INDEX([1]价格表!$B$4:$I$31,M2066,3),IF(AND(J2066&gt;1,J2066&lt;=2.2),INDEX([1]价格表!$B$4:$I$31,M2066,4),IF(AND(J2066&gt;2.2,J2066&lt;=3.3),INDEX([1]价格表!$B$4:$I$31,M2066,5),IF(AND(J2066&gt;3.3,J2066&lt;=4),INDEX([1]价格表!$B$4:$I$31,M2066,6),IF(AND(J2066&gt;4,J2066&lt;=5.5),INDEX([1]价格表!$B$4:$I$31,M2066,7),IF(J2066&gt;5.5,2.6+INDEX([1]价格表!$B$4:$I$31,M2066,8)*L2066)))))))</f>
        <v>1.8</v>
      </c>
      <c r="O2066" s="3"/>
      <c r="P2066" s="3"/>
      <c r="Q2066" s="3">
        <f t="shared" si="65"/>
        <v>0</v>
      </c>
    </row>
    <row r="2067" spans="1:17">
      <c r="A2067" s="11">
        <v>4312412177358</v>
      </c>
      <c r="B2067" s="1" t="s">
        <v>19</v>
      </c>
      <c r="C2067" s="12">
        <v>20210222</v>
      </c>
      <c r="D2067" s="12">
        <v>610538201209</v>
      </c>
      <c r="E2067" s="12" t="s">
        <v>19</v>
      </c>
      <c r="F2067" s="12">
        <v>20210304</v>
      </c>
      <c r="G2067" s="12" t="s">
        <v>20</v>
      </c>
      <c r="H2067" s="12" t="s">
        <v>24</v>
      </c>
      <c r="I2067" s="12" t="s">
        <v>111</v>
      </c>
      <c r="J2067" s="12">
        <v>0.78</v>
      </c>
      <c r="K2067" s="12" t="s">
        <v>156</v>
      </c>
      <c r="L2067">
        <f t="shared" si="64"/>
        <v>1</v>
      </c>
      <c r="M2067">
        <f>MATCH(H:H,[1]价格表!$B$4:$B$35,0)</f>
        <v>1</v>
      </c>
      <c r="N2067" s="4">
        <f>IF(J2067&lt;=0.3,INDEX([1]价格表!$B$4:$I$31,M2067,2),IF(AND(J2067&gt;0.3,J2067&lt;=1),INDEX([1]价格表!$B$4:$I$31,M2067,3),IF(AND(J2067&gt;1,J2067&lt;=2.2),INDEX([1]价格表!$B$4:$I$31,M2067,4),IF(AND(J2067&gt;2.2,J2067&lt;=3.3),INDEX([1]价格表!$B$4:$I$31,M2067,5),IF(AND(J2067&gt;3.3,J2067&lt;=4),INDEX([1]价格表!$B$4:$I$31,M2067,6),IF(AND(J2067&gt;4,J2067&lt;=5.5),INDEX([1]价格表!$B$4:$I$31,M2067,7),IF(J2067&gt;5.5,2.6+INDEX([1]价格表!$B$4:$I$31,M2067,8)*L2067)))))))</f>
        <v>1.8</v>
      </c>
      <c r="O2067" s="3"/>
      <c r="P2067" s="3"/>
      <c r="Q2067" s="3">
        <f t="shared" si="65"/>
        <v>0</v>
      </c>
    </row>
    <row r="2068" spans="1:17">
      <c r="A2068" s="11">
        <v>4312412177360</v>
      </c>
      <c r="B2068" s="1" t="s">
        <v>19</v>
      </c>
      <c r="C2068" s="12">
        <v>20210222</v>
      </c>
      <c r="D2068" s="12">
        <v>610538201209</v>
      </c>
      <c r="E2068" s="12" t="s">
        <v>19</v>
      </c>
      <c r="F2068" s="12">
        <v>20210304</v>
      </c>
      <c r="G2068" s="12" t="s">
        <v>20</v>
      </c>
      <c r="H2068" s="12" t="s">
        <v>24</v>
      </c>
      <c r="I2068" s="12" t="s">
        <v>111</v>
      </c>
      <c r="J2068" s="12">
        <v>0.79</v>
      </c>
      <c r="K2068" s="12" t="s">
        <v>23</v>
      </c>
      <c r="L2068">
        <f t="shared" si="64"/>
        <v>1</v>
      </c>
      <c r="M2068">
        <f>MATCH(H:H,[1]价格表!$B$4:$B$35,0)</f>
        <v>1</v>
      </c>
      <c r="N2068" s="4">
        <f>IF(J2068&lt;=0.3,INDEX([1]价格表!$B$4:$I$31,M2068,2),IF(AND(J2068&gt;0.3,J2068&lt;=1),INDEX([1]价格表!$B$4:$I$31,M2068,3),IF(AND(J2068&gt;1,J2068&lt;=2.2),INDEX([1]价格表!$B$4:$I$31,M2068,4),IF(AND(J2068&gt;2.2,J2068&lt;=3.3),INDEX([1]价格表!$B$4:$I$31,M2068,5),IF(AND(J2068&gt;3.3,J2068&lt;=4),INDEX([1]价格表!$B$4:$I$31,M2068,6),IF(AND(J2068&gt;4,J2068&lt;=5.5),INDEX([1]价格表!$B$4:$I$31,M2068,7),IF(J2068&gt;5.5,2.6+INDEX([1]价格表!$B$4:$I$31,M2068,8)*L2068)))))))</f>
        <v>1.8</v>
      </c>
      <c r="O2068" s="3"/>
      <c r="P2068" s="3"/>
      <c r="Q2068" s="3">
        <f t="shared" si="65"/>
        <v>0</v>
      </c>
    </row>
    <row r="2069" spans="1:17">
      <c r="A2069" s="11">
        <v>4312412177361</v>
      </c>
      <c r="B2069" s="1" t="s">
        <v>19</v>
      </c>
      <c r="C2069" s="12">
        <v>20210222</v>
      </c>
      <c r="D2069" s="12">
        <v>610538201209</v>
      </c>
      <c r="E2069" s="12" t="s">
        <v>19</v>
      </c>
      <c r="F2069" s="12">
        <v>20210304</v>
      </c>
      <c r="G2069" s="12" t="s">
        <v>20</v>
      </c>
      <c r="H2069" s="12" t="s">
        <v>24</v>
      </c>
      <c r="I2069" s="12" t="s">
        <v>111</v>
      </c>
      <c r="J2069" s="12">
        <v>0.76</v>
      </c>
      <c r="K2069" s="12" t="s">
        <v>23</v>
      </c>
      <c r="L2069">
        <f t="shared" si="64"/>
        <v>1</v>
      </c>
      <c r="M2069">
        <f>MATCH(H:H,[1]价格表!$B$4:$B$35,0)</f>
        <v>1</v>
      </c>
      <c r="N2069" s="4">
        <f>IF(J2069&lt;=0.3,INDEX([1]价格表!$B$4:$I$31,M2069,2),IF(AND(J2069&gt;0.3,J2069&lt;=1),INDEX([1]价格表!$B$4:$I$31,M2069,3),IF(AND(J2069&gt;1,J2069&lt;=2.2),INDEX([1]价格表!$B$4:$I$31,M2069,4),IF(AND(J2069&gt;2.2,J2069&lt;=3.3),INDEX([1]价格表!$B$4:$I$31,M2069,5),IF(AND(J2069&gt;3.3,J2069&lt;=4),INDEX([1]价格表!$B$4:$I$31,M2069,6),IF(AND(J2069&gt;4,J2069&lt;=5.5),INDEX([1]价格表!$B$4:$I$31,M2069,7),IF(J2069&gt;5.5,2.6+INDEX([1]价格表!$B$4:$I$31,M2069,8)*L2069)))))))</f>
        <v>1.8</v>
      </c>
      <c r="O2069" s="3"/>
      <c r="P2069" s="3"/>
      <c r="Q2069" s="3">
        <f t="shared" si="65"/>
        <v>0</v>
      </c>
    </row>
    <row r="2070" spans="1:17">
      <c r="A2070" s="11">
        <v>4312412177362</v>
      </c>
      <c r="B2070" s="1" t="s">
        <v>19</v>
      </c>
      <c r="C2070" s="12">
        <v>20210222</v>
      </c>
      <c r="D2070" s="12">
        <v>610538201209</v>
      </c>
      <c r="E2070" s="12" t="s">
        <v>19</v>
      </c>
      <c r="F2070" s="12">
        <v>20210304</v>
      </c>
      <c r="G2070" s="12" t="s">
        <v>20</v>
      </c>
      <c r="H2070" s="12" t="s">
        <v>24</v>
      </c>
      <c r="I2070" s="12" t="s">
        <v>111</v>
      </c>
      <c r="J2070" s="12">
        <v>0.76</v>
      </c>
      <c r="K2070" s="12" t="s">
        <v>23</v>
      </c>
      <c r="L2070">
        <f t="shared" si="64"/>
        <v>1</v>
      </c>
      <c r="M2070">
        <f>MATCH(H:H,[1]价格表!$B$4:$B$35,0)</f>
        <v>1</v>
      </c>
      <c r="N2070" s="4">
        <f>IF(J2070&lt;=0.3,INDEX([1]价格表!$B$4:$I$31,M2070,2),IF(AND(J2070&gt;0.3,J2070&lt;=1),INDEX([1]价格表!$B$4:$I$31,M2070,3),IF(AND(J2070&gt;1,J2070&lt;=2.2),INDEX([1]价格表!$B$4:$I$31,M2070,4),IF(AND(J2070&gt;2.2,J2070&lt;=3.3),INDEX([1]价格表!$B$4:$I$31,M2070,5),IF(AND(J2070&gt;3.3,J2070&lt;=4),INDEX([1]价格表!$B$4:$I$31,M2070,6),IF(AND(J2070&gt;4,J2070&lt;=5.5),INDEX([1]价格表!$B$4:$I$31,M2070,7),IF(J2070&gt;5.5,2.6+INDEX([1]价格表!$B$4:$I$31,M2070,8)*L2070)))))))</f>
        <v>1.8</v>
      </c>
      <c r="O2070" s="3"/>
      <c r="P2070" s="3"/>
      <c r="Q2070" s="3">
        <f t="shared" si="65"/>
        <v>0</v>
      </c>
    </row>
    <row r="2071" spans="1:17">
      <c r="A2071" s="11">
        <v>4312412177363</v>
      </c>
      <c r="B2071" s="1" t="s">
        <v>19</v>
      </c>
      <c r="C2071" s="12">
        <v>20210222</v>
      </c>
      <c r="D2071" s="12">
        <v>610538201209</v>
      </c>
      <c r="E2071" s="12" t="s">
        <v>19</v>
      </c>
      <c r="F2071" s="12">
        <v>20210304</v>
      </c>
      <c r="G2071" s="12" t="s">
        <v>20</v>
      </c>
      <c r="H2071" s="12" t="s">
        <v>24</v>
      </c>
      <c r="I2071" s="12" t="s">
        <v>111</v>
      </c>
      <c r="J2071" s="12">
        <v>0.76</v>
      </c>
      <c r="K2071" s="12" t="s">
        <v>23</v>
      </c>
      <c r="L2071">
        <f t="shared" si="64"/>
        <v>1</v>
      </c>
      <c r="M2071">
        <f>MATCH(H:H,[1]价格表!$B$4:$B$35,0)</f>
        <v>1</v>
      </c>
      <c r="N2071" s="4">
        <f>IF(J2071&lt;=0.3,INDEX([1]价格表!$B$4:$I$31,M2071,2),IF(AND(J2071&gt;0.3,J2071&lt;=1),INDEX([1]价格表!$B$4:$I$31,M2071,3),IF(AND(J2071&gt;1,J2071&lt;=2.2),INDEX([1]价格表!$B$4:$I$31,M2071,4),IF(AND(J2071&gt;2.2,J2071&lt;=3.3),INDEX([1]价格表!$B$4:$I$31,M2071,5),IF(AND(J2071&gt;3.3,J2071&lt;=4),INDEX([1]价格表!$B$4:$I$31,M2071,6),IF(AND(J2071&gt;4,J2071&lt;=5.5),INDEX([1]价格表!$B$4:$I$31,M2071,7),IF(J2071&gt;5.5,2.6+INDEX([1]价格表!$B$4:$I$31,M2071,8)*L2071)))))))</f>
        <v>1.8</v>
      </c>
      <c r="O2071" s="3"/>
      <c r="P2071" s="3"/>
      <c r="Q2071" s="3">
        <f t="shared" si="65"/>
        <v>0</v>
      </c>
    </row>
    <row r="2072" spans="1:17">
      <c r="A2072" s="11">
        <v>4312412177364</v>
      </c>
      <c r="B2072" s="1" t="s">
        <v>19</v>
      </c>
      <c r="C2072" s="12">
        <v>20210222</v>
      </c>
      <c r="D2072" s="12">
        <v>610538201209</v>
      </c>
      <c r="E2072" s="12" t="s">
        <v>19</v>
      </c>
      <c r="F2072" s="12">
        <v>20210304</v>
      </c>
      <c r="G2072" s="12" t="s">
        <v>20</v>
      </c>
      <c r="H2072" s="12" t="s">
        <v>24</v>
      </c>
      <c r="I2072" s="12" t="s">
        <v>111</v>
      </c>
      <c r="J2072" s="12">
        <v>0.79</v>
      </c>
      <c r="K2072" s="12" t="s">
        <v>23</v>
      </c>
      <c r="L2072">
        <f t="shared" si="64"/>
        <v>1</v>
      </c>
      <c r="M2072">
        <f>MATCH(H:H,[1]价格表!$B$4:$B$35,0)</f>
        <v>1</v>
      </c>
      <c r="N2072" s="4">
        <f>IF(J2072&lt;=0.3,INDEX([1]价格表!$B$4:$I$31,M2072,2),IF(AND(J2072&gt;0.3,J2072&lt;=1),INDEX([1]价格表!$B$4:$I$31,M2072,3),IF(AND(J2072&gt;1,J2072&lt;=2.2),INDEX([1]价格表!$B$4:$I$31,M2072,4),IF(AND(J2072&gt;2.2,J2072&lt;=3.3),INDEX([1]价格表!$B$4:$I$31,M2072,5),IF(AND(J2072&gt;3.3,J2072&lt;=4),INDEX([1]价格表!$B$4:$I$31,M2072,6),IF(AND(J2072&gt;4,J2072&lt;=5.5),INDEX([1]价格表!$B$4:$I$31,M2072,7),IF(J2072&gt;5.5,2.6+INDEX([1]价格表!$B$4:$I$31,M2072,8)*L2072)))))))</f>
        <v>1.8</v>
      </c>
      <c r="O2072" s="3"/>
      <c r="P2072" s="3"/>
      <c r="Q2072" s="3">
        <f t="shared" si="65"/>
        <v>0</v>
      </c>
    </row>
    <row r="2073" spans="1:17">
      <c r="A2073" s="11">
        <v>4312412177365</v>
      </c>
      <c r="B2073" s="1" t="s">
        <v>19</v>
      </c>
      <c r="C2073" s="12">
        <v>20210222</v>
      </c>
      <c r="D2073" s="12">
        <v>610538201209</v>
      </c>
      <c r="E2073" s="12" t="s">
        <v>19</v>
      </c>
      <c r="F2073" s="12">
        <v>20210304</v>
      </c>
      <c r="G2073" s="12" t="s">
        <v>20</v>
      </c>
      <c r="H2073" s="12" t="s">
        <v>24</v>
      </c>
      <c r="I2073" s="12" t="s">
        <v>111</v>
      </c>
      <c r="J2073" s="12">
        <v>0.81</v>
      </c>
      <c r="K2073" s="12" t="s">
        <v>23</v>
      </c>
      <c r="L2073">
        <f t="shared" si="64"/>
        <v>1</v>
      </c>
      <c r="M2073">
        <f>MATCH(H:H,[1]价格表!$B$4:$B$35,0)</f>
        <v>1</v>
      </c>
      <c r="N2073" s="4">
        <f>IF(J2073&lt;=0.3,INDEX([1]价格表!$B$4:$I$31,M2073,2),IF(AND(J2073&gt;0.3,J2073&lt;=1),INDEX([1]价格表!$B$4:$I$31,M2073,3),IF(AND(J2073&gt;1,J2073&lt;=2.2),INDEX([1]价格表!$B$4:$I$31,M2073,4),IF(AND(J2073&gt;2.2,J2073&lt;=3.3),INDEX([1]价格表!$B$4:$I$31,M2073,5),IF(AND(J2073&gt;3.3,J2073&lt;=4),INDEX([1]价格表!$B$4:$I$31,M2073,6),IF(AND(J2073&gt;4,J2073&lt;=5.5),INDEX([1]价格表!$B$4:$I$31,M2073,7),IF(J2073&gt;5.5,2.6+INDEX([1]价格表!$B$4:$I$31,M2073,8)*L2073)))))))</f>
        <v>1.8</v>
      </c>
      <c r="O2073" s="3"/>
      <c r="P2073" s="3"/>
      <c r="Q2073" s="3">
        <f t="shared" si="65"/>
        <v>0</v>
      </c>
    </row>
    <row r="2074" spans="1:17">
      <c r="A2074" s="11">
        <v>4312412177366</v>
      </c>
      <c r="B2074" s="1" t="s">
        <v>19</v>
      </c>
      <c r="C2074" s="12">
        <v>20210222</v>
      </c>
      <c r="D2074" s="12">
        <v>610538201209</v>
      </c>
      <c r="E2074" s="12" t="s">
        <v>19</v>
      </c>
      <c r="F2074" s="12">
        <v>20210304</v>
      </c>
      <c r="G2074" s="12" t="s">
        <v>20</v>
      </c>
      <c r="H2074" s="12" t="s">
        <v>24</v>
      </c>
      <c r="I2074" s="12" t="s">
        <v>111</v>
      </c>
      <c r="J2074" s="12">
        <v>0.76</v>
      </c>
      <c r="K2074" s="12" t="s">
        <v>23</v>
      </c>
      <c r="L2074">
        <f t="shared" si="64"/>
        <v>1</v>
      </c>
      <c r="M2074">
        <f>MATCH(H:H,[1]价格表!$B$4:$B$35,0)</f>
        <v>1</v>
      </c>
      <c r="N2074" s="4">
        <f>IF(J2074&lt;=0.3,INDEX([1]价格表!$B$4:$I$31,M2074,2),IF(AND(J2074&gt;0.3,J2074&lt;=1),INDEX([1]价格表!$B$4:$I$31,M2074,3),IF(AND(J2074&gt;1,J2074&lt;=2.2),INDEX([1]价格表!$B$4:$I$31,M2074,4),IF(AND(J2074&gt;2.2,J2074&lt;=3.3),INDEX([1]价格表!$B$4:$I$31,M2074,5),IF(AND(J2074&gt;3.3,J2074&lt;=4),INDEX([1]价格表!$B$4:$I$31,M2074,6),IF(AND(J2074&gt;4,J2074&lt;=5.5),INDEX([1]价格表!$B$4:$I$31,M2074,7),IF(J2074&gt;5.5,2.6+INDEX([1]价格表!$B$4:$I$31,M2074,8)*L2074)))))))</f>
        <v>1.8</v>
      </c>
      <c r="O2074" s="3"/>
      <c r="P2074" s="3"/>
      <c r="Q2074" s="3">
        <f t="shared" si="65"/>
        <v>0</v>
      </c>
    </row>
    <row r="2075" spans="1:17">
      <c r="A2075" s="11">
        <v>4312412177367</v>
      </c>
      <c r="B2075" s="1" t="s">
        <v>19</v>
      </c>
      <c r="C2075" s="12">
        <v>20210222</v>
      </c>
      <c r="D2075" s="12">
        <v>610538201209</v>
      </c>
      <c r="E2075" s="12" t="s">
        <v>19</v>
      </c>
      <c r="F2075" s="12">
        <v>20210304</v>
      </c>
      <c r="G2075" s="12" t="s">
        <v>20</v>
      </c>
      <c r="H2075" s="12" t="s">
        <v>24</v>
      </c>
      <c r="I2075" s="12" t="s">
        <v>111</v>
      </c>
      <c r="J2075" s="12">
        <v>0.81</v>
      </c>
      <c r="K2075" s="12" t="s">
        <v>23</v>
      </c>
      <c r="L2075">
        <f t="shared" si="64"/>
        <v>1</v>
      </c>
      <c r="M2075">
        <f>MATCH(H:H,[1]价格表!$B$4:$B$35,0)</f>
        <v>1</v>
      </c>
      <c r="N2075" s="4">
        <f>IF(J2075&lt;=0.3,INDEX([1]价格表!$B$4:$I$31,M2075,2),IF(AND(J2075&gt;0.3,J2075&lt;=1),INDEX([1]价格表!$B$4:$I$31,M2075,3),IF(AND(J2075&gt;1,J2075&lt;=2.2),INDEX([1]价格表!$B$4:$I$31,M2075,4),IF(AND(J2075&gt;2.2,J2075&lt;=3.3),INDEX([1]价格表!$B$4:$I$31,M2075,5),IF(AND(J2075&gt;3.3,J2075&lt;=4),INDEX([1]价格表!$B$4:$I$31,M2075,6),IF(AND(J2075&gt;4,J2075&lt;=5.5),INDEX([1]价格表!$B$4:$I$31,M2075,7),IF(J2075&gt;5.5,2.6+INDEX([1]价格表!$B$4:$I$31,M2075,8)*L2075)))))))</f>
        <v>1.8</v>
      </c>
      <c r="O2075" s="3"/>
      <c r="P2075" s="3"/>
      <c r="Q2075" s="3">
        <f t="shared" si="65"/>
        <v>0</v>
      </c>
    </row>
    <row r="2076" spans="1:17">
      <c r="A2076" s="11">
        <v>4312412177675</v>
      </c>
      <c r="B2076" s="1" t="s">
        <v>19</v>
      </c>
      <c r="C2076" s="12">
        <v>20210222</v>
      </c>
      <c r="D2076" s="12">
        <v>610538201209</v>
      </c>
      <c r="E2076" s="12" t="s">
        <v>19</v>
      </c>
      <c r="F2076" s="12">
        <v>20210304</v>
      </c>
      <c r="G2076" s="12" t="s">
        <v>20</v>
      </c>
      <c r="H2076" s="12" t="s">
        <v>24</v>
      </c>
      <c r="I2076" s="12" t="s">
        <v>111</v>
      </c>
      <c r="J2076" s="12">
        <v>0.76</v>
      </c>
      <c r="K2076" s="12" t="s">
        <v>23</v>
      </c>
      <c r="L2076">
        <f t="shared" si="64"/>
        <v>1</v>
      </c>
      <c r="M2076">
        <f>MATCH(H:H,[1]价格表!$B$4:$B$35,0)</f>
        <v>1</v>
      </c>
      <c r="N2076" s="4">
        <f>IF(J2076&lt;=0.3,INDEX([1]价格表!$B$4:$I$31,M2076,2),IF(AND(J2076&gt;0.3,J2076&lt;=1),INDEX([1]价格表!$B$4:$I$31,M2076,3),IF(AND(J2076&gt;1,J2076&lt;=2.2),INDEX([1]价格表!$B$4:$I$31,M2076,4),IF(AND(J2076&gt;2.2,J2076&lt;=3.3),INDEX([1]价格表!$B$4:$I$31,M2076,5),IF(AND(J2076&gt;3.3,J2076&lt;=4),INDEX([1]价格表!$B$4:$I$31,M2076,6),IF(AND(J2076&gt;4,J2076&lt;=5.5),INDEX([1]价格表!$B$4:$I$31,M2076,7),IF(J2076&gt;5.5,2.6+INDEX([1]价格表!$B$4:$I$31,M2076,8)*L2076)))))))</f>
        <v>1.8</v>
      </c>
      <c r="O2076" s="3"/>
      <c r="P2076" s="3"/>
      <c r="Q2076" s="3">
        <f t="shared" si="65"/>
        <v>0</v>
      </c>
    </row>
    <row r="2077" spans="1:17">
      <c r="A2077" s="11">
        <v>4312412177676</v>
      </c>
      <c r="B2077" s="1" t="s">
        <v>19</v>
      </c>
      <c r="C2077" s="12">
        <v>20210222</v>
      </c>
      <c r="D2077" s="12">
        <v>610538201209</v>
      </c>
      <c r="E2077" s="12" t="s">
        <v>19</v>
      </c>
      <c r="F2077" s="12">
        <v>20210304</v>
      </c>
      <c r="G2077" s="12" t="s">
        <v>20</v>
      </c>
      <c r="H2077" s="12" t="s">
        <v>24</v>
      </c>
      <c r="I2077" s="12" t="s">
        <v>111</v>
      </c>
      <c r="J2077" s="12">
        <v>0.76</v>
      </c>
      <c r="K2077" s="12" t="s">
        <v>23</v>
      </c>
      <c r="L2077">
        <f t="shared" si="64"/>
        <v>1</v>
      </c>
      <c r="M2077">
        <f>MATCH(H:H,[1]价格表!$B$4:$B$35,0)</f>
        <v>1</v>
      </c>
      <c r="N2077" s="4">
        <f>IF(J2077&lt;=0.3,INDEX([1]价格表!$B$4:$I$31,M2077,2),IF(AND(J2077&gt;0.3,J2077&lt;=1),INDEX([1]价格表!$B$4:$I$31,M2077,3),IF(AND(J2077&gt;1,J2077&lt;=2.2),INDEX([1]价格表!$B$4:$I$31,M2077,4),IF(AND(J2077&gt;2.2,J2077&lt;=3.3),INDEX([1]价格表!$B$4:$I$31,M2077,5),IF(AND(J2077&gt;3.3,J2077&lt;=4),INDEX([1]价格表!$B$4:$I$31,M2077,6),IF(AND(J2077&gt;4,J2077&lt;=5.5),INDEX([1]价格表!$B$4:$I$31,M2077,7),IF(J2077&gt;5.5,2.6+INDEX([1]价格表!$B$4:$I$31,M2077,8)*L2077)))))))</f>
        <v>1.8</v>
      </c>
      <c r="O2077" s="3"/>
      <c r="P2077" s="3"/>
      <c r="Q2077" s="3">
        <f t="shared" si="65"/>
        <v>0</v>
      </c>
    </row>
    <row r="2078" spans="1:17">
      <c r="A2078" s="11">
        <v>4312412177677</v>
      </c>
      <c r="B2078" s="1" t="s">
        <v>19</v>
      </c>
      <c r="C2078" s="12">
        <v>20210222</v>
      </c>
      <c r="D2078" s="12">
        <v>610538201209</v>
      </c>
      <c r="E2078" s="12" t="s">
        <v>19</v>
      </c>
      <c r="F2078" s="12">
        <v>20210304</v>
      </c>
      <c r="G2078" s="12" t="s">
        <v>20</v>
      </c>
      <c r="H2078" s="12" t="s">
        <v>24</v>
      </c>
      <c r="I2078" s="12" t="s">
        <v>111</v>
      </c>
      <c r="J2078" s="12">
        <v>0.76</v>
      </c>
      <c r="K2078" s="12" t="s">
        <v>23</v>
      </c>
      <c r="L2078">
        <f t="shared" si="64"/>
        <v>1</v>
      </c>
      <c r="M2078">
        <f>MATCH(H:H,[1]价格表!$B$4:$B$35,0)</f>
        <v>1</v>
      </c>
      <c r="N2078" s="4">
        <f>IF(J2078&lt;=0.3,INDEX([1]价格表!$B$4:$I$31,M2078,2),IF(AND(J2078&gt;0.3,J2078&lt;=1),INDEX([1]价格表!$B$4:$I$31,M2078,3),IF(AND(J2078&gt;1,J2078&lt;=2.2),INDEX([1]价格表!$B$4:$I$31,M2078,4),IF(AND(J2078&gt;2.2,J2078&lt;=3.3),INDEX([1]价格表!$B$4:$I$31,M2078,5),IF(AND(J2078&gt;3.3,J2078&lt;=4),INDEX([1]价格表!$B$4:$I$31,M2078,6),IF(AND(J2078&gt;4,J2078&lt;=5.5),INDEX([1]价格表!$B$4:$I$31,M2078,7),IF(J2078&gt;5.5,2.6+INDEX([1]价格表!$B$4:$I$31,M2078,8)*L2078)))))))</f>
        <v>1.8</v>
      </c>
      <c r="O2078" s="3"/>
      <c r="P2078" s="3"/>
      <c r="Q2078" s="3">
        <f t="shared" si="65"/>
        <v>0</v>
      </c>
    </row>
    <row r="2079" spans="1:17">
      <c r="A2079" s="11">
        <v>4312412177678</v>
      </c>
      <c r="B2079" s="1" t="s">
        <v>19</v>
      </c>
      <c r="C2079" s="12">
        <v>20210222</v>
      </c>
      <c r="D2079" s="12">
        <v>610538201209</v>
      </c>
      <c r="E2079" s="12" t="s">
        <v>19</v>
      </c>
      <c r="F2079" s="12">
        <v>20210304</v>
      </c>
      <c r="G2079" s="12" t="s">
        <v>20</v>
      </c>
      <c r="H2079" s="12" t="s">
        <v>24</v>
      </c>
      <c r="I2079" s="12" t="s">
        <v>111</v>
      </c>
      <c r="J2079" s="12">
        <v>0.79</v>
      </c>
      <c r="K2079" s="12" t="s">
        <v>23</v>
      </c>
      <c r="L2079">
        <f t="shared" si="64"/>
        <v>1</v>
      </c>
      <c r="M2079">
        <f>MATCH(H:H,[1]价格表!$B$4:$B$35,0)</f>
        <v>1</v>
      </c>
      <c r="N2079" s="4">
        <f>IF(J2079&lt;=0.3,INDEX([1]价格表!$B$4:$I$31,M2079,2),IF(AND(J2079&gt;0.3,J2079&lt;=1),INDEX([1]价格表!$B$4:$I$31,M2079,3),IF(AND(J2079&gt;1,J2079&lt;=2.2),INDEX([1]价格表!$B$4:$I$31,M2079,4),IF(AND(J2079&gt;2.2,J2079&lt;=3.3),INDEX([1]价格表!$B$4:$I$31,M2079,5),IF(AND(J2079&gt;3.3,J2079&lt;=4),INDEX([1]价格表!$B$4:$I$31,M2079,6),IF(AND(J2079&gt;4,J2079&lt;=5.5),INDEX([1]价格表!$B$4:$I$31,M2079,7),IF(J2079&gt;5.5,2.6+INDEX([1]价格表!$B$4:$I$31,M2079,8)*L2079)))))))</f>
        <v>1.8</v>
      </c>
      <c r="O2079" s="3"/>
      <c r="P2079" s="3"/>
      <c r="Q2079" s="3">
        <f t="shared" si="65"/>
        <v>0</v>
      </c>
    </row>
    <row r="2080" spans="1:17">
      <c r="A2080" s="11">
        <v>4312412177679</v>
      </c>
      <c r="B2080" s="1" t="s">
        <v>19</v>
      </c>
      <c r="C2080" s="12">
        <v>20210222</v>
      </c>
      <c r="D2080" s="12">
        <v>610538201209</v>
      </c>
      <c r="E2080" s="12" t="s">
        <v>19</v>
      </c>
      <c r="F2080" s="12">
        <v>20210304</v>
      </c>
      <c r="G2080" s="12" t="s">
        <v>20</v>
      </c>
      <c r="H2080" s="12" t="s">
        <v>40</v>
      </c>
      <c r="I2080" s="12" t="s">
        <v>189</v>
      </c>
      <c r="J2080" s="12">
        <v>0.79</v>
      </c>
      <c r="K2080" s="12" t="s">
        <v>23</v>
      </c>
      <c r="L2080">
        <f t="shared" si="64"/>
        <v>1</v>
      </c>
      <c r="M2080">
        <f>MATCH(H:H,[1]价格表!$B$4:$B$35,0)</f>
        <v>9</v>
      </c>
      <c r="N2080" s="4">
        <f>IF(J2080&lt;=0.3,INDEX([1]价格表!$B$4:$I$31,M2080,2),IF(AND(J2080&gt;0.3,J2080&lt;=1),INDEX([1]价格表!$B$4:$I$31,M2080,3),IF(AND(J2080&gt;1,J2080&lt;=2.2),INDEX([1]价格表!$B$4:$I$31,M2080,4),IF(AND(J2080&gt;2.2,J2080&lt;=3.3),INDEX([1]价格表!$B$4:$I$31,M2080,5),IF(AND(J2080&gt;3.3,J2080&lt;=4),INDEX([1]价格表!$B$4:$I$31,M2080,6),IF(AND(J2080&gt;4,J2080&lt;=5.5),INDEX([1]价格表!$B$4:$I$31,M2080,7),IF(J2080&gt;5.5,2.6+INDEX([1]价格表!$B$4:$I$31,M2080,8)*L2080)))))))</f>
        <v>1.8</v>
      </c>
      <c r="O2080" s="3"/>
      <c r="P2080" s="3"/>
      <c r="Q2080" s="3">
        <f t="shared" si="65"/>
        <v>0</v>
      </c>
    </row>
    <row r="2081" spans="1:17">
      <c r="A2081" s="11">
        <v>4312412177680</v>
      </c>
      <c r="B2081" s="1" t="s">
        <v>19</v>
      </c>
      <c r="C2081" s="12">
        <v>20210222</v>
      </c>
      <c r="D2081" s="12">
        <v>610538201209</v>
      </c>
      <c r="E2081" s="12" t="s">
        <v>19</v>
      </c>
      <c r="F2081" s="12">
        <v>20210304</v>
      </c>
      <c r="G2081" s="12" t="s">
        <v>20</v>
      </c>
      <c r="H2081" s="12" t="s">
        <v>29</v>
      </c>
      <c r="I2081" s="12" t="s">
        <v>123</v>
      </c>
      <c r="J2081" s="12">
        <v>0.76</v>
      </c>
      <c r="K2081" s="12" t="s">
        <v>23</v>
      </c>
      <c r="L2081">
        <f t="shared" si="64"/>
        <v>1</v>
      </c>
      <c r="M2081">
        <f>MATCH(H:H,[1]价格表!$B$4:$B$35,0)</f>
        <v>3</v>
      </c>
      <c r="N2081" s="4">
        <f>IF(J2081&lt;=0.3,INDEX([1]价格表!$B$4:$I$31,M2081,2),IF(AND(J2081&gt;0.3,J2081&lt;=1),INDEX([1]价格表!$B$4:$I$31,M2081,3),IF(AND(J2081&gt;1,J2081&lt;=2.2),INDEX([1]价格表!$B$4:$I$31,M2081,4),IF(AND(J2081&gt;2.2,J2081&lt;=3.3),INDEX([1]价格表!$B$4:$I$31,M2081,5),IF(AND(J2081&gt;3.3,J2081&lt;=4),INDEX([1]价格表!$B$4:$I$31,M2081,6),IF(AND(J2081&gt;4,J2081&lt;=5.5),INDEX([1]价格表!$B$4:$I$31,M2081,7),IF(J2081&gt;5.5,2.6+INDEX([1]价格表!$B$4:$I$31,M2081,8)*L2081)))))))</f>
        <v>1.8</v>
      </c>
      <c r="O2081" s="3"/>
      <c r="P2081" s="3"/>
      <c r="Q2081" s="3">
        <f t="shared" si="65"/>
        <v>0</v>
      </c>
    </row>
    <row r="2082" spans="1:17">
      <c r="A2082" s="11">
        <v>4312412177681</v>
      </c>
      <c r="B2082" s="1" t="s">
        <v>19</v>
      </c>
      <c r="C2082" s="12">
        <v>20210222</v>
      </c>
      <c r="D2082" s="12">
        <v>610538201209</v>
      </c>
      <c r="E2082" s="12" t="s">
        <v>19</v>
      </c>
      <c r="F2082" s="12">
        <v>20210304</v>
      </c>
      <c r="G2082" s="12" t="s">
        <v>20</v>
      </c>
      <c r="H2082" s="12" t="s">
        <v>24</v>
      </c>
      <c r="I2082" s="12" t="s">
        <v>111</v>
      </c>
      <c r="J2082" s="12">
        <v>0.79</v>
      </c>
      <c r="K2082" s="12" t="s">
        <v>23</v>
      </c>
      <c r="L2082">
        <f t="shared" si="64"/>
        <v>1</v>
      </c>
      <c r="M2082">
        <f>MATCH(H:H,[1]价格表!$B$4:$B$35,0)</f>
        <v>1</v>
      </c>
      <c r="N2082" s="4">
        <f>IF(J2082&lt;=0.3,INDEX([1]价格表!$B$4:$I$31,M2082,2),IF(AND(J2082&gt;0.3,J2082&lt;=1),INDEX([1]价格表!$B$4:$I$31,M2082,3),IF(AND(J2082&gt;1,J2082&lt;=2.2),INDEX([1]价格表!$B$4:$I$31,M2082,4),IF(AND(J2082&gt;2.2,J2082&lt;=3.3),INDEX([1]价格表!$B$4:$I$31,M2082,5),IF(AND(J2082&gt;3.3,J2082&lt;=4),INDEX([1]价格表!$B$4:$I$31,M2082,6),IF(AND(J2082&gt;4,J2082&lt;=5.5),INDEX([1]价格表!$B$4:$I$31,M2082,7),IF(J2082&gt;5.5,2.6+INDEX([1]价格表!$B$4:$I$31,M2082,8)*L2082)))))))</f>
        <v>1.8</v>
      </c>
      <c r="O2082" s="3"/>
      <c r="P2082" s="3"/>
      <c r="Q2082" s="3">
        <f t="shared" si="65"/>
        <v>0</v>
      </c>
    </row>
    <row r="2083" spans="1:17">
      <c r="A2083" s="11">
        <v>4312412177682</v>
      </c>
      <c r="B2083" s="1" t="s">
        <v>19</v>
      </c>
      <c r="C2083" s="12">
        <v>20210222</v>
      </c>
      <c r="D2083" s="12">
        <v>610538201209</v>
      </c>
      <c r="E2083" s="12" t="s">
        <v>19</v>
      </c>
      <c r="F2083" s="12">
        <v>20210304</v>
      </c>
      <c r="G2083" s="12" t="s">
        <v>20</v>
      </c>
      <c r="H2083" s="12" t="s">
        <v>24</v>
      </c>
      <c r="I2083" s="12" t="s">
        <v>111</v>
      </c>
      <c r="J2083" s="12">
        <v>0.78</v>
      </c>
      <c r="K2083" s="12" t="s">
        <v>23</v>
      </c>
      <c r="L2083">
        <f t="shared" si="64"/>
        <v>1</v>
      </c>
      <c r="M2083">
        <f>MATCH(H:H,[1]价格表!$B$4:$B$35,0)</f>
        <v>1</v>
      </c>
      <c r="N2083" s="4">
        <f>IF(J2083&lt;=0.3,INDEX([1]价格表!$B$4:$I$31,M2083,2),IF(AND(J2083&gt;0.3,J2083&lt;=1),INDEX([1]价格表!$B$4:$I$31,M2083,3),IF(AND(J2083&gt;1,J2083&lt;=2.2),INDEX([1]价格表!$B$4:$I$31,M2083,4),IF(AND(J2083&gt;2.2,J2083&lt;=3.3),INDEX([1]价格表!$B$4:$I$31,M2083,5),IF(AND(J2083&gt;3.3,J2083&lt;=4),INDEX([1]价格表!$B$4:$I$31,M2083,6),IF(AND(J2083&gt;4,J2083&lt;=5.5),INDEX([1]价格表!$B$4:$I$31,M2083,7),IF(J2083&gt;5.5,2.6+INDEX([1]价格表!$B$4:$I$31,M2083,8)*L2083)))))))</f>
        <v>1.8</v>
      </c>
      <c r="O2083" s="3"/>
      <c r="P2083" s="3"/>
      <c r="Q2083" s="3">
        <f t="shared" si="65"/>
        <v>0</v>
      </c>
    </row>
    <row r="2084" spans="1:17">
      <c r="A2084" s="11">
        <v>4312412177683</v>
      </c>
      <c r="B2084" s="1" t="s">
        <v>19</v>
      </c>
      <c r="C2084" s="12">
        <v>20210222</v>
      </c>
      <c r="D2084" s="12">
        <v>610538201209</v>
      </c>
      <c r="E2084" s="12" t="s">
        <v>19</v>
      </c>
      <c r="F2084" s="12">
        <v>20210304</v>
      </c>
      <c r="G2084" s="12" t="s">
        <v>20</v>
      </c>
      <c r="H2084" s="12" t="s">
        <v>24</v>
      </c>
      <c r="I2084" s="12" t="s">
        <v>111</v>
      </c>
      <c r="J2084" s="12">
        <v>0.87</v>
      </c>
      <c r="K2084" s="12" t="s">
        <v>23</v>
      </c>
      <c r="L2084">
        <f t="shared" si="64"/>
        <v>1</v>
      </c>
      <c r="M2084">
        <f>MATCH(H:H,[1]价格表!$B$4:$B$35,0)</f>
        <v>1</v>
      </c>
      <c r="N2084" s="4">
        <f>IF(J2084&lt;=0.3,INDEX([1]价格表!$B$4:$I$31,M2084,2),IF(AND(J2084&gt;0.3,J2084&lt;=1),INDEX([1]价格表!$B$4:$I$31,M2084,3),IF(AND(J2084&gt;1,J2084&lt;=2.2),INDEX([1]价格表!$B$4:$I$31,M2084,4),IF(AND(J2084&gt;2.2,J2084&lt;=3.3),INDEX([1]价格表!$B$4:$I$31,M2084,5),IF(AND(J2084&gt;3.3,J2084&lt;=4),INDEX([1]价格表!$B$4:$I$31,M2084,6),IF(AND(J2084&gt;4,J2084&lt;=5.5),INDEX([1]价格表!$B$4:$I$31,M2084,7),IF(J2084&gt;5.5,2.6+INDEX([1]价格表!$B$4:$I$31,M2084,8)*L2084)))))))</f>
        <v>1.8</v>
      </c>
      <c r="O2084" s="3"/>
      <c r="P2084" s="3"/>
      <c r="Q2084" s="3">
        <f t="shared" si="65"/>
        <v>0</v>
      </c>
    </row>
    <row r="2085" spans="1:17">
      <c r="A2085" s="11">
        <v>4312412177684</v>
      </c>
      <c r="B2085" s="1" t="s">
        <v>19</v>
      </c>
      <c r="C2085" s="12">
        <v>20210222</v>
      </c>
      <c r="D2085" s="12">
        <v>610538201209</v>
      </c>
      <c r="E2085" s="12" t="s">
        <v>19</v>
      </c>
      <c r="F2085" s="12">
        <v>20210304</v>
      </c>
      <c r="G2085" s="12" t="s">
        <v>20</v>
      </c>
      <c r="H2085" s="12" t="s">
        <v>24</v>
      </c>
      <c r="I2085" s="12" t="s">
        <v>111</v>
      </c>
      <c r="J2085" s="12">
        <v>0.79</v>
      </c>
      <c r="K2085" s="12" t="s">
        <v>23</v>
      </c>
      <c r="L2085">
        <f t="shared" si="64"/>
        <v>1</v>
      </c>
      <c r="M2085">
        <f>MATCH(H:H,[1]价格表!$B$4:$B$35,0)</f>
        <v>1</v>
      </c>
      <c r="N2085" s="4">
        <f>IF(J2085&lt;=0.3,INDEX([1]价格表!$B$4:$I$31,M2085,2),IF(AND(J2085&gt;0.3,J2085&lt;=1),INDEX([1]价格表!$B$4:$I$31,M2085,3),IF(AND(J2085&gt;1,J2085&lt;=2.2),INDEX([1]价格表!$B$4:$I$31,M2085,4),IF(AND(J2085&gt;2.2,J2085&lt;=3.3),INDEX([1]价格表!$B$4:$I$31,M2085,5),IF(AND(J2085&gt;3.3,J2085&lt;=4),INDEX([1]价格表!$B$4:$I$31,M2085,6),IF(AND(J2085&gt;4,J2085&lt;=5.5),INDEX([1]价格表!$B$4:$I$31,M2085,7),IF(J2085&gt;5.5,2.6+INDEX([1]价格表!$B$4:$I$31,M2085,8)*L2085)))))))</f>
        <v>1.8</v>
      </c>
      <c r="O2085" s="3"/>
      <c r="P2085" s="3"/>
      <c r="Q2085" s="3">
        <f t="shared" si="65"/>
        <v>0</v>
      </c>
    </row>
    <row r="2086" spans="1:17">
      <c r="A2086" s="11">
        <v>4312412184625</v>
      </c>
      <c r="B2086" s="1" t="s">
        <v>19</v>
      </c>
      <c r="C2086" s="12">
        <v>20210222</v>
      </c>
      <c r="D2086" s="12">
        <v>610538201209</v>
      </c>
      <c r="E2086" s="12" t="s">
        <v>19</v>
      </c>
      <c r="F2086" s="12">
        <v>20210304</v>
      </c>
      <c r="G2086" s="12" t="s">
        <v>20</v>
      </c>
      <c r="H2086" s="12" t="s">
        <v>24</v>
      </c>
      <c r="I2086" s="12" t="s">
        <v>111</v>
      </c>
      <c r="J2086" s="12">
        <v>0.78</v>
      </c>
      <c r="K2086" s="12" t="s">
        <v>23</v>
      </c>
      <c r="L2086">
        <f t="shared" si="64"/>
        <v>1</v>
      </c>
      <c r="M2086">
        <f>MATCH(H:H,[1]价格表!$B$4:$B$35,0)</f>
        <v>1</v>
      </c>
      <c r="N2086" s="4">
        <f>IF(J2086&lt;=0.3,INDEX([1]价格表!$B$4:$I$31,M2086,2),IF(AND(J2086&gt;0.3,J2086&lt;=1),INDEX([1]价格表!$B$4:$I$31,M2086,3),IF(AND(J2086&gt;1,J2086&lt;=2.2),INDEX([1]价格表!$B$4:$I$31,M2086,4),IF(AND(J2086&gt;2.2,J2086&lt;=3.3),INDEX([1]价格表!$B$4:$I$31,M2086,5),IF(AND(J2086&gt;3.3,J2086&lt;=4),INDEX([1]价格表!$B$4:$I$31,M2086,6),IF(AND(J2086&gt;4,J2086&lt;=5.5),INDEX([1]价格表!$B$4:$I$31,M2086,7),IF(J2086&gt;5.5,2.6+INDEX([1]价格表!$B$4:$I$31,M2086,8)*L2086)))))))</f>
        <v>1.8</v>
      </c>
      <c r="O2086" s="3"/>
      <c r="P2086" s="3"/>
      <c r="Q2086" s="3">
        <f t="shared" si="65"/>
        <v>0</v>
      </c>
    </row>
    <row r="2087" spans="1:17">
      <c r="A2087" s="11">
        <v>4312412184626</v>
      </c>
      <c r="B2087" s="1" t="s">
        <v>19</v>
      </c>
      <c r="C2087" s="12">
        <v>20210222</v>
      </c>
      <c r="D2087" s="12">
        <v>610538201209</v>
      </c>
      <c r="E2087" s="12" t="s">
        <v>19</v>
      </c>
      <c r="F2087" s="12">
        <v>20210304</v>
      </c>
      <c r="G2087" s="12" t="s">
        <v>20</v>
      </c>
      <c r="H2087" s="12" t="s">
        <v>24</v>
      </c>
      <c r="I2087" s="12" t="s">
        <v>111</v>
      </c>
      <c r="J2087" s="12">
        <v>0.78</v>
      </c>
      <c r="K2087" s="12" t="s">
        <v>23</v>
      </c>
      <c r="L2087">
        <f t="shared" si="64"/>
        <v>1</v>
      </c>
      <c r="M2087">
        <f>MATCH(H:H,[1]价格表!$B$4:$B$35,0)</f>
        <v>1</v>
      </c>
      <c r="N2087" s="4">
        <f>IF(J2087&lt;=0.3,INDEX([1]价格表!$B$4:$I$31,M2087,2),IF(AND(J2087&gt;0.3,J2087&lt;=1),INDEX([1]价格表!$B$4:$I$31,M2087,3),IF(AND(J2087&gt;1,J2087&lt;=2.2),INDEX([1]价格表!$B$4:$I$31,M2087,4),IF(AND(J2087&gt;2.2,J2087&lt;=3.3),INDEX([1]价格表!$B$4:$I$31,M2087,5),IF(AND(J2087&gt;3.3,J2087&lt;=4),INDEX([1]价格表!$B$4:$I$31,M2087,6),IF(AND(J2087&gt;4,J2087&lt;=5.5),INDEX([1]价格表!$B$4:$I$31,M2087,7),IF(J2087&gt;5.5,2.6+INDEX([1]价格表!$B$4:$I$31,M2087,8)*L2087)))))))</f>
        <v>1.8</v>
      </c>
      <c r="O2087" s="3"/>
      <c r="P2087" s="3"/>
      <c r="Q2087" s="3">
        <f t="shared" si="65"/>
        <v>0</v>
      </c>
    </row>
    <row r="2088" spans="1:17">
      <c r="A2088" s="11">
        <v>4312412184627</v>
      </c>
      <c r="B2088" s="1" t="s">
        <v>19</v>
      </c>
      <c r="C2088" s="12">
        <v>20210222</v>
      </c>
      <c r="D2088" s="12">
        <v>610538201209</v>
      </c>
      <c r="E2088" s="12" t="s">
        <v>19</v>
      </c>
      <c r="F2088" s="12">
        <v>20210304</v>
      </c>
      <c r="G2088" s="12" t="s">
        <v>20</v>
      </c>
      <c r="H2088" s="12" t="s">
        <v>24</v>
      </c>
      <c r="I2088" s="12" t="s">
        <v>111</v>
      </c>
      <c r="J2088" s="12">
        <v>0.76</v>
      </c>
      <c r="K2088" s="12" t="s">
        <v>23</v>
      </c>
      <c r="L2088">
        <f t="shared" si="64"/>
        <v>1</v>
      </c>
      <c r="M2088">
        <f>MATCH(H:H,[1]价格表!$B$4:$B$35,0)</f>
        <v>1</v>
      </c>
      <c r="N2088" s="4">
        <f>IF(J2088&lt;=0.3,INDEX([1]价格表!$B$4:$I$31,M2088,2),IF(AND(J2088&gt;0.3,J2088&lt;=1),INDEX([1]价格表!$B$4:$I$31,M2088,3),IF(AND(J2088&gt;1,J2088&lt;=2.2),INDEX([1]价格表!$B$4:$I$31,M2088,4),IF(AND(J2088&gt;2.2,J2088&lt;=3.3),INDEX([1]价格表!$B$4:$I$31,M2088,5),IF(AND(J2088&gt;3.3,J2088&lt;=4),INDEX([1]价格表!$B$4:$I$31,M2088,6),IF(AND(J2088&gt;4,J2088&lt;=5.5),INDEX([1]价格表!$B$4:$I$31,M2088,7),IF(J2088&gt;5.5,2.6+INDEX([1]价格表!$B$4:$I$31,M2088,8)*L2088)))))))</f>
        <v>1.8</v>
      </c>
      <c r="O2088" s="3"/>
      <c r="P2088" s="3"/>
      <c r="Q2088" s="3">
        <f t="shared" si="65"/>
        <v>0</v>
      </c>
    </row>
    <row r="2089" spans="1:17">
      <c r="A2089" s="11">
        <v>4312412184628</v>
      </c>
      <c r="B2089" s="1" t="s">
        <v>19</v>
      </c>
      <c r="C2089" s="12">
        <v>20210222</v>
      </c>
      <c r="D2089" s="12">
        <v>610538201209</v>
      </c>
      <c r="E2089" s="12" t="s">
        <v>19</v>
      </c>
      <c r="F2089" s="12">
        <v>20210304</v>
      </c>
      <c r="G2089" s="12" t="s">
        <v>20</v>
      </c>
      <c r="H2089" s="12" t="s">
        <v>24</v>
      </c>
      <c r="I2089" s="12" t="s">
        <v>111</v>
      </c>
      <c r="J2089" s="12">
        <v>0.76</v>
      </c>
      <c r="K2089" s="12" t="s">
        <v>23</v>
      </c>
      <c r="L2089">
        <f t="shared" si="64"/>
        <v>1</v>
      </c>
      <c r="M2089">
        <f>MATCH(H:H,[1]价格表!$B$4:$B$35,0)</f>
        <v>1</v>
      </c>
      <c r="N2089" s="4">
        <f>IF(J2089&lt;=0.3,INDEX([1]价格表!$B$4:$I$31,M2089,2),IF(AND(J2089&gt;0.3,J2089&lt;=1),INDEX([1]价格表!$B$4:$I$31,M2089,3),IF(AND(J2089&gt;1,J2089&lt;=2.2),INDEX([1]价格表!$B$4:$I$31,M2089,4),IF(AND(J2089&gt;2.2,J2089&lt;=3.3),INDEX([1]价格表!$B$4:$I$31,M2089,5),IF(AND(J2089&gt;3.3,J2089&lt;=4),INDEX([1]价格表!$B$4:$I$31,M2089,6),IF(AND(J2089&gt;4,J2089&lt;=5.5),INDEX([1]价格表!$B$4:$I$31,M2089,7),IF(J2089&gt;5.5,2.6+INDEX([1]价格表!$B$4:$I$31,M2089,8)*L2089)))))))</f>
        <v>1.8</v>
      </c>
      <c r="O2089" s="3"/>
      <c r="P2089" s="3"/>
      <c r="Q2089" s="3">
        <f t="shared" si="65"/>
        <v>0</v>
      </c>
    </row>
    <row r="2090" spans="1:17">
      <c r="A2090" s="11">
        <v>4312412184629</v>
      </c>
      <c r="B2090" s="1" t="s">
        <v>19</v>
      </c>
      <c r="C2090" s="12">
        <v>20210222</v>
      </c>
      <c r="D2090" s="12">
        <v>610538201209</v>
      </c>
      <c r="E2090" s="12" t="s">
        <v>19</v>
      </c>
      <c r="F2090" s="12">
        <v>20210304</v>
      </c>
      <c r="G2090" s="12" t="s">
        <v>20</v>
      </c>
      <c r="H2090" s="12" t="s">
        <v>24</v>
      </c>
      <c r="I2090" s="12" t="s">
        <v>111</v>
      </c>
      <c r="J2090" s="12">
        <v>0.76</v>
      </c>
      <c r="K2090" s="12" t="s">
        <v>23</v>
      </c>
      <c r="L2090">
        <f t="shared" si="64"/>
        <v>1</v>
      </c>
      <c r="M2090">
        <f>MATCH(H:H,[1]价格表!$B$4:$B$35,0)</f>
        <v>1</v>
      </c>
      <c r="N2090" s="4">
        <f>IF(J2090&lt;=0.3,INDEX([1]价格表!$B$4:$I$31,M2090,2),IF(AND(J2090&gt;0.3,J2090&lt;=1),INDEX([1]价格表!$B$4:$I$31,M2090,3),IF(AND(J2090&gt;1,J2090&lt;=2.2),INDEX([1]价格表!$B$4:$I$31,M2090,4),IF(AND(J2090&gt;2.2,J2090&lt;=3.3),INDEX([1]价格表!$B$4:$I$31,M2090,5),IF(AND(J2090&gt;3.3,J2090&lt;=4),INDEX([1]价格表!$B$4:$I$31,M2090,6),IF(AND(J2090&gt;4,J2090&lt;=5.5),INDEX([1]价格表!$B$4:$I$31,M2090,7),IF(J2090&gt;5.5,2.6+INDEX([1]价格表!$B$4:$I$31,M2090,8)*L2090)))))))</f>
        <v>1.8</v>
      </c>
      <c r="O2090" s="3"/>
      <c r="P2090" s="3"/>
      <c r="Q2090" s="3">
        <f t="shared" si="65"/>
        <v>0</v>
      </c>
    </row>
    <row r="2091" spans="1:17">
      <c r="A2091" s="11">
        <v>4312412184630</v>
      </c>
      <c r="B2091" s="1" t="s">
        <v>19</v>
      </c>
      <c r="C2091" s="12">
        <v>20210222</v>
      </c>
      <c r="D2091" s="12">
        <v>610538201209</v>
      </c>
      <c r="E2091" s="12" t="s">
        <v>19</v>
      </c>
      <c r="F2091" s="12">
        <v>20210304</v>
      </c>
      <c r="G2091" s="12" t="s">
        <v>20</v>
      </c>
      <c r="H2091" s="12" t="s">
        <v>24</v>
      </c>
      <c r="I2091" s="12" t="s">
        <v>111</v>
      </c>
      <c r="J2091" s="12">
        <v>0.76</v>
      </c>
      <c r="K2091" s="12" t="s">
        <v>23</v>
      </c>
      <c r="L2091">
        <f t="shared" si="64"/>
        <v>1</v>
      </c>
      <c r="M2091">
        <f>MATCH(H:H,[1]价格表!$B$4:$B$35,0)</f>
        <v>1</v>
      </c>
      <c r="N2091" s="4">
        <f>IF(J2091&lt;=0.3,INDEX([1]价格表!$B$4:$I$31,M2091,2),IF(AND(J2091&gt;0.3,J2091&lt;=1),INDEX([1]价格表!$B$4:$I$31,M2091,3),IF(AND(J2091&gt;1,J2091&lt;=2.2),INDEX([1]价格表!$B$4:$I$31,M2091,4),IF(AND(J2091&gt;2.2,J2091&lt;=3.3),INDEX([1]价格表!$B$4:$I$31,M2091,5),IF(AND(J2091&gt;3.3,J2091&lt;=4),INDEX([1]价格表!$B$4:$I$31,M2091,6),IF(AND(J2091&gt;4,J2091&lt;=5.5),INDEX([1]价格表!$B$4:$I$31,M2091,7),IF(J2091&gt;5.5,2.6+INDEX([1]价格表!$B$4:$I$31,M2091,8)*L2091)))))))</f>
        <v>1.8</v>
      </c>
      <c r="O2091" s="3"/>
      <c r="P2091" s="3"/>
      <c r="Q2091" s="3">
        <f t="shared" si="65"/>
        <v>0</v>
      </c>
    </row>
    <row r="2092" spans="1:17">
      <c r="A2092" s="11">
        <v>4312412184631</v>
      </c>
      <c r="B2092" s="1" t="s">
        <v>19</v>
      </c>
      <c r="C2092" s="12">
        <v>20210222</v>
      </c>
      <c r="D2092" s="12">
        <v>610538201209</v>
      </c>
      <c r="E2092" s="12" t="s">
        <v>19</v>
      </c>
      <c r="F2092" s="12">
        <v>20210304</v>
      </c>
      <c r="G2092" s="12" t="s">
        <v>20</v>
      </c>
      <c r="H2092" s="12" t="s">
        <v>24</v>
      </c>
      <c r="I2092" s="12" t="s">
        <v>111</v>
      </c>
      <c r="J2092" s="12">
        <v>0.8</v>
      </c>
      <c r="K2092" s="12" t="s">
        <v>23</v>
      </c>
      <c r="L2092">
        <f t="shared" si="64"/>
        <v>1</v>
      </c>
      <c r="M2092">
        <f>MATCH(H:H,[1]价格表!$B$4:$B$35,0)</f>
        <v>1</v>
      </c>
      <c r="N2092" s="4">
        <f>IF(J2092&lt;=0.3,INDEX([1]价格表!$B$4:$I$31,M2092,2),IF(AND(J2092&gt;0.3,J2092&lt;=1),INDEX([1]价格表!$B$4:$I$31,M2092,3),IF(AND(J2092&gt;1,J2092&lt;=2.2),INDEX([1]价格表!$B$4:$I$31,M2092,4),IF(AND(J2092&gt;2.2,J2092&lt;=3.3),INDEX([1]价格表!$B$4:$I$31,M2092,5),IF(AND(J2092&gt;3.3,J2092&lt;=4),INDEX([1]价格表!$B$4:$I$31,M2092,6),IF(AND(J2092&gt;4,J2092&lt;=5.5),INDEX([1]价格表!$B$4:$I$31,M2092,7),IF(J2092&gt;5.5,2.6+INDEX([1]价格表!$B$4:$I$31,M2092,8)*L2092)))))))</f>
        <v>1.8</v>
      </c>
      <c r="O2092" s="3"/>
      <c r="P2092" s="3"/>
      <c r="Q2092" s="3">
        <f t="shared" si="65"/>
        <v>0</v>
      </c>
    </row>
    <row r="2093" spans="1:17">
      <c r="A2093" s="11">
        <v>4312412184632</v>
      </c>
      <c r="B2093" s="1" t="s">
        <v>19</v>
      </c>
      <c r="C2093" s="12">
        <v>20210222</v>
      </c>
      <c r="D2093" s="12">
        <v>610538201209</v>
      </c>
      <c r="E2093" s="12" t="s">
        <v>19</v>
      </c>
      <c r="F2093" s="12">
        <v>20210304</v>
      </c>
      <c r="G2093" s="12" t="s">
        <v>20</v>
      </c>
      <c r="H2093" s="12" t="s">
        <v>24</v>
      </c>
      <c r="I2093" s="12" t="s">
        <v>111</v>
      </c>
      <c r="J2093" s="12">
        <v>1.19</v>
      </c>
      <c r="K2093" s="12" t="s">
        <v>23</v>
      </c>
      <c r="L2093">
        <f t="shared" si="64"/>
        <v>2</v>
      </c>
      <c r="M2093">
        <f>MATCH(H:H,[1]价格表!$B$4:$B$35,0)</f>
        <v>1</v>
      </c>
      <c r="N2093" s="4">
        <f>IF(J2093&lt;=0.3,INDEX([1]价格表!$B$4:$I$31,M2093,2),IF(AND(J2093&gt;0.3,J2093&lt;=1),INDEX([1]价格表!$B$4:$I$31,M2093,3),IF(AND(J2093&gt;1,J2093&lt;=2.2),INDEX([1]价格表!$B$4:$I$31,M2093,4),IF(AND(J2093&gt;2.2,J2093&lt;=3.3),INDEX([1]价格表!$B$4:$I$31,M2093,5),IF(AND(J2093&gt;3.3,J2093&lt;=4),INDEX([1]价格表!$B$4:$I$31,M2093,6),IF(AND(J2093&gt;4,J2093&lt;=5.5),INDEX([1]价格表!$B$4:$I$31,M2093,7),IF(J2093&gt;5.5,2.6+INDEX([1]价格表!$B$4:$I$31,M2093,8)*L2093)))))))</f>
        <v>2.15</v>
      </c>
      <c r="O2093" s="5">
        <v>0.76</v>
      </c>
      <c r="P2093" s="5">
        <v>1.8</v>
      </c>
      <c r="Q2093" s="3">
        <f t="shared" si="65"/>
        <v>-0.35</v>
      </c>
    </row>
    <row r="2094" spans="1:17">
      <c r="A2094" s="11">
        <v>4312412184633</v>
      </c>
      <c r="B2094" s="1" t="s">
        <v>19</v>
      </c>
      <c r="C2094" s="12">
        <v>20210222</v>
      </c>
      <c r="D2094" s="12">
        <v>610538201209</v>
      </c>
      <c r="E2094" s="12" t="s">
        <v>19</v>
      </c>
      <c r="F2094" s="12">
        <v>20210304</v>
      </c>
      <c r="G2094" s="12" t="s">
        <v>20</v>
      </c>
      <c r="H2094" s="12" t="s">
        <v>24</v>
      </c>
      <c r="I2094" s="12" t="s">
        <v>111</v>
      </c>
      <c r="J2094" s="12">
        <v>0.76</v>
      </c>
      <c r="K2094" s="12" t="s">
        <v>23</v>
      </c>
      <c r="L2094">
        <f t="shared" si="64"/>
        <v>1</v>
      </c>
      <c r="M2094">
        <f>MATCH(H:H,[1]价格表!$B$4:$B$35,0)</f>
        <v>1</v>
      </c>
      <c r="N2094" s="4">
        <f>IF(J2094&lt;=0.3,INDEX([1]价格表!$B$4:$I$31,M2094,2),IF(AND(J2094&gt;0.3,J2094&lt;=1),INDEX([1]价格表!$B$4:$I$31,M2094,3),IF(AND(J2094&gt;1,J2094&lt;=2.2),INDEX([1]价格表!$B$4:$I$31,M2094,4),IF(AND(J2094&gt;2.2,J2094&lt;=3.3),INDEX([1]价格表!$B$4:$I$31,M2094,5),IF(AND(J2094&gt;3.3,J2094&lt;=4),INDEX([1]价格表!$B$4:$I$31,M2094,6),IF(AND(J2094&gt;4,J2094&lt;=5.5),INDEX([1]价格表!$B$4:$I$31,M2094,7),IF(J2094&gt;5.5,2.6+INDEX([1]价格表!$B$4:$I$31,M2094,8)*L2094)))))))</f>
        <v>1.8</v>
      </c>
      <c r="O2094" s="3"/>
      <c r="P2094" s="3"/>
      <c r="Q2094" s="3">
        <f t="shared" si="65"/>
        <v>0</v>
      </c>
    </row>
    <row r="2095" spans="1:17">
      <c r="A2095" s="11">
        <v>4312412184634</v>
      </c>
      <c r="B2095" s="1" t="s">
        <v>19</v>
      </c>
      <c r="C2095" s="12">
        <v>20210222</v>
      </c>
      <c r="D2095" s="12">
        <v>610538201209</v>
      </c>
      <c r="E2095" s="12" t="s">
        <v>19</v>
      </c>
      <c r="F2095" s="12">
        <v>20210304</v>
      </c>
      <c r="G2095" s="12" t="s">
        <v>20</v>
      </c>
      <c r="H2095" s="12" t="s">
        <v>24</v>
      </c>
      <c r="I2095" s="12" t="s">
        <v>111</v>
      </c>
      <c r="J2095" s="12">
        <v>1.22</v>
      </c>
      <c r="K2095" s="12" t="s">
        <v>23</v>
      </c>
      <c r="L2095">
        <f t="shared" si="64"/>
        <v>2</v>
      </c>
      <c r="M2095">
        <f>MATCH(H:H,[1]价格表!$B$4:$B$35,0)</f>
        <v>1</v>
      </c>
      <c r="N2095" s="4">
        <f>IF(J2095&lt;=0.3,INDEX([1]价格表!$B$4:$I$31,M2095,2),IF(AND(J2095&gt;0.3,J2095&lt;=1),INDEX([1]价格表!$B$4:$I$31,M2095,3),IF(AND(J2095&gt;1,J2095&lt;=2.2),INDEX([1]价格表!$B$4:$I$31,M2095,4),IF(AND(J2095&gt;2.2,J2095&lt;=3.3),INDEX([1]价格表!$B$4:$I$31,M2095,5),IF(AND(J2095&gt;3.3,J2095&lt;=4),INDEX([1]价格表!$B$4:$I$31,M2095,6),IF(AND(J2095&gt;4,J2095&lt;=5.5),INDEX([1]价格表!$B$4:$I$31,M2095,7),IF(J2095&gt;5.5,2.6+INDEX([1]价格表!$B$4:$I$31,M2095,8)*L2095)))))))</f>
        <v>2.15</v>
      </c>
      <c r="O2095" s="5">
        <v>0.76</v>
      </c>
      <c r="P2095" s="5">
        <v>1.8</v>
      </c>
      <c r="Q2095" s="3">
        <f t="shared" si="65"/>
        <v>-0.35</v>
      </c>
    </row>
    <row r="2096" spans="1:17">
      <c r="A2096" s="11">
        <v>4312412184760</v>
      </c>
      <c r="B2096" s="1" t="s">
        <v>19</v>
      </c>
      <c r="C2096" s="12">
        <v>20210222</v>
      </c>
      <c r="D2096" s="12">
        <v>610538201209</v>
      </c>
      <c r="E2096" s="12" t="s">
        <v>19</v>
      </c>
      <c r="F2096" s="12">
        <v>20210304</v>
      </c>
      <c r="G2096" s="12" t="s">
        <v>20</v>
      </c>
      <c r="H2096" s="12" t="s">
        <v>24</v>
      </c>
      <c r="I2096" s="12" t="s">
        <v>111</v>
      </c>
      <c r="J2096" s="12">
        <v>0.76</v>
      </c>
      <c r="K2096" s="12" t="s">
        <v>23</v>
      </c>
      <c r="L2096">
        <f t="shared" si="64"/>
        <v>1</v>
      </c>
      <c r="M2096">
        <f>MATCH(H:H,[1]价格表!$B$4:$B$35,0)</f>
        <v>1</v>
      </c>
      <c r="N2096" s="4">
        <f>IF(J2096&lt;=0.3,INDEX([1]价格表!$B$4:$I$31,M2096,2),IF(AND(J2096&gt;0.3,J2096&lt;=1),INDEX([1]价格表!$B$4:$I$31,M2096,3),IF(AND(J2096&gt;1,J2096&lt;=2.2),INDEX([1]价格表!$B$4:$I$31,M2096,4),IF(AND(J2096&gt;2.2,J2096&lt;=3.3),INDEX([1]价格表!$B$4:$I$31,M2096,5),IF(AND(J2096&gt;3.3,J2096&lt;=4),INDEX([1]价格表!$B$4:$I$31,M2096,6),IF(AND(J2096&gt;4,J2096&lt;=5.5),INDEX([1]价格表!$B$4:$I$31,M2096,7),IF(J2096&gt;5.5,2.6+INDEX([1]价格表!$B$4:$I$31,M2096,8)*L2096)))))))</f>
        <v>1.8</v>
      </c>
      <c r="O2096" s="3"/>
      <c r="P2096" s="3"/>
      <c r="Q2096" s="3">
        <f t="shared" si="65"/>
        <v>0</v>
      </c>
    </row>
    <row r="2097" spans="1:17">
      <c r="A2097" s="11">
        <v>4312412184761</v>
      </c>
      <c r="B2097" s="1" t="s">
        <v>19</v>
      </c>
      <c r="C2097" s="12">
        <v>20210222</v>
      </c>
      <c r="D2097" s="12">
        <v>610538201209</v>
      </c>
      <c r="E2097" s="12" t="s">
        <v>19</v>
      </c>
      <c r="F2097" s="12">
        <v>20210304</v>
      </c>
      <c r="G2097" s="12" t="s">
        <v>20</v>
      </c>
      <c r="H2097" s="12" t="s">
        <v>24</v>
      </c>
      <c r="I2097" s="12" t="s">
        <v>111</v>
      </c>
      <c r="J2097" s="12">
        <v>0.76</v>
      </c>
      <c r="K2097" s="12" t="s">
        <v>23</v>
      </c>
      <c r="L2097">
        <f t="shared" si="64"/>
        <v>1</v>
      </c>
      <c r="M2097">
        <f>MATCH(H:H,[1]价格表!$B$4:$B$35,0)</f>
        <v>1</v>
      </c>
      <c r="N2097" s="4">
        <f>IF(J2097&lt;=0.3,INDEX([1]价格表!$B$4:$I$31,M2097,2),IF(AND(J2097&gt;0.3,J2097&lt;=1),INDEX([1]价格表!$B$4:$I$31,M2097,3),IF(AND(J2097&gt;1,J2097&lt;=2.2),INDEX([1]价格表!$B$4:$I$31,M2097,4),IF(AND(J2097&gt;2.2,J2097&lt;=3.3),INDEX([1]价格表!$B$4:$I$31,M2097,5),IF(AND(J2097&gt;3.3,J2097&lt;=4),INDEX([1]价格表!$B$4:$I$31,M2097,6),IF(AND(J2097&gt;4,J2097&lt;=5.5),INDEX([1]价格表!$B$4:$I$31,M2097,7),IF(J2097&gt;5.5,2.6+INDEX([1]价格表!$B$4:$I$31,M2097,8)*L2097)))))))</f>
        <v>1.8</v>
      </c>
      <c r="O2097" s="3"/>
      <c r="P2097" s="3"/>
      <c r="Q2097" s="3">
        <f t="shared" si="65"/>
        <v>0</v>
      </c>
    </row>
    <row r="2098" spans="1:17">
      <c r="A2098" s="11">
        <v>4312412184762</v>
      </c>
      <c r="B2098" s="1" t="s">
        <v>19</v>
      </c>
      <c r="C2098" s="12">
        <v>20210222</v>
      </c>
      <c r="D2098" s="12">
        <v>610538201209</v>
      </c>
      <c r="E2098" s="12" t="s">
        <v>19</v>
      </c>
      <c r="F2098" s="12">
        <v>20210304</v>
      </c>
      <c r="G2098" s="12" t="s">
        <v>20</v>
      </c>
      <c r="H2098" s="12" t="s">
        <v>24</v>
      </c>
      <c r="I2098" s="12" t="s">
        <v>111</v>
      </c>
      <c r="J2098" s="12">
        <v>0.76</v>
      </c>
      <c r="K2098" s="12" t="s">
        <v>23</v>
      </c>
      <c r="L2098">
        <f t="shared" si="64"/>
        <v>1</v>
      </c>
      <c r="M2098">
        <f>MATCH(H:H,[1]价格表!$B$4:$B$35,0)</f>
        <v>1</v>
      </c>
      <c r="N2098" s="4">
        <f>IF(J2098&lt;=0.3,INDEX([1]价格表!$B$4:$I$31,M2098,2),IF(AND(J2098&gt;0.3,J2098&lt;=1),INDEX([1]价格表!$B$4:$I$31,M2098,3),IF(AND(J2098&gt;1,J2098&lt;=2.2),INDEX([1]价格表!$B$4:$I$31,M2098,4),IF(AND(J2098&gt;2.2,J2098&lt;=3.3),INDEX([1]价格表!$B$4:$I$31,M2098,5),IF(AND(J2098&gt;3.3,J2098&lt;=4),INDEX([1]价格表!$B$4:$I$31,M2098,6),IF(AND(J2098&gt;4,J2098&lt;=5.5),INDEX([1]价格表!$B$4:$I$31,M2098,7),IF(J2098&gt;5.5,2.6+INDEX([1]价格表!$B$4:$I$31,M2098,8)*L2098)))))))</f>
        <v>1.8</v>
      </c>
      <c r="O2098" s="3"/>
      <c r="P2098" s="3"/>
      <c r="Q2098" s="3">
        <f t="shared" si="65"/>
        <v>0</v>
      </c>
    </row>
    <row r="2099" spans="1:17">
      <c r="A2099" s="11">
        <v>4312412184763</v>
      </c>
      <c r="B2099" s="1" t="s">
        <v>19</v>
      </c>
      <c r="C2099" s="12">
        <v>20210222</v>
      </c>
      <c r="D2099" s="12">
        <v>610538201209</v>
      </c>
      <c r="E2099" s="12" t="s">
        <v>19</v>
      </c>
      <c r="F2099" s="12">
        <v>20210304</v>
      </c>
      <c r="G2099" s="12" t="s">
        <v>20</v>
      </c>
      <c r="H2099" s="12" t="s">
        <v>24</v>
      </c>
      <c r="I2099" s="12" t="s">
        <v>111</v>
      </c>
      <c r="J2099" s="12">
        <v>2.04</v>
      </c>
      <c r="K2099" s="12" t="s">
        <v>23</v>
      </c>
      <c r="L2099">
        <f t="shared" si="64"/>
        <v>3</v>
      </c>
      <c r="M2099">
        <f>MATCH(H:H,[1]价格表!$B$4:$B$35,0)</f>
        <v>1</v>
      </c>
      <c r="N2099" s="4">
        <f>IF(J2099&lt;=0.3,INDEX([1]价格表!$B$4:$I$31,M2099,2),IF(AND(J2099&gt;0.3,J2099&lt;=1),INDEX([1]价格表!$B$4:$I$31,M2099,3),IF(AND(J2099&gt;1,J2099&lt;=2.2),INDEX([1]价格表!$B$4:$I$31,M2099,4),IF(AND(J2099&gt;2.2,J2099&lt;=3.3),INDEX([1]价格表!$B$4:$I$31,M2099,5),IF(AND(J2099&gt;3.3,J2099&lt;=4),INDEX([1]价格表!$B$4:$I$31,M2099,6),IF(AND(J2099&gt;4,J2099&lt;=5.5),INDEX([1]价格表!$B$4:$I$31,M2099,7),IF(J2099&gt;5.5,2.6+INDEX([1]价格表!$B$4:$I$31,M2099,8)*L2099)))))))</f>
        <v>2.15</v>
      </c>
      <c r="O2099" s="5">
        <v>0.76</v>
      </c>
      <c r="P2099" s="5">
        <v>1.8</v>
      </c>
      <c r="Q2099" s="3">
        <f t="shared" si="65"/>
        <v>-0.35</v>
      </c>
    </row>
    <row r="2100" spans="1:17">
      <c r="A2100" s="11">
        <v>4312412184764</v>
      </c>
      <c r="B2100" s="1" t="s">
        <v>19</v>
      </c>
      <c r="C2100" s="12">
        <v>20210222</v>
      </c>
      <c r="D2100" s="12">
        <v>610538201209</v>
      </c>
      <c r="E2100" s="12" t="s">
        <v>19</v>
      </c>
      <c r="F2100" s="12">
        <v>20210304</v>
      </c>
      <c r="G2100" s="12" t="s">
        <v>20</v>
      </c>
      <c r="H2100" s="12" t="s">
        <v>24</v>
      </c>
      <c r="I2100" s="12" t="s">
        <v>111</v>
      </c>
      <c r="J2100" s="12">
        <v>0.78</v>
      </c>
      <c r="K2100" s="12" t="s">
        <v>23</v>
      </c>
      <c r="L2100">
        <f t="shared" si="64"/>
        <v>1</v>
      </c>
      <c r="M2100">
        <f>MATCH(H:H,[1]价格表!$B$4:$B$35,0)</f>
        <v>1</v>
      </c>
      <c r="N2100" s="4">
        <f>IF(J2100&lt;=0.3,INDEX([1]价格表!$B$4:$I$31,M2100,2),IF(AND(J2100&gt;0.3,J2100&lt;=1),INDEX([1]价格表!$B$4:$I$31,M2100,3),IF(AND(J2100&gt;1,J2100&lt;=2.2),INDEX([1]价格表!$B$4:$I$31,M2100,4),IF(AND(J2100&gt;2.2,J2100&lt;=3.3),INDEX([1]价格表!$B$4:$I$31,M2100,5),IF(AND(J2100&gt;3.3,J2100&lt;=4),INDEX([1]价格表!$B$4:$I$31,M2100,6),IF(AND(J2100&gt;4,J2100&lt;=5.5),INDEX([1]价格表!$B$4:$I$31,M2100,7),IF(J2100&gt;5.5,2.6+INDEX([1]价格表!$B$4:$I$31,M2100,8)*L2100)))))))</f>
        <v>1.8</v>
      </c>
      <c r="O2100" s="3"/>
      <c r="P2100" s="3"/>
      <c r="Q2100" s="3">
        <f t="shared" si="65"/>
        <v>0</v>
      </c>
    </row>
    <row r="2101" spans="1:17">
      <c r="A2101" s="11">
        <v>4312412184765</v>
      </c>
      <c r="B2101" s="1" t="s">
        <v>19</v>
      </c>
      <c r="C2101" s="12">
        <v>20210222</v>
      </c>
      <c r="D2101" s="12">
        <v>610538201209</v>
      </c>
      <c r="E2101" s="12" t="s">
        <v>19</v>
      </c>
      <c r="F2101" s="12">
        <v>20210304</v>
      </c>
      <c r="G2101" s="12" t="s">
        <v>20</v>
      </c>
      <c r="H2101" s="12" t="s">
        <v>24</v>
      </c>
      <c r="I2101" s="12" t="s">
        <v>111</v>
      </c>
      <c r="J2101" s="12">
        <v>0.8</v>
      </c>
      <c r="K2101" s="12" t="s">
        <v>23</v>
      </c>
      <c r="L2101">
        <f t="shared" si="64"/>
        <v>1</v>
      </c>
      <c r="M2101">
        <f>MATCH(H:H,[1]价格表!$B$4:$B$35,0)</f>
        <v>1</v>
      </c>
      <c r="N2101" s="4">
        <f>IF(J2101&lt;=0.3,INDEX([1]价格表!$B$4:$I$31,M2101,2),IF(AND(J2101&gt;0.3,J2101&lt;=1),INDEX([1]价格表!$B$4:$I$31,M2101,3),IF(AND(J2101&gt;1,J2101&lt;=2.2),INDEX([1]价格表!$B$4:$I$31,M2101,4),IF(AND(J2101&gt;2.2,J2101&lt;=3.3),INDEX([1]价格表!$B$4:$I$31,M2101,5),IF(AND(J2101&gt;3.3,J2101&lt;=4),INDEX([1]价格表!$B$4:$I$31,M2101,6),IF(AND(J2101&gt;4,J2101&lt;=5.5),INDEX([1]价格表!$B$4:$I$31,M2101,7),IF(J2101&gt;5.5,2.6+INDEX([1]价格表!$B$4:$I$31,M2101,8)*L2101)))))))</f>
        <v>1.8</v>
      </c>
      <c r="O2101" s="3"/>
      <c r="P2101" s="3"/>
      <c r="Q2101" s="3">
        <f t="shared" si="65"/>
        <v>0</v>
      </c>
    </row>
    <row r="2102" spans="1:17">
      <c r="A2102" s="11">
        <v>4312412184766</v>
      </c>
      <c r="B2102" s="1" t="s">
        <v>19</v>
      </c>
      <c r="C2102" s="12">
        <v>20210222</v>
      </c>
      <c r="D2102" s="12">
        <v>610538201209</v>
      </c>
      <c r="E2102" s="12" t="s">
        <v>19</v>
      </c>
      <c r="F2102" s="12">
        <v>20210304</v>
      </c>
      <c r="G2102" s="12" t="s">
        <v>20</v>
      </c>
      <c r="H2102" s="12" t="s">
        <v>24</v>
      </c>
      <c r="I2102" s="12" t="s">
        <v>111</v>
      </c>
      <c r="J2102" s="12">
        <v>0.76</v>
      </c>
      <c r="K2102" s="12" t="s">
        <v>23</v>
      </c>
      <c r="L2102">
        <f t="shared" si="64"/>
        <v>1</v>
      </c>
      <c r="M2102">
        <f>MATCH(H:H,[1]价格表!$B$4:$B$35,0)</f>
        <v>1</v>
      </c>
      <c r="N2102" s="4">
        <f>IF(J2102&lt;=0.3,INDEX([1]价格表!$B$4:$I$31,M2102,2),IF(AND(J2102&gt;0.3,J2102&lt;=1),INDEX([1]价格表!$B$4:$I$31,M2102,3),IF(AND(J2102&gt;1,J2102&lt;=2.2),INDEX([1]价格表!$B$4:$I$31,M2102,4),IF(AND(J2102&gt;2.2,J2102&lt;=3.3),INDEX([1]价格表!$B$4:$I$31,M2102,5),IF(AND(J2102&gt;3.3,J2102&lt;=4),INDEX([1]价格表!$B$4:$I$31,M2102,6),IF(AND(J2102&gt;4,J2102&lt;=5.5),INDEX([1]价格表!$B$4:$I$31,M2102,7),IF(J2102&gt;5.5,2.6+INDEX([1]价格表!$B$4:$I$31,M2102,8)*L2102)))))))</f>
        <v>1.8</v>
      </c>
      <c r="O2102" s="3"/>
      <c r="P2102" s="3"/>
      <c r="Q2102" s="3">
        <f t="shared" si="65"/>
        <v>0</v>
      </c>
    </row>
    <row r="2103" spans="1:17">
      <c r="A2103" s="11">
        <v>4312412184767</v>
      </c>
      <c r="B2103" s="1" t="s">
        <v>19</v>
      </c>
      <c r="C2103" s="12">
        <v>20210222</v>
      </c>
      <c r="D2103" s="12">
        <v>610538201209</v>
      </c>
      <c r="E2103" s="12" t="s">
        <v>19</v>
      </c>
      <c r="F2103" s="12">
        <v>20210304</v>
      </c>
      <c r="G2103" s="12" t="s">
        <v>20</v>
      </c>
      <c r="H2103" s="12" t="s">
        <v>24</v>
      </c>
      <c r="I2103" s="12" t="s">
        <v>111</v>
      </c>
      <c r="J2103" s="12">
        <v>0.76</v>
      </c>
      <c r="K2103" s="12" t="s">
        <v>23</v>
      </c>
      <c r="L2103">
        <f t="shared" si="64"/>
        <v>1</v>
      </c>
      <c r="M2103">
        <f>MATCH(H:H,[1]价格表!$B$4:$B$35,0)</f>
        <v>1</v>
      </c>
      <c r="N2103" s="4">
        <f>IF(J2103&lt;=0.3,INDEX([1]价格表!$B$4:$I$31,M2103,2),IF(AND(J2103&gt;0.3,J2103&lt;=1),INDEX([1]价格表!$B$4:$I$31,M2103,3),IF(AND(J2103&gt;1,J2103&lt;=2.2),INDEX([1]价格表!$B$4:$I$31,M2103,4),IF(AND(J2103&gt;2.2,J2103&lt;=3.3),INDEX([1]价格表!$B$4:$I$31,M2103,5),IF(AND(J2103&gt;3.3,J2103&lt;=4),INDEX([1]价格表!$B$4:$I$31,M2103,6),IF(AND(J2103&gt;4,J2103&lt;=5.5),INDEX([1]价格表!$B$4:$I$31,M2103,7),IF(J2103&gt;5.5,2.6+INDEX([1]价格表!$B$4:$I$31,M2103,8)*L2103)))))))</f>
        <v>1.8</v>
      </c>
      <c r="O2103" s="3"/>
      <c r="P2103" s="3"/>
      <c r="Q2103" s="3">
        <f t="shared" si="65"/>
        <v>0</v>
      </c>
    </row>
    <row r="2104" spans="1:17">
      <c r="A2104" s="11">
        <v>4312412184768</v>
      </c>
      <c r="B2104" s="1" t="s">
        <v>19</v>
      </c>
      <c r="C2104" s="12">
        <v>20210222</v>
      </c>
      <c r="D2104" s="12">
        <v>610538201209</v>
      </c>
      <c r="E2104" s="12" t="s">
        <v>19</v>
      </c>
      <c r="F2104" s="12">
        <v>20210304</v>
      </c>
      <c r="G2104" s="12" t="s">
        <v>20</v>
      </c>
      <c r="H2104" s="12" t="s">
        <v>24</v>
      </c>
      <c r="I2104" s="12" t="s">
        <v>111</v>
      </c>
      <c r="J2104" s="12">
        <v>0.76</v>
      </c>
      <c r="K2104" s="12" t="s">
        <v>23</v>
      </c>
      <c r="L2104">
        <f t="shared" si="64"/>
        <v>1</v>
      </c>
      <c r="M2104">
        <f>MATCH(H:H,[1]价格表!$B$4:$B$35,0)</f>
        <v>1</v>
      </c>
      <c r="N2104" s="4">
        <f>IF(J2104&lt;=0.3,INDEX([1]价格表!$B$4:$I$31,M2104,2),IF(AND(J2104&gt;0.3,J2104&lt;=1),INDEX([1]价格表!$B$4:$I$31,M2104,3),IF(AND(J2104&gt;1,J2104&lt;=2.2),INDEX([1]价格表!$B$4:$I$31,M2104,4),IF(AND(J2104&gt;2.2,J2104&lt;=3.3),INDEX([1]价格表!$B$4:$I$31,M2104,5),IF(AND(J2104&gt;3.3,J2104&lt;=4),INDEX([1]价格表!$B$4:$I$31,M2104,6),IF(AND(J2104&gt;4,J2104&lt;=5.5),INDEX([1]价格表!$B$4:$I$31,M2104,7),IF(J2104&gt;5.5,2.6+INDEX([1]价格表!$B$4:$I$31,M2104,8)*L2104)))))))</f>
        <v>1.8</v>
      </c>
      <c r="O2104" s="3"/>
      <c r="P2104" s="3"/>
      <c r="Q2104" s="3">
        <f t="shared" si="65"/>
        <v>0</v>
      </c>
    </row>
    <row r="2105" spans="1:17">
      <c r="A2105" s="11">
        <v>4312412184769</v>
      </c>
      <c r="B2105" s="1" t="s">
        <v>19</v>
      </c>
      <c r="C2105" s="12">
        <v>20210222</v>
      </c>
      <c r="D2105" s="12">
        <v>610538201209</v>
      </c>
      <c r="E2105" s="12" t="s">
        <v>19</v>
      </c>
      <c r="F2105" s="12">
        <v>20210304</v>
      </c>
      <c r="G2105" s="12" t="s">
        <v>20</v>
      </c>
      <c r="H2105" s="12" t="s">
        <v>24</v>
      </c>
      <c r="I2105" s="12" t="s">
        <v>111</v>
      </c>
      <c r="J2105" s="12">
        <v>0.95</v>
      </c>
      <c r="K2105" s="12" t="s">
        <v>23</v>
      </c>
      <c r="L2105">
        <f t="shared" si="64"/>
        <v>1</v>
      </c>
      <c r="M2105">
        <f>MATCH(H:H,[1]价格表!$B$4:$B$35,0)</f>
        <v>1</v>
      </c>
      <c r="N2105" s="4">
        <f>IF(J2105&lt;=0.3,INDEX([1]价格表!$B$4:$I$31,M2105,2),IF(AND(J2105&gt;0.3,J2105&lt;=1),INDEX([1]价格表!$B$4:$I$31,M2105,3),IF(AND(J2105&gt;1,J2105&lt;=2.2),INDEX([1]价格表!$B$4:$I$31,M2105,4),IF(AND(J2105&gt;2.2,J2105&lt;=3.3),INDEX([1]价格表!$B$4:$I$31,M2105,5),IF(AND(J2105&gt;3.3,J2105&lt;=4),INDEX([1]价格表!$B$4:$I$31,M2105,6),IF(AND(J2105&gt;4,J2105&lt;=5.5),INDEX([1]价格表!$B$4:$I$31,M2105,7),IF(J2105&gt;5.5,2.6+INDEX([1]价格表!$B$4:$I$31,M2105,8)*L2105)))))))</f>
        <v>1.8</v>
      </c>
      <c r="O2105" s="3"/>
      <c r="P2105" s="3"/>
      <c r="Q2105" s="3">
        <f t="shared" si="65"/>
        <v>0</v>
      </c>
    </row>
    <row r="2106" spans="1:17">
      <c r="A2106" s="11">
        <v>4312412184784</v>
      </c>
      <c r="B2106" s="1" t="s">
        <v>19</v>
      </c>
      <c r="C2106" s="12">
        <v>20210222</v>
      </c>
      <c r="D2106" s="12">
        <v>610538201209</v>
      </c>
      <c r="E2106" s="12" t="s">
        <v>19</v>
      </c>
      <c r="F2106" s="12">
        <v>20210304</v>
      </c>
      <c r="G2106" s="12" t="s">
        <v>20</v>
      </c>
      <c r="H2106" s="12" t="s">
        <v>24</v>
      </c>
      <c r="I2106" s="12" t="s">
        <v>111</v>
      </c>
      <c r="J2106" s="12">
        <v>0.76</v>
      </c>
      <c r="K2106" s="12" t="s">
        <v>23</v>
      </c>
      <c r="L2106">
        <f t="shared" si="64"/>
        <v>1</v>
      </c>
      <c r="M2106">
        <f>MATCH(H:H,[1]价格表!$B$4:$B$35,0)</f>
        <v>1</v>
      </c>
      <c r="N2106" s="4">
        <f>IF(J2106&lt;=0.3,INDEX([1]价格表!$B$4:$I$31,M2106,2),IF(AND(J2106&gt;0.3,J2106&lt;=1),INDEX([1]价格表!$B$4:$I$31,M2106,3),IF(AND(J2106&gt;1,J2106&lt;=2.2),INDEX([1]价格表!$B$4:$I$31,M2106,4),IF(AND(J2106&gt;2.2,J2106&lt;=3.3),INDEX([1]价格表!$B$4:$I$31,M2106,5),IF(AND(J2106&gt;3.3,J2106&lt;=4),INDEX([1]价格表!$B$4:$I$31,M2106,6),IF(AND(J2106&gt;4,J2106&lt;=5.5),INDEX([1]价格表!$B$4:$I$31,M2106,7),IF(J2106&gt;5.5,2.6+INDEX([1]价格表!$B$4:$I$31,M2106,8)*L2106)))))))</f>
        <v>1.8</v>
      </c>
      <c r="O2106" s="3"/>
      <c r="P2106" s="3"/>
      <c r="Q2106" s="3">
        <f t="shared" si="65"/>
        <v>0</v>
      </c>
    </row>
    <row r="2107" spans="1:17">
      <c r="A2107" s="11">
        <v>4312412184785</v>
      </c>
      <c r="B2107" s="1" t="s">
        <v>19</v>
      </c>
      <c r="C2107" s="12">
        <v>20210222</v>
      </c>
      <c r="D2107" s="12">
        <v>610538201209</v>
      </c>
      <c r="E2107" s="12" t="s">
        <v>19</v>
      </c>
      <c r="F2107" s="12">
        <v>20210304</v>
      </c>
      <c r="G2107" s="12" t="s">
        <v>20</v>
      </c>
      <c r="H2107" s="12" t="s">
        <v>24</v>
      </c>
      <c r="I2107" s="12" t="s">
        <v>137</v>
      </c>
      <c r="J2107" s="12">
        <v>0.79</v>
      </c>
      <c r="K2107" s="12" t="s">
        <v>23</v>
      </c>
      <c r="L2107">
        <f t="shared" si="64"/>
        <v>1</v>
      </c>
      <c r="M2107">
        <f>MATCH(H:H,[1]价格表!$B$4:$B$35,0)</f>
        <v>1</v>
      </c>
      <c r="N2107" s="4">
        <f>IF(J2107&lt;=0.3,INDEX([1]价格表!$B$4:$I$31,M2107,2),IF(AND(J2107&gt;0.3,J2107&lt;=1),INDEX([1]价格表!$B$4:$I$31,M2107,3),IF(AND(J2107&gt;1,J2107&lt;=2.2),INDEX([1]价格表!$B$4:$I$31,M2107,4),IF(AND(J2107&gt;2.2,J2107&lt;=3.3),INDEX([1]价格表!$B$4:$I$31,M2107,5),IF(AND(J2107&gt;3.3,J2107&lt;=4),INDEX([1]价格表!$B$4:$I$31,M2107,6),IF(AND(J2107&gt;4,J2107&lt;=5.5),INDEX([1]价格表!$B$4:$I$31,M2107,7),IF(J2107&gt;5.5,2.6+INDEX([1]价格表!$B$4:$I$31,M2107,8)*L2107)))))))</f>
        <v>1.8</v>
      </c>
      <c r="O2107" s="3"/>
      <c r="P2107" s="3"/>
      <c r="Q2107" s="3">
        <f t="shared" si="65"/>
        <v>0</v>
      </c>
    </row>
    <row r="2108" spans="1:17">
      <c r="A2108" s="11">
        <v>4312412184786</v>
      </c>
      <c r="B2108" s="1" t="s">
        <v>19</v>
      </c>
      <c r="C2108" s="12">
        <v>20210222</v>
      </c>
      <c r="D2108" s="12">
        <v>610538201209</v>
      </c>
      <c r="E2108" s="12" t="s">
        <v>19</v>
      </c>
      <c r="F2108" s="12">
        <v>20210304</v>
      </c>
      <c r="G2108" s="12" t="s">
        <v>20</v>
      </c>
      <c r="H2108" s="12" t="s">
        <v>24</v>
      </c>
      <c r="I2108" s="12" t="s">
        <v>111</v>
      </c>
      <c r="J2108" s="12">
        <v>0.79</v>
      </c>
      <c r="K2108" s="12" t="s">
        <v>23</v>
      </c>
      <c r="L2108">
        <f t="shared" si="64"/>
        <v>1</v>
      </c>
      <c r="M2108">
        <f>MATCH(H:H,[1]价格表!$B$4:$B$35,0)</f>
        <v>1</v>
      </c>
      <c r="N2108" s="4">
        <f>IF(J2108&lt;=0.3,INDEX([1]价格表!$B$4:$I$31,M2108,2),IF(AND(J2108&gt;0.3,J2108&lt;=1),INDEX([1]价格表!$B$4:$I$31,M2108,3),IF(AND(J2108&gt;1,J2108&lt;=2.2),INDEX([1]价格表!$B$4:$I$31,M2108,4),IF(AND(J2108&gt;2.2,J2108&lt;=3.3),INDEX([1]价格表!$B$4:$I$31,M2108,5),IF(AND(J2108&gt;3.3,J2108&lt;=4),INDEX([1]价格表!$B$4:$I$31,M2108,6),IF(AND(J2108&gt;4,J2108&lt;=5.5),INDEX([1]价格表!$B$4:$I$31,M2108,7),IF(J2108&gt;5.5,2.6+INDEX([1]价格表!$B$4:$I$31,M2108,8)*L2108)))))))</f>
        <v>1.8</v>
      </c>
      <c r="O2108" s="3"/>
      <c r="P2108" s="3"/>
      <c r="Q2108" s="3">
        <f t="shared" si="65"/>
        <v>0</v>
      </c>
    </row>
    <row r="2109" spans="1:17">
      <c r="A2109" s="11">
        <v>4312412184787</v>
      </c>
      <c r="B2109" s="1" t="s">
        <v>19</v>
      </c>
      <c r="C2109" s="12">
        <v>20210222</v>
      </c>
      <c r="D2109" s="12">
        <v>610538201209</v>
      </c>
      <c r="E2109" s="12" t="s">
        <v>19</v>
      </c>
      <c r="F2109" s="12">
        <v>20210304</v>
      </c>
      <c r="G2109" s="12" t="s">
        <v>20</v>
      </c>
      <c r="H2109" s="12" t="s">
        <v>24</v>
      </c>
      <c r="I2109" s="12" t="s">
        <v>111</v>
      </c>
      <c r="J2109" s="12">
        <v>0.76</v>
      </c>
      <c r="K2109" s="12" t="s">
        <v>23</v>
      </c>
      <c r="L2109">
        <f t="shared" si="64"/>
        <v>1</v>
      </c>
      <c r="M2109">
        <f>MATCH(H:H,[1]价格表!$B$4:$B$35,0)</f>
        <v>1</v>
      </c>
      <c r="N2109" s="4">
        <f>IF(J2109&lt;=0.3,INDEX([1]价格表!$B$4:$I$31,M2109,2),IF(AND(J2109&gt;0.3,J2109&lt;=1),INDEX([1]价格表!$B$4:$I$31,M2109,3),IF(AND(J2109&gt;1,J2109&lt;=2.2),INDEX([1]价格表!$B$4:$I$31,M2109,4),IF(AND(J2109&gt;2.2,J2109&lt;=3.3),INDEX([1]价格表!$B$4:$I$31,M2109,5),IF(AND(J2109&gt;3.3,J2109&lt;=4),INDEX([1]价格表!$B$4:$I$31,M2109,6),IF(AND(J2109&gt;4,J2109&lt;=5.5),INDEX([1]价格表!$B$4:$I$31,M2109,7),IF(J2109&gt;5.5,2.6+INDEX([1]价格表!$B$4:$I$31,M2109,8)*L2109)))))))</f>
        <v>1.8</v>
      </c>
      <c r="O2109" s="3"/>
      <c r="P2109" s="3"/>
      <c r="Q2109" s="3">
        <f t="shared" si="65"/>
        <v>0</v>
      </c>
    </row>
    <row r="2110" spans="1:17">
      <c r="A2110" s="11">
        <v>4312412184788</v>
      </c>
      <c r="B2110" s="1" t="s">
        <v>19</v>
      </c>
      <c r="C2110" s="12">
        <v>20210222</v>
      </c>
      <c r="D2110" s="12">
        <v>610538201209</v>
      </c>
      <c r="E2110" s="12" t="s">
        <v>19</v>
      </c>
      <c r="F2110" s="12">
        <v>20210304</v>
      </c>
      <c r="G2110" s="12" t="s">
        <v>20</v>
      </c>
      <c r="H2110" s="12" t="s">
        <v>24</v>
      </c>
      <c r="I2110" s="12" t="s">
        <v>111</v>
      </c>
      <c r="J2110" s="12">
        <v>0.76</v>
      </c>
      <c r="K2110" s="12" t="s">
        <v>23</v>
      </c>
      <c r="L2110">
        <f t="shared" si="64"/>
        <v>1</v>
      </c>
      <c r="M2110">
        <f>MATCH(H:H,[1]价格表!$B$4:$B$35,0)</f>
        <v>1</v>
      </c>
      <c r="N2110" s="4">
        <f>IF(J2110&lt;=0.3,INDEX([1]价格表!$B$4:$I$31,M2110,2),IF(AND(J2110&gt;0.3,J2110&lt;=1),INDEX([1]价格表!$B$4:$I$31,M2110,3),IF(AND(J2110&gt;1,J2110&lt;=2.2),INDEX([1]价格表!$B$4:$I$31,M2110,4),IF(AND(J2110&gt;2.2,J2110&lt;=3.3),INDEX([1]价格表!$B$4:$I$31,M2110,5),IF(AND(J2110&gt;3.3,J2110&lt;=4),INDEX([1]价格表!$B$4:$I$31,M2110,6),IF(AND(J2110&gt;4,J2110&lt;=5.5),INDEX([1]价格表!$B$4:$I$31,M2110,7),IF(J2110&gt;5.5,2.6+INDEX([1]价格表!$B$4:$I$31,M2110,8)*L2110)))))))</f>
        <v>1.8</v>
      </c>
      <c r="O2110" s="3"/>
      <c r="P2110" s="3"/>
      <c r="Q2110" s="3">
        <f t="shared" si="65"/>
        <v>0</v>
      </c>
    </row>
    <row r="2111" spans="1:17">
      <c r="A2111" s="11">
        <v>4312412184789</v>
      </c>
      <c r="B2111" s="1" t="s">
        <v>19</v>
      </c>
      <c r="C2111" s="12">
        <v>20210222</v>
      </c>
      <c r="D2111" s="12">
        <v>610538201209</v>
      </c>
      <c r="E2111" s="12" t="s">
        <v>19</v>
      </c>
      <c r="F2111" s="12">
        <v>20210304</v>
      </c>
      <c r="G2111" s="12" t="s">
        <v>20</v>
      </c>
      <c r="H2111" s="12" t="s">
        <v>24</v>
      </c>
      <c r="I2111" s="12" t="s">
        <v>111</v>
      </c>
      <c r="J2111" s="12">
        <v>0.77</v>
      </c>
      <c r="K2111" s="12" t="s">
        <v>23</v>
      </c>
      <c r="L2111">
        <f t="shared" si="64"/>
        <v>1</v>
      </c>
      <c r="M2111">
        <f>MATCH(H:H,[1]价格表!$B$4:$B$35,0)</f>
        <v>1</v>
      </c>
      <c r="N2111" s="4">
        <f>IF(J2111&lt;=0.3,INDEX([1]价格表!$B$4:$I$31,M2111,2),IF(AND(J2111&gt;0.3,J2111&lt;=1),INDEX([1]价格表!$B$4:$I$31,M2111,3),IF(AND(J2111&gt;1,J2111&lt;=2.2),INDEX([1]价格表!$B$4:$I$31,M2111,4),IF(AND(J2111&gt;2.2,J2111&lt;=3.3),INDEX([1]价格表!$B$4:$I$31,M2111,5),IF(AND(J2111&gt;3.3,J2111&lt;=4),INDEX([1]价格表!$B$4:$I$31,M2111,6),IF(AND(J2111&gt;4,J2111&lt;=5.5),INDEX([1]价格表!$B$4:$I$31,M2111,7),IF(J2111&gt;5.5,2.6+INDEX([1]价格表!$B$4:$I$31,M2111,8)*L2111)))))))</f>
        <v>1.8</v>
      </c>
      <c r="O2111" s="3"/>
      <c r="P2111" s="3"/>
      <c r="Q2111" s="3">
        <f t="shared" si="65"/>
        <v>0</v>
      </c>
    </row>
    <row r="2112" spans="1:17">
      <c r="A2112" s="11">
        <v>4312412184790</v>
      </c>
      <c r="B2112" s="1" t="s">
        <v>19</v>
      </c>
      <c r="C2112" s="12">
        <v>20210222</v>
      </c>
      <c r="D2112" s="12">
        <v>610538201209</v>
      </c>
      <c r="E2112" s="12" t="s">
        <v>19</v>
      </c>
      <c r="F2112" s="12">
        <v>20210304</v>
      </c>
      <c r="G2112" s="12" t="s">
        <v>20</v>
      </c>
      <c r="H2112" s="12" t="s">
        <v>24</v>
      </c>
      <c r="I2112" s="12" t="s">
        <v>111</v>
      </c>
      <c r="J2112" s="12">
        <v>0.78</v>
      </c>
      <c r="K2112" s="12" t="s">
        <v>23</v>
      </c>
      <c r="L2112">
        <f t="shared" si="64"/>
        <v>1</v>
      </c>
      <c r="M2112">
        <f>MATCH(H:H,[1]价格表!$B$4:$B$35,0)</f>
        <v>1</v>
      </c>
      <c r="N2112" s="4">
        <f>IF(J2112&lt;=0.3,INDEX([1]价格表!$B$4:$I$31,M2112,2),IF(AND(J2112&gt;0.3,J2112&lt;=1),INDEX([1]价格表!$B$4:$I$31,M2112,3),IF(AND(J2112&gt;1,J2112&lt;=2.2),INDEX([1]价格表!$B$4:$I$31,M2112,4),IF(AND(J2112&gt;2.2,J2112&lt;=3.3),INDEX([1]价格表!$B$4:$I$31,M2112,5),IF(AND(J2112&gt;3.3,J2112&lt;=4),INDEX([1]价格表!$B$4:$I$31,M2112,6),IF(AND(J2112&gt;4,J2112&lt;=5.5),INDEX([1]价格表!$B$4:$I$31,M2112,7),IF(J2112&gt;5.5,2.6+INDEX([1]价格表!$B$4:$I$31,M2112,8)*L2112)))))))</f>
        <v>1.8</v>
      </c>
      <c r="O2112" s="3"/>
      <c r="P2112" s="3"/>
      <c r="Q2112" s="3">
        <f t="shared" si="65"/>
        <v>0</v>
      </c>
    </row>
    <row r="2113" spans="1:17">
      <c r="A2113" s="11">
        <v>4312412184791</v>
      </c>
      <c r="B2113" s="1" t="s">
        <v>19</v>
      </c>
      <c r="C2113" s="12">
        <v>20210222</v>
      </c>
      <c r="D2113" s="12">
        <v>610538201209</v>
      </c>
      <c r="E2113" s="12" t="s">
        <v>19</v>
      </c>
      <c r="F2113" s="12">
        <v>20210304</v>
      </c>
      <c r="G2113" s="12" t="s">
        <v>20</v>
      </c>
      <c r="H2113" s="12" t="s">
        <v>24</v>
      </c>
      <c r="I2113" s="12" t="s">
        <v>111</v>
      </c>
      <c r="J2113" s="12">
        <v>0.86</v>
      </c>
      <c r="K2113" s="12" t="s">
        <v>23</v>
      </c>
      <c r="L2113">
        <f t="shared" si="64"/>
        <v>1</v>
      </c>
      <c r="M2113">
        <f>MATCH(H:H,[1]价格表!$B$4:$B$35,0)</f>
        <v>1</v>
      </c>
      <c r="N2113" s="4">
        <f>IF(J2113&lt;=0.3,INDEX([1]价格表!$B$4:$I$31,M2113,2),IF(AND(J2113&gt;0.3,J2113&lt;=1),INDEX([1]价格表!$B$4:$I$31,M2113,3),IF(AND(J2113&gt;1,J2113&lt;=2.2),INDEX([1]价格表!$B$4:$I$31,M2113,4),IF(AND(J2113&gt;2.2,J2113&lt;=3.3),INDEX([1]价格表!$B$4:$I$31,M2113,5),IF(AND(J2113&gt;3.3,J2113&lt;=4),INDEX([1]价格表!$B$4:$I$31,M2113,6),IF(AND(J2113&gt;4,J2113&lt;=5.5),INDEX([1]价格表!$B$4:$I$31,M2113,7),IF(J2113&gt;5.5,2.6+INDEX([1]价格表!$B$4:$I$31,M2113,8)*L2113)))))))</f>
        <v>1.8</v>
      </c>
      <c r="O2113" s="3"/>
      <c r="P2113" s="3"/>
      <c r="Q2113" s="3">
        <f t="shared" si="65"/>
        <v>0</v>
      </c>
    </row>
    <row r="2114" spans="1:17">
      <c r="A2114" s="11">
        <v>4312412184792</v>
      </c>
      <c r="B2114" s="1" t="s">
        <v>19</v>
      </c>
      <c r="C2114" s="12">
        <v>20210222</v>
      </c>
      <c r="D2114" s="12">
        <v>610538201209</v>
      </c>
      <c r="E2114" s="12" t="s">
        <v>19</v>
      </c>
      <c r="F2114" s="12">
        <v>20210304</v>
      </c>
      <c r="G2114" s="12" t="s">
        <v>20</v>
      </c>
      <c r="H2114" s="12" t="s">
        <v>24</v>
      </c>
      <c r="I2114" s="12" t="s">
        <v>111</v>
      </c>
      <c r="J2114" s="12">
        <v>0.78</v>
      </c>
      <c r="K2114" s="12" t="s">
        <v>23</v>
      </c>
      <c r="L2114">
        <f t="shared" si="64"/>
        <v>1</v>
      </c>
      <c r="M2114">
        <f>MATCH(H:H,[1]价格表!$B$4:$B$35,0)</f>
        <v>1</v>
      </c>
      <c r="N2114" s="4">
        <f>IF(J2114&lt;=0.3,INDEX([1]价格表!$B$4:$I$31,M2114,2),IF(AND(J2114&gt;0.3,J2114&lt;=1),INDEX([1]价格表!$B$4:$I$31,M2114,3),IF(AND(J2114&gt;1,J2114&lt;=2.2),INDEX([1]价格表!$B$4:$I$31,M2114,4),IF(AND(J2114&gt;2.2,J2114&lt;=3.3),INDEX([1]价格表!$B$4:$I$31,M2114,5),IF(AND(J2114&gt;3.3,J2114&lt;=4),INDEX([1]价格表!$B$4:$I$31,M2114,6),IF(AND(J2114&gt;4,J2114&lt;=5.5),INDEX([1]价格表!$B$4:$I$31,M2114,7),IF(J2114&gt;5.5,2.6+INDEX([1]价格表!$B$4:$I$31,M2114,8)*L2114)))))))</f>
        <v>1.8</v>
      </c>
      <c r="O2114" s="3"/>
      <c r="P2114" s="3"/>
      <c r="Q2114" s="3">
        <f t="shared" si="65"/>
        <v>0</v>
      </c>
    </row>
    <row r="2115" spans="1:17">
      <c r="A2115" s="11">
        <v>4312412184793</v>
      </c>
      <c r="B2115" s="1" t="s">
        <v>19</v>
      </c>
      <c r="C2115" s="12">
        <v>20210222</v>
      </c>
      <c r="D2115" s="12">
        <v>610538201209</v>
      </c>
      <c r="E2115" s="12" t="s">
        <v>19</v>
      </c>
      <c r="F2115" s="12">
        <v>20210304</v>
      </c>
      <c r="G2115" s="12" t="s">
        <v>20</v>
      </c>
      <c r="H2115" s="12" t="s">
        <v>24</v>
      </c>
      <c r="I2115" s="12" t="s">
        <v>111</v>
      </c>
      <c r="J2115" s="12">
        <v>0.78</v>
      </c>
      <c r="K2115" s="12" t="s">
        <v>23</v>
      </c>
      <c r="L2115">
        <f t="shared" si="64"/>
        <v>1</v>
      </c>
      <c r="M2115">
        <f>MATCH(H:H,[1]价格表!$B$4:$B$35,0)</f>
        <v>1</v>
      </c>
      <c r="N2115" s="4">
        <f>IF(J2115&lt;=0.3,INDEX([1]价格表!$B$4:$I$31,M2115,2),IF(AND(J2115&gt;0.3,J2115&lt;=1),INDEX([1]价格表!$B$4:$I$31,M2115,3),IF(AND(J2115&gt;1,J2115&lt;=2.2),INDEX([1]价格表!$B$4:$I$31,M2115,4),IF(AND(J2115&gt;2.2,J2115&lt;=3.3),INDEX([1]价格表!$B$4:$I$31,M2115,5),IF(AND(J2115&gt;3.3,J2115&lt;=4),INDEX([1]价格表!$B$4:$I$31,M2115,6),IF(AND(J2115&gt;4,J2115&lt;=5.5),INDEX([1]价格表!$B$4:$I$31,M2115,7),IF(J2115&gt;5.5,2.6+INDEX([1]价格表!$B$4:$I$31,M2115,8)*L2115)))))))</f>
        <v>1.8</v>
      </c>
      <c r="O2115" s="3"/>
      <c r="P2115" s="3"/>
      <c r="Q2115" s="3">
        <f t="shared" si="65"/>
        <v>0</v>
      </c>
    </row>
    <row r="2116" spans="1:17">
      <c r="A2116" s="11">
        <v>4312412184834</v>
      </c>
      <c r="B2116" s="1" t="s">
        <v>19</v>
      </c>
      <c r="C2116" s="12">
        <v>20210222</v>
      </c>
      <c r="D2116" s="12">
        <v>610538201209</v>
      </c>
      <c r="E2116" s="12" t="s">
        <v>19</v>
      </c>
      <c r="F2116" s="12">
        <v>20210304</v>
      </c>
      <c r="G2116" s="12" t="s">
        <v>20</v>
      </c>
      <c r="H2116" s="12" t="s">
        <v>24</v>
      </c>
      <c r="I2116" s="12" t="s">
        <v>111</v>
      </c>
      <c r="J2116" s="12">
        <v>0.97</v>
      </c>
      <c r="K2116" s="12" t="s">
        <v>23</v>
      </c>
      <c r="L2116">
        <f t="shared" ref="L2116:L2179" si="66">ROUNDUP(J2116,0)</f>
        <v>1</v>
      </c>
      <c r="M2116">
        <f>MATCH(H:H,[1]价格表!$B$4:$B$35,0)</f>
        <v>1</v>
      </c>
      <c r="N2116" s="4">
        <f>IF(J2116&lt;=0.3,INDEX([1]价格表!$B$4:$I$31,M2116,2),IF(AND(J2116&gt;0.3,J2116&lt;=1),INDEX([1]价格表!$B$4:$I$31,M2116,3),IF(AND(J2116&gt;1,J2116&lt;=2.2),INDEX([1]价格表!$B$4:$I$31,M2116,4),IF(AND(J2116&gt;2.2,J2116&lt;=3.3),INDEX([1]价格表!$B$4:$I$31,M2116,5),IF(AND(J2116&gt;3.3,J2116&lt;=4),INDEX([1]价格表!$B$4:$I$31,M2116,6),IF(AND(J2116&gt;4,J2116&lt;=5.5),INDEX([1]价格表!$B$4:$I$31,M2116,7),IF(J2116&gt;5.5,2.6+INDEX([1]价格表!$B$4:$I$31,M2116,8)*L2116)))))))</f>
        <v>1.8</v>
      </c>
      <c r="O2116" s="3"/>
      <c r="P2116" s="3"/>
      <c r="Q2116" s="3">
        <f t="shared" ref="Q2116:Q2179" si="67">IF(P2116&gt;0,P2116-N2116,0)</f>
        <v>0</v>
      </c>
    </row>
    <row r="2117" spans="1:17">
      <c r="A2117" s="11">
        <v>4312412184835</v>
      </c>
      <c r="B2117" s="1" t="s">
        <v>19</v>
      </c>
      <c r="C2117" s="12">
        <v>20210222</v>
      </c>
      <c r="D2117" s="12">
        <v>610538201209</v>
      </c>
      <c r="E2117" s="12" t="s">
        <v>19</v>
      </c>
      <c r="F2117" s="12">
        <v>20210304</v>
      </c>
      <c r="G2117" s="12" t="s">
        <v>20</v>
      </c>
      <c r="H2117" s="12" t="s">
        <v>24</v>
      </c>
      <c r="I2117" s="12" t="s">
        <v>111</v>
      </c>
      <c r="J2117" s="12">
        <v>1</v>
      </c>
      <c r="K2117" s="12" t="s">
        <v>23</v>
      </c>
      <c r="L2117">
        <f t="shared" si="66"/>
        <v>1</v>
      </c>
      <c r="M2117">
        <f>MATCH(H:H,[1]价格表!$B$4:$B$35,0)</f>
        <v>1</v>
      </c>
      <c r="N2117" s="4">
        <f>IF(J2117&lt;=0.3,INDEX([1]价格表!$B$4:$I$31,M2117,2),IF(AND(J2117&gt;0.3,J2117&lt;=1),INDEX([1]价格表!$B$4:$I$31,M2117,3),IF(AND(J2117&gt;1,J2117&lt;=2.2),INDEX([1]价格表!$B$4:$I$31,M2117,4),IF(AND(J2117&gt;2.2,J2117&lt;=3.3),INDEX([1]价格表!$B$4:$I$31,M2117,5),IF(AND(J2117&gt;3.3,J2117&lt;=4),INDEX([1]价格表!$B$4:$I$31,M2117,6),IF(AND(J2117&gt;4,J2117&lt;=5.5),INDEX([1]价格表!$B$4:$I$31,M2117,7),IF(J2117&gt;5.5,2.6+INDEX([1]价格表!$B$4:$I$31,M2117,8)*L2117)))))))</f>
        <v>1.8</v>
      </c>
      <c r="O2117" s="3"/>
      <c r="P2117" s="3"/>
      <c r="Q2117" s="3">
        <f t="shared" si="67"/>
        <v>0</v>
      </c>
    </row>
    <row r="2118" spans="1:17">
      <c r="A2118" s="11">
        <v>4312412184836</v>
      </c>
      <c r="B2118" s="1" t="s">
        <v>19</v>
      </c>
      <c r="C2118" s="12">
        <v>20210222</v>
      </c>
      <c r="D2118" s="12">
        <v>610538201209</v>
      </c>
      <c r="E2118" s="12" t="s">
        <v>19</v>
      </c>
      <c r="F2118" s="12">
        <v>20210304</v>
      </c>
      <c r="G2118" s="12" t="s">
        <v>20</v>
      </c>
      <c r="H2118" s="12" t="s">
        <v>24</v>
      </c>
      <c r="I2118" s="12" t="s">
        <v>111</v>
      </c>
      <c r="J2118" s="12">
        <v>0.76</v>
      </c>
      <c r="K2118" s="12" t="s">
        <v>23</v>
      </c>
      <c r="L2118">
        <f t="shared" si="66"/>
        <v>1</v>
      </c>
      <c r="M2118">
        <f>MATCH(H:H,[1]价格表!$B$4:$B$35,0)</f>
        <v>1</v>
      </c>
      <c r="N2118" s="4">
        <f>IF(J2118&lt;=0.3,INDEX([1]价格表!$B$4:$I$31,M2118,2),IF(AND(J2118&gt;0.3,J2118&lt;=1),INDEX([1]价格表!$B$4:$I$31,M2118,3),IF(AND(J2118&gt;1,J2118&lt;=2.2),INDEX([1]价格表!$B$4:$I$31,M2118,4),IF(AND(J2118&gt;2.2,J2118&lt;=3.3),INDEX([1]价格表!$B$4:$I$31,M2118,5),IF(AND(J2118&gt;3.3,J2118&lt;=4),INDEX([1]价格表!$B$4:$I$31,M2118,6),IF(AND(J2118&gt;4,J2118&lt;=5.5),INDEX([1]价格表!$B$4:$I$31,M2118,7),IF(J2118&gt;5.5,2.6+INDEX([1]价格表!$B$4:$I$31,M2118,8)*L2118)))))))</f>
        <v>1.8</v>
      </c>
      <c r="O2118" s="3"/>
      <c r="P2118" s="3"/>
      <c r="Q2118" s="3">
        <f t="shared" si="67"/>
        <v>0</v>
      </c>
    </row>
    <row r="2119" spans="1:17">
      <c r="A2119" s="11">
        <v>4312412184837</v>
      </c>
      <c r="B2119" s="1" t="s">
        <v>19</v>
      </c>
      <c r="C2119" s="12">
        <v>20210222</v>
      </c>
      <c r="D2119" s="12">
        <v>610538201209</v>
      </c>
      <c r="E2119" s="12" t="s">
        <v>19</v>
      </c>
      <c r="F2119" s="12">
        <v>20210304</v>
      </c>
      <c r="G2119" s="12" t="s">
        <v>20</v>
      </c>
      <c r="H2119" s="12" t="s">
        <v>24</v>
      </c>
      <c r="I2119" s="12" t="s">
        <v>111</v>
      </c>
      <c r="J2119" s="12">
        <v>0.76</v>
      </c>
      <c r="K2119" s="12" t="s">
        <v>23</v>
      </c>
      <c r="L2119">
        <f t="shared" si="66"/>
        <v>1</v>
      </c>
      <c r="M2119">
        <f>MATCH(H:H,[1]价格表!$B$4:$B$35,0)</f>
        <v>1</v>
      </c>
      <c r="N2119" s="4">
        <f>IF(J2119&lt;=0.3,INDEX([1]价格表!$B$4:$I$31,M2119,2),IF(AND(J2119&gt;0.3,J2119&lt;=1),INDEX([1]价格表!$B$4:$I$31,M2119,3),IF(AND(J2119&gt;1,J2119&lt;=2.2),INDEX([1]价格表!$B$4:$I$31,M2119,4),IF(AND(J2119&gt;2.2,J2119&lt;=3.3),INDEX([1]价格表!$B$4:$I$31,M2119,5),IF(AND(J2119&gt;3.3,J2119&lt;=4),INDEX([1]价格表!$B$4:$I$31,M2119,6),IF(AND(J2119&gt;4,J2119&lt;=5.5),INDEX([1]价格表!$B$4:$I$31,M2119,7),IF(J2119&gt;5.5,2.6+INDEX([1]价格表!$B$4:$I$31,M2119,8)*L2119)))))))</f>
        <v>1.8</v>
      </c>
      <c r="O2119" s="3"/>
      <c r="P2119" s="3"/>
      <c r="Q2119" s="3">
        <f t="shared" si="67"/>
        <v>0</v>
      </c>
    </row>
    <row r="2120" spans="1:17">
      <c r="A2120" s="11">
        <v>4312412184838</v>
      </c>
      <c r="B2120" s="1" t="s">
        <v>19</v>
      </c>
      <c r="C2120" s="12">
        <v>20210222</v>
      </c>
      <c r="D2120" s="12">
        <v>610538201209</v>
      </c>
      <c r="E2120" s="12" t="s">
        <v>19</v>
      </c>
      <c r="F2120" s="12">
        <v>20210304</v>
      </c>
      <c r="G2120" s="12" t="s">
        <v>20</v>
      </c>
      <c r="H2120" s="12" t="s">
        <v>24</v>
      </c>
      <c r="I2120" s="12" t="s">
        <v>111</v>
      </c>
      <c r="J2120" s="12">
        <v>0.79</v>
      </c>
      <c r="K2120" s="12" t="s">
        <v>23</v>
      </c>
      <c r="L2120">
        <f t="shared" si="66"/>
        <v>1</v>
      </c>
      <c r="M2120">
        <f>MATCH(H:H,[1]价格表!$B$4:$B$35,0)</f>
        <v>1</v>
      </c>
      <c r="N2120" s="4">
        <f>IF(J2120&lt;=0.3,INDEX([1]价格表!$B$4:$I$31,M2120,2),IF(AND(J2120&gt;0.3,J2120&lt;=1),INDEX([1]价格表!$B$4:$I$31,M2120,3),IF(AND(J2120&gt;1,J2120&lt;=2.2),INDEX([1]价格表!$B$4:$I$31,M2120,4),IF(AND(J2120&gt;2.2,J2120&lt;=3.3),INDEX([1]价格表!$B$4:$I$31,M2120,5),IF(AND(J2120&gt;3.3,J2120&lt;=4),INDEX([1]价格表!$B$4:$I$31,M2120,6),IF(AND(J2120&gt;4,J2120&lt;=5.5),INDEX([1]价格表!$B$4:$I$31,M2120,7),IF(J2120&gt;5.5,2.6+INDEX([1]价格表!$B$4:$I$31,M2120,8)*L2120)))))))</f>
        <v>1.8</v>
      </c>
      <c r="O2120" s="3"/>
      <c r="P2120" s="3"/>
      <c r="Q2120" s="3">
        <f t="shared" si="67"/>
        <v>0</v>
      </c>
    </row>
    <row r="2121" spans="1:17">
      <c r="A2121" s="11">
        <v>4312412184839</v>
      </c>
      <c r="B2121" s="1" t="s">
        <v>19</v>
      </c>
      <c r="C2121" s="12">
        <v>20210222</v>
      </c>
      <c r="D2121" s="12">
        <v>610538201209</v>
      </c>
      <c r="E2121" s="12" t="s">
        <v>19</v>
      </c>
      <c r="F2121" s="12">
        <v>20210304</v>
      </c>
      <c r="G2121" s="12" t="s">
        <v>20</v>
      </c>
      <c r="H2121" s="12" t="s">
        <v>24</v>
      </c>
      <c r="I2121" s="12" t="s">
        <v>111</v>
      </c>
      <c r="J2121" s="12">
        <v>0.79</v>
      </c>
      <c r="K2121" s="12" t="s">
        <v>23</v>
      </c>
      <c r="L2121">
        <f t="shared" si="66"/>
        <v>1</v>
      </c>
      <c r="M2121">
        <f>MATCH(H:H,[1]价格表!$B$4:$B$35,0)</f>
        <v>1</v>
      </c>
      <c r="N2121" s="4">
        <f>IF(J2121&lt;=0.3,INDEX([1]价格表!$B$4:$I$31,M2121,2),IF(AND(J2121&gt;0.3,J2121&lt;=1),INDEX([1]价格表!$B$4:$I$31,M2121,3),IF(AND(J2121&gt;1,J2121&lt;=2.2),INDEX([1]价格表!$B$4:$I$31,M2121,4),IF(AND(J2121&gt;2.2,J2121&lt;=3.3),INDEX([1]价格表!$B$4:$I$31,M2121,5),IF(AND(J2121&gt;3.3,J2121&lt;=4),INDEX([1]价格表!$B$4:$I$31,M2121,6),IF(AND(J2121&gt;4,J2121&lt;=5.5),INDEX([1]价格表!$B$4:$I$31,M2121,7),IF(J2121&gt;5.5,2.6+INDEX([1]价格表!$B$4:$I$31,M2121,8)*L2121)))))))</f>
        <v>1.8</v>
      </c>
      <c r="O2121" s="3"/>
      <c r="P2121" s="3"/>
      <c r="Q2121" s="3">
        <f t="shared" si="67"/>
        <v>0</v>
      </c>
    </row>
    <row r="2122" spans="1:17">
      <c r="A2122" s="11">
        <v>4312412184840</v>
      </c>
      <c r="B2122" s="1" t="s">
        <v>19</v>
      </c>
      <c r="C2122" s="12">
        <v>20210222</v>
      </c>
      <c r="D2122" s="12">
        <v>610538201209</v>
      </c>
      <c r="E2122" s="12" t="s">
        <v>19</v>
      </c>
      <c r="F2122" s="12">
        <v>20210304</v>
      </c>
      <c r="G2122" s="12" t="s">
        <v>20</v>
      </c>
      <c r="H2122" s="12" t="s">
        <v>24</v>
      </c>
      <c r="I2122" s="12" t="s">
        <v>111</v>
      </c>
      <c r="J2122" s="12">
        <v>0.79</v>
      </c>
      <c r="K2122" s="12" t="s">
        <v>23</v>
      </c>
      <c r="L2122">
        <f t="shared" si="66"/>
        <v>1</v>
      </c>
      <c r="M2122">
        <f>MATCH(H:H,[1]价格表!$B$4:$B$35,0)</f>
        <v>1</v>
      </c>
      <c r="N2122" s="4">
        <f>IF(J2122&lt;=0.3,INDEX([1]价格表!$B$4:$I$31,M2122,2),IF(AND(J2122&gt;0.3,J2122&lt;=1),INDEX([1]价格表!$B$4:$I$31,M2122,3),IF(AND(J2122&gt;1,J2122&lt;=2.2),INDEX([1]价格表!$B$4:$I$31,M2122,4),IF(AND(J2122&gt;2.2,J2122&lt;=3.3),INDEX([1]价格表!$B$4:$I$31,M2122,5),IF(AND(J2122&gt;3.3,J2122&lt;=4),INDEX([1]价格表!$B$4:$I$31,M2122,6),IF(AND(J2122&gt;4,J2122&lt;=5.5),INDEX([1]价格表!$B$4:$I$31,M2122,7),IF(J2122&gt;5.5,2.6+INDEX([1]价格表!$B$4:$I$31,M2122,8)*L2122)))))))</f>
        <v>1.8</v>
      </c>
      <c r="O2122" s="3"/>
      <c r="P2122" s="3"/>
      <c r="Q2122" s="3">
        <f t="shared" si="67"/>
        <v>0</v>
      </c>
    </row>
    <row r="2123" spans="1:17">
      <c r="A2123" s="11">
        <v>4312412184841</v>
      </c>
      <c r="B2123" s="1" t="s">
        <v>19</v>
      </c>
      <c r="C2123" s="12">
        <v>20210222</v>
      </c>
      <c r="D2123" s="12">
        <v>610538201209</v>
      </c>
      <c r="E2123" s="12" t="s">
        <v>19</v>
      </c>
      <c r="F2123" s="12">
        <v>20210304</v>
      </c>
      <c r="G2123" s="12" t="s">
        <v>20</v>
      </c>
      <c r="H2123" s="12" t="s">
        <v>24</v>
      </c>
      <c r="I2123" s="12" t="s">
        <v>111</v>
      </c>
      <c r="J2123" s="12">
        <v>1.35</v>
      </c>
      <c r="K2123" s="12" t="s">
        <v>23</v>
      </c>
      <c r="L2123">
        <f t="shared" si="66"/>
        <v>2</v>
      </c>
      <c r="M2123">
        <f>MATCH(H:H,[1]价格表!$B$4:$B$35,0)</f>
        <v>1</v>
      </c>
      <c r="N2123" s="4">
        <f>IF(J2123&lt;=0.3,INDEX([1]价格表!$B$4:$I$31,M2123,2),IF(AND(J2123&gt;0.3,J2123&lt;=1),INDEX([1]价格表!$B$4:$I$31,M2123,3),IF(AND(J2123&gt;1,J2123&lt;=2.2),INDEX([1]价格表!$B$4:$I$31,M2123,4),IF(AND(J2123&gt;2.2,J2123&lt;=3.3),INDEX([1]价格表!$B$4:$I$31,M2123,5),IF(AND(J2123&gt;3.3,J2123&lt;=4),INDEX([1]价格表!$B$4:$I$31,M2123,6),IF(AND(J2123&gt;4,J2123&lt;=5.5),INDEX([1]价格表!$B$4:$I$31,M2123,7),IF(J2123&gt;5.5,2.6+INDEX([1]价格表!$B$4:$I$31,M2123,8)*L2123)))))))</f>
        <v>2.15</v>
      </c>
      <c r="O2123" s="5">
        <v>0.76</v>
      </c>
      <c r="P2123" s="5">
        <v>1.8</v>
      </c>
      <c r="Q2123" s="3">
        <f t="shared" si="67"/>
        <v>-0.35</v>
      </c>
    </row>
    <row r="2124" spans="1:17">
      <c r="A2124" s="11">
        <v>4312412184842</v>
      </c>
      <c r="B2124" s="1" t="s">
        <v>19</v>
      </c>
      <c r="C2124" s="12">
        <v>20210222</v>
      </c>
      <c r="D2124" s="12">
        <v>610538201209</v>
      </c>
      <c r="E2124" s="12" t="s">
        <v>19</v>
      </c>
      <c r="F2124" s="12">
        <v>20210304</v>
      </c>
      <c r="G2124" s="12" t="s">
        <v>20</v>
      </c>
      <c r="H2124" s="12" t="s">
        <v>24</v>
      </c>
      <c r="I2124" s="12" t="s">
        <v>111</v>
      </c>
      <c r="J2124" s="12">
        <v>0.76</v>
      </c>
      <c r="K2124" s="12" t="s">
        <v>23</v>
      </c>
      <c r="L2124">
        <f t="shared" si="66"/>
        <v>1</v>
      </c>
      <c r="M2124">
        <f>MATCH(H:H,[1]价格表!$B$4:$B$35,0)</f>
        <v>1</v>
      </c>
      <c r="N2124" s="4">
        <f>IF(J2124&lt;=0.3,INDEX([1]价格表!$B$4:$I$31,M2124,2),IF(AND(J2124&gt;0.3,J2124&lt;=1),INDEX([1]价格表!$B$4:$I$31,M2124,3),IF(AND(J2124&gt;1,J2124&lt;=2.2),INDEX([1]价格表!$B$4:$I$31,M2124,4),IF(AND(J2124&gt;2.2,J2124&lt;=3.3),INDEX([1]价格表!$B$4:$I$31,M2124,5),IF(AND(J2124&gt;3.3,J2124&lt;=4),INDEX([1]价格表!$B$4:$I$31,M2124,6),IF(AND(J2124&gt;4,J2124&lt;=5.5),INDEX([1]价格表!$B$4:$I$31,M2124,7),IF(J2124&gt;5.5,2.6+INDEX([1]价格表!$B$4:$I$31,M2124,8)*L2124)))))))</f>
        <v>1.8</v>
      </c>
      <c r="O2124" s="3"/>
      <c r="P2124" s="3"/>
      <c r="Q2124" s="3">
        <f t="shared" si="67"/>
        <v>0</v>
      </c>
    </row>
    <row r="2125" spans="1:17">
      <c r="A2125" s="11">
        <v>4312412184843</v>
      </c>
      <c r="B2125" s="1" t="s">
        <v>19</v>
      </c>
      <c r="C2125" s="12">
        <v>20210222</v>
      </c>
      <c r="D2125" s="12">
        <v>610538201209</v>
      </c>
      <c r="E2125" s="12" t="s">
        <v>19</v>
      </c>
      <c r="F2125" s="12">
        <v>20210304</v>
      </c>
      <c r="G2125" s="12" t="s">
        <v>20</v>
      </c>
      <c r="H2125" s="12" t="s">
        <v>24</v>
      </c>
      <c r="I2125" s="12" t="s">
        <v>111</v>
      </c>
      <c r="J2125" s="12">
        <v>0.77</v>
      </c>
      <c r="K2125" s="12" t="s">
        <v>23</v>
      </c>
      <c r="L2125">
        <f t="shared" si="66"/>
        <v>1</v>
      </c>
      <c r="M2125">
        <f>MATCH(H:H,[1]价格表!$B$4:$B$35,0)</f>
        <v>1</v>
      </c>
      <c r="N2125" s="4">
        <f>IF(J2125&lt;=0.3,INDEX([1]价格表!$B$4:$I$31,M2125,2),IF(AND(J2125&gt;0.3,J2125&lt;=1),INDEX([1]价格表!$B$4:$I$31,M2125,3),IF(AND(J2125&gt;1,J2125&lt;=2.2),INDEX([1]价格表!$B$4:$I$31,M2125,4),IF(AND(J2125&gt;2.2,J2125&lt;=3.3),INDEX([1]价格表!$B$4:$I$31,M2125,5),IF(AND(J2125&gt;3.3,J2125&lt;=4),INDEX([1]价格表!$B$4:$I$31,M2125,6),IF(AND(J2125&gt;4,J2125&lt;=5.5),INDEX([1]价格表!$B$4:$I$31,M2125,7),IF(J2125&gt;5.5,2.6+INDEX([1]价格表!$B$4:$I$31,M2125,8)*L2125)))))))</f>
        <v>1.8</v>
      </c>
      <c r="O2125" s="3"/>
      <c r="P2125" s="3"/>
      <c r="Q2125" s="3">
        <f t="shared" si="67"/>
        <v>0</v>
      </c>
    </row>
    <row r="2126" spans="1:17">
      <c r="A2126" s="11">
        <v>4312412185165</v>
      </c>
      <c r="B2126" s="1" t="s">
        <v>19</v>
      </c>
      <c r="C2126" s="12">
        <v>20210222</v>
      </c>
      <c r="D2126" s="12">
        <v>610538201209</v>
      </c>
      <c r="E2126" s="12" t="s">
        <v>19</v>
      </c>
      <c r="F2126" s="12">
        <v>20210304</v>
      </c>
      <c r="G2126" s="12" t="s">
        <v>20</v>
      </c>
      <c r="H2126" s="12" t="s">
        <v>24</v>
      </c>
      <c r="I2126" s="12" t="s">
        <v>111</v>
      </c>
      <c r="J2126" s="12">
        <v>0.76</v>
      </c>
      <c r="K2126" s="12" t="s">
        <v>23</v>
      </c>
      <c r="L2126">
        <f t="shared" si="66"/>
        <v>1</v>
      </c>
      <c r="M2126">
        <f>MATCH(H:H,[1]价格表!$B$4:$B$35,0)</f>
        <v>1</v>
      </c>
      <c r="N2126" s="4">
        <f>IF(J2126&lt;=0.3,INDEX([1]价格表!$B$4:$I$31,M2126,2),IF(AND(J2126&gt;0.3,J2126&lt;=1),INDEX([1]价格表!$B$4:$I$31,M2126,3),IF(AND(J2126&gt;1,J2126&lt;=2.2),INDEX([1]价格表!$B$4:$I$31,M2126,4),IF(AND(J2126&gt;2.2,J2126&lt;=3.3),INDEX([1]价格表!$B$4:$I$31,M2126,5),IF(AND(J2126&gt;3.3,J2126&lt;=4),INDEX([1]价格表!$B$4:$I$31,M2126,6),IF(AND(J2126&gt;4,J2126&lt;=5.5),INDEX([1]价格表!$B$4:$I$31,M2126,7),IF(J2126&gt;5.5,2.6+INDEX([1]价格表!$B$4:$I$31,M2126,8)*L2126)))))))</f>
        <v>1.8</v>
      </c>
      <c r="O2126" s="3"/>
      <c r="P2126" s="3"/>
      <c r="Q2126" s="3">
        <f t="shared" si="67"/>
        <v>0</v>
      </c>
    </row>
    <row r="2127" spans="1:17">
      <c r="A2127" s="11">
        <v>4312412192825</v>
      </c>
      <c r="B2127" s="1" t="s">
        <v>19</v>
      </c>
      <c r="C2127" s="12">
        <v>20210222</v>
      </c>
      <c r="D2127" s="12">
        <v>610538201209</v>
      </c>
      <c r="E2127" s="12" t="s">
        <v>19</v>
      </c>
      <c r="F2127" s="12">
        <v>20210304</v>
      </c>
      <c r="G2127" s="12" t="s">
        <v>20</v>
      </c>
      <c r="H2127" s="12" t="s">
        <v>24</v>
      </c>
      <c r="I2127" s="12" t="s">
        <v>111</v>
      </c>
      <c r="J2127" s="12">
        <v>0.8</v>
      </c>
      <c r="K2127" s="12" t="s">
        <v>23</v>
      </c>
      <c r="L2127">
        <f t="shared" si="66"/>
        <v>1</v>
      </c>
      <c r="M2127">
        <f>MATCH(H:H,[1]价格表!$B$4:$B$35,0)</f>
        <v>1</v>
      </c>
      <c r="N2127" s="4">
        <f>IF(J2127&lt;=0.3,INDEX([1]价格表!$B$4:$I$31,M2127,2),IF(AND(J2127&gt;0.3,J2127&lt;=1),INDEX([1]价格表!$B$4:$I$31,M2127,3),IF(AND(J2127&gt;1,J2127&lt;=2.2),INDEX([1]价格表!$B$4:$I$31,M2127,4),IF(AND(J2127&gt;2.2,J2127&lt;=3.3),INDEX([1]价格表!$B$4:$I$31,M2127,5),IF(AND(J2127&gt;3.3,J2127&lt;=4),INDEX([1]价格表!$B$4:$I$31,M2127,6),IF(AND(J2127&gt;4,J2127&lt;=5.5),INDEX([1]价格表!$B$4:$I$31,M2127,7),IF(J2127&gt;5.5,2.6+INDEX([1]价格表!$B$4:$I$31,M2127,8)*L2127)))))))</f>
        <v>1.8</v>
      </c>
      <c r="O2127" s="3"/>
      <c r="P2127" s="3"/>
      <c r="Q2127" s="3">
        <f t="shared" si="67"/>
        <v>0</v>
      </c>
    </row>
    <row r="2128" spans="1:17">
      <c r="A2128" s="11">
        <v>4312412192826</v>
      </c>
      <c r="B2128" s="1" t="s">
        <v>19</v>
      </c>
      <c r="C2128" s="12">
        <v>20210222</v>
      </c>
      <c r="D2128" s="12">
        <v>610538201209</v>
      </c>
      <c r="E2128" s="12" t="s">
        <v>19</v>
      </c>
      <c r="F2128" s="12">
        <v>20210304</v>
      </c>
      <c r="G2128" s="12" t="s">
        <v>20</v>
      </c>
      <c r="H2128" s="12" t="s">
        <v>40</v>
      </c>
      <c r="I2128" s="12" t="s">
        <v>141</v>
      </c>
      <c r="J2128" s="12">
        <v>0.84</v>
      </c>
      <c r="K2128" s="12" t="s">
        <v>23</v>
      </c>
      <c r="L2128">
        <f t="shared" si="66"/>
        <v>1</v>
      </c>
      <c r="M2128">
        <f>MATCH(H:H,[1]价格表!$B$4:$B$35,0)</f>
        <v>9</v>
      </c>
      <c r="N2128" s="4">
        <f>IF(J2128&lt;=0.3,INDEX([1]价格表!$B$4:$I$31,M2128,2),IF(AND(J2128&gt;0.3,J2128&lt;=1),INDEX([1]价格表!$B$4:$I$31,M2128,3),IF(AND(J2128&gt;1,J2128&lt;=2.2),INDEX([1]价格表!$B$4:$I$31,M2128,4),IF(AND(J2128&gt;2.2,J2128&lt;=3.3),INDEX([1]价格表!$B$4:$I$31,M2128,5),IF(AND(J2128&gt;3.3,J2128&lt;=4),INDEX([1]价格表!$B$4:$I$31,M2128,6),IF(AND(J2128&gt;4,J2128&lt;=5.5),INDEX([1]价格表!$B$4:$I$31,M2128,7),IF(J2128&gt;5.5,2.6+INDEX([1]价格表!$B$4:$I$31,M2128,8)*L2128)))))))</f>
        <v>1.8</v>
      </c>
      <c r="O2128" s="3"/>
      <c r="P2128" s="3"/>
      <c r="Q2128" s="3">
        <f t="shared" si="67"/>
        <v>0</v>
      </c>
    </row>
    <row r="2129" spans="1:17">
      <c r="A2129" s="11">
        <v>4312412192827</v>
      </c>
      <c r="B2129" s="1" t="s">
        <v>19</v>
      </c>
      <c r="C2129" s="12">
        <v>20210222</v>
      </c>
      <c r="D2129" s="12">
        <v>610538201209</v>
      </c>
      <c r="E2129" s="12" t="s">
        <v>19</v>
      </c>
      <c r="F2129" s="12">
        <v>20210304</v>
      </c>
      <c r="G2129" s="12" t="s">
        <v>20</v>
      </c>
      <c r="H2129" s="12" t="s">
        <v>24</v>
      </c>
      <c r="I2129" s="12" t="s">
        <v>111</v>
      </c>
      <c r="J2129" s="12">
        <v>0.76</v>
      </c>
      <c r="K2129" s="12" t="s">
        <v>23</v>
      </c>
      <c r="L2129">
        <f t="shared" si="66"/>
        <v>1</v>
      </c>
      <c r="M2129">
        <f>MATCH(H:H,[1]价格表!$B$4:$B$35,0)</f>
        <v>1</v>
      </c>
      <c r="N2129" s="4">
        <f>IF(J2129&lt;=0.3,INDEX([1]价格表!$B$4:$I$31,M2129,2),IF(AND(J2129&gt;0.3,J2129&lt;=1),INDEX([1]价格表!$B$4:$I$31,M2129,3),IF(AND(J2129&gt;1,J2129&lt;=2.2),INDEX([1]价格表!$B$4:$I$31,M2129,4),IF(AND(J2129&gt;2.2,J2129&lt;=3.3),INDEX([1]价格表!$B$4:$I$31,M2129,5),IF(AND(J2129&gt;3.3,J2129&lt;=4),INDEX([1]价格表!$B$4:$I$31,M2129,6),IF(AND(J2129&gt;4,J2129&lt;=5.5),INDEX([1]价格表!$B$4:$I$31,M2129,7),IF(J2129&gt;5.5,2.6+INDEX([1]价格表!$B$4:$I$31,M2129,8)*L2129)))))))</f>
        <v>1.8</v>
      </c>
      <c r="O2129" s="3"/>
      <c r="P2129" s="3"/>
      <c r="Q2129" s="3">
        <f t="shared" si="67"/>
        <v>0</v>
      </c>
    </row>
    <row r="2130" spans="1:17">
      <c r="A2130" s="11">
        <v>4312412192828</v>
      </c>
      <c r="B2130" s="1" t="s">
        <v>19</v>
      </c>
      <c r="C2130" s="12">
        <v>20210222</v>
      </c>
      <c r="D2130" s="12">
        <v>610538201209</v>
      </c>
      <c r="E2130" s="12" t="s">
        <v>19</v>
      </c>
      <c r="F2130" s="12">
        <v>20210304</v>
      </c>
      <c r="G2130" s="12" t="s">
        <v>20</v>
      </c>
      <c r="H2130" s="12" t="s">
        <v>24</v>
      </c>
      <c r="I2130" s="12" t="s">
        <v>111</v>
      </c>
      <c r="J2130" s="12">
        <v>0.85</v>
      </c>
      <c r="K2130" s="12" t="s">
        <v>23</v>
      </c>
      <c r="L2130">
        <f t="shared" si="66"/>
        <v>1</v>
      </c>
      <c r="M2130">
        <f>MATCH(H:H,[1]价格表!$B$4:$B$35,0)</f>
        <v>1</v>
      </c>
      <c r="N2130" s="4">
        <f>IF(J2130&lt;=0.3,INDEX([1]价格表!$B$4:$I$31,M2130,2),IF(AND(J2130&gt;0.3,J2130&lt;=1),INDEX([1]价格表!$B$4:$I$31,M2130,3),IF(AND(J2130&gt;1,J2130&lt;=2.2),INDEX([1]价格表!$B$4:$I$31,M2130,4),IF(AND(J2130&gt;2.2,J2130&lt;=3.3),INDEX([1]价格表!$B$4:$I$31,M2130,5),IF(AND(J2130&gt;3.3,J2130&lt;=4),INDEX([1]价格表!$B$4:$I$31,M2130,6),IF(AND(J2130&gt;4,J2130&lt;=5.5),INDEX([1]价格表!$B$4:$I$31,M2130,7),IF(J2130&gt;5.5,2.6+INDEX([1]价格表!$B$4:$I$31,M2130,8)*L2130)))))))</f>
        <v>1.8</v>
      </c>
      <c r="O2130" s="3"/>
      <c r="P2130" s="3"/>
      <c r="Q2130" s="3">
        <f t="shared" si="67"/>
        <v>0</v>
      </c>
    </row>
    <row r="2131" spans="1:17">
      <c r="A2131" s="11">
        <v>4312412192829</v>
      </c>
      <c r="B2131" s="1" t="s">
        <v>19</v>
      </c>
      <c r="C2131" s="12">
        <v>20210222</v>
      </c>
      <c r="D2131" s="12">
        <v>610538201209</v>
      </c>
      <c r="E2131" s="12" t="s">
        <v>19</v>
      </c>
      <c r="F2131" s="12">
        <v>20210304</v>
      </c>
      <c r="G2131" s="12" t="s">
        <v>20</v>
      </c>
      <c r="H2131" s="12" t="s">
        <v>24</v>
      </c>
      <c r="I2131" s="12" t="s">
        <v>111</v>
      </c>
      <c r="J2131" s="12">
        <v>0.79</v>
      </c>
      <c r="K2131" s="12" t="s">
        <v>23</v>
      </c>
      <c r="L2131">
        <f t="shared" si="66"/>
        <v>1</v>
      </c>
      <c r="M2131">
        <f>MATCH(H:H,[1]价格表!$B$4:$B$35,0)</f>
        <v>1</v>
      </c>
      <c r="N2131" s="4">
        <f>IF(J2131&lt;=0.3,INDEX([1]价格表!$B$4:$I$31,M2131,2),IF(AND(J2131&gt;0.3,J2131&lt;=1),INDEX([1]价格表!$B$4:$I$31,M2131,3),IF(AND(J2131&gt;1,J2131&lt;=2.2),INDEX([1]价格表!$B$4:$I$31,M2131,4),IF(AND(J2131&gt;2.2,J2131&lt;=3.3),INDEX([1]价格表!$B$4:$I$31,M2131,5),IF(AND(J2131&gt;3.3,J2131&lt;=4),INDEX([1]价格表!$B$4:$I$31,M2131,6),IF(AND(J2131&gt;4,J2131&lt;=5.5),INDEX([1]价格表!$B$4:$I$31,M2131,7),IF(J2131&gt;5.5,2.6+INDEX([1]价格表!$B$4:$I$31,M2131,8)*L2131)))))))</f>
        <v>1.8</v>
      </c>
      <c r="O2131" s="3"/>
      <c r="P2131" s="3"/>
      <c r="Q2131" s="3">
        <f t="shared" si="67"/>
        <v>0</v>
      </c>
    </row>
    <row r="2132" spans="1:17">
      <c r="A2132" s="11">
        <v>4312412192830</v>
      </c>
      <c r="B2132" s="1" t="s">
        <v>19</v>
      </c>
      <c r="C2132" s="12">
        <v>20210222</v>
      </c>
      <c r="D2132" s="12">
        <v>610538201209</v>
      </c>
      <c r="E2132" s="12" t="s">
        <v>19</v>
      </c>
      <c r="F2132" s="12">
        <v>20210304</v>
      </c>
      <c r="G2132" s="12" t="s">
        <v>20</v>
      </c>
      <c r="H2132" s="12" t="s">
        <v>24</v>
      </c>
      <c r="I2132" s="12" t="s">
        <v>111</v>
      </c>
      <c r="J2132" s="12">
        <v>0.79</v>
      </c>
      <c r="K2132" s="12" t="s">
        <v>23</v>
      </c>
      <c r="L2132">
        <f t="shared" si="66"/>
        <v>1</v>
      </c>
      <c r="M2132">
        <f>MATCH(H:H,[1]价格表!$B$4:$B$35,0)</f>
        <v>1</v>
      </c>
      <c r="N2132" s="4">
        <f>IF(J2132&lt;=0.3,INDEX([1]价格表!$B$4:$I$31,M2132,2),IF(AND(J2132&gt;0.3,J2132&lt;=1),INDEX([1]价格表!$B$4:$I$31,M2132,3),IF(AND(J2132&gt;1,J2132&lt;=2.2),INDEX([1]价格表!$B$4:$I$31,M2132,4),IF(AND(J2132&gt;2.2,J2132&lt;=3.3),INDEX([1]价格表!$B$4:$I$31,M2132,5),IF(AND(J2132&gt;3.3,J2132&lt;=4),INDEX([1]价格表!$B$4:$I$31,M2132,6),IF(AND(J2132&gt;4,J2132&lt;=5.5),INDEX([1]价格表!$B$4:$I$31,M2132,7),IF(J2132&gt;5.5,2.6+INDEX([1]价格表!$B$4:$I$31,M2132,8)*L2132)))))))</f>
        <v>1.8</v>
      </c>
      <c r="O2132" s="3"/>
      <c r="P2132" s="3"/>
      <c r="Q2132" s="3">
        <f t="shared" si="67"/>
        <v>0</v>
      </c>
    </row>
    <row r="2133" spans="1:17">
      <c r="A2133" s="11">
        <v>4312412192831</v>
      </c>
      <c r="B2133" s="1" t="s">
        <v>19</v>
      </c>
      <c r="C2133" s="12">
        <v>20210222</v>
      </c>
      <c r="D2133" s="12">
        <v>610538201209</v>
      </c>
      <c r="E2133" s="12" t="s">
        <v>19</v>
      </c>
      <c r="F2133" s="12">
        <v>20210304</v>
      </c>
      <c r="G2133" s="12" t="s">
        <v>20</v>
      </c>
      <c r="H2133" s="12" t="s">
        <v>24</v>
      </c>
      <c r="I2133" s="12" t="s">
        <v>111</v>
      </c>
      <c r="J2133" s="12">
        <v>0.76</v>
      </c>
      <c r="K2133" s="12" t="s">
        <v>23</v>
      </c>
      <c r="L2133">
        <f t="shared" si="66"/>
        <v>1</v>
      </c>
      <c r="M2133">
        <f>MATCH(H:H,[1]价格表!$B$4:$B$35,0)</f>
        <v>1</v>
      </c>
      <c r="N2133" s="4">
        <f>IF(J2133&lt;=0.3,INDEX([1]价格表!$B$4:$I$31,M2133,2),IF(AND(J2133&gt;0.3,J2133&lt;=1),INDEX([1]价格表!$B$4:$I$31,M2133,3),IF(AND(J2133&gt;1,J2133&lt;=2.2),INDEX([1]价格表!$B$4:$I$31,M2133,4),IF(AND(J2133&gt;2.2,J2133&lt;=3.3),INDEX([1]价格表!$B$4:$I$31,M2133,5),IF(AND(J2133&gt;3.3,J2133&lt;=4),INDEX([1]价格表!$B$4:$I$31,M2133,6),IF(AND(J2133&gt;4,J2133&lt;=5.5),INDEX([1]价格表!$B$4:$I$31,M2133,7),IF(J2133&gt;5.5,2.6+INDEX([1]价格表!$B$4:$I$31,M2133,8)*L2133)))))))</f>
        <v>1.8</v>
      </c>
      <c r="O2133" s="3"/>
      <c r="P2133" s="3"/>
      <c r="Q2133" s="3">
        <f t="shared" si="67"/>
        <v>0</v>
      </c>
    </row>
    <row r="2134" spans="1:17">
      <c r="A2134" s="11">
        <v>4312412192832</v>
      </c>
      <c r="B2134" s="1" t="s">
        <v>19</v>
      </c>
      <c r="C2134" s="12">
        <v>20210222</v>
      </c>
      <c r="D2134" s="12">
        <v>610538201209</v>
      </c>
      <c r="E2134" s="12" t="s">
        <v>19</v>
      </c>
      <c r="F2134" s="12">
        <v>20210304</v>
      </c>
      <c r="G2134" s="12" t="s">
        <v>20</v>
      </c>
      <c r="H2134" s="12" t="s">
        <v>24</v>
      </c>
      <c r="I2134" s="12" t="s">
        <v>111</v>
      </c>
      <c r="J2134" s="12">
        <v>0.86</v>
      </c>
      <c r="K2134" s="12" t="s">
        <v>23</v>
      </c>
      <c r="L2134">
        <f t="shared" si="66"/>
        <v>1</v>
      </c>
      <c r="M2134">
        <f>MATCH(H:H,[1]价格表!$B$4:$B$35,0)</f>
        <v>1</v>
      </c>
      <c r="N2134" s="4">
        <f>IF(J2134&lt;=0.3,INDEX([1]价格表!$B$4:$I$31,M2134,2),IF(AND(J2134&gt;0.3,J2134&lt;=1),INDEX([1]价格表!$B$4:$I$31,M2134,3),IF(AND(J2134&gt;1,J2134&lt;=2.2),INDEX([1]价格表!$B$4:$I$31,M2134,4),IF(AND(J2134&gt;2.2,J2134&lt;=3.3),INDEX([1]价格表!$B$4:$I$31,M2134,5),IF(AND(J2134&gt;3.3,J2134&lt;=4),INDEX([1]价格表!$B$4:$I$31,M2134,6),IF(AND(J2134&gt;4,J2134&lt;=5.5),INDEX([1]价格表!$B$4:$I$31,M2134,7),IF(J2134&gt;5.5,2.6+INDEX([1]价格表!$B$4:$I$31,M2134,8)*L2134)))))))</f>
        <v>1.8</v>
      </c>
      <c r="O2134" s="3"/>
      <c r="P2134" s="3"/>
      <c r="Q2134" s="3">
        <f t="shared" si="67"/>
        <v>0</v>
      </c>
    </row>
    <row r="2135" spans="1:17">
      <c r="A2135" s="11">
        <v>4312412192833</v>
      </c>
      <c r="B2135" s="1" t="s">
        <v>19</v>
      </c>
      <c r="C2135" s="12">
        <v>20210222</v>
      </c>
      <c r="D2135" s="12">
        <v>610538201209</v>
      </c>
      <c r="E2135" s="12" t="s">
        <v>19</v>
      </c>
      <c r="F2135" s="12">
        <v>20210304</v>
      </c>
      <c r="G2135" s="12" t="s">
        <v>20</v>
      </c>
      <c r="H2135" s="12" t="s">
        <v>24</v>
      </c>
      <c r="I2135" s="12" t="s">
        <v>111</v>
      </c>
      <c r="J2135" s="12">
        <v>0.76</v>
      </c>
      <c r="K2135" s="12" t="s">
        <v>23</v>
      </c>
      <c r="L2135">
        <f t="shared" si="66"/>
        <v>1</v>
      </c>
      <c r="M2135">
        <f>MATCH(H:H,[1]价格表!$B$4:$B$35,0)</f>
        <v>1</v>
      </c>
      <c r="N2135" s="4">
        <f>IF(J2135&lt;=0.3,INDEX([1]价格表!$B$4:$I$31,M2135,2),IF(AND(J2135&gt;0.3,J2135&lt;=1),INDEX([1]价格表!$B$4:$I$31,M2135,3),IF(AND(J2135&gt;1,J2135&lt;=2.2),INDEX([1]价格表!$B$4:$I$31,M2135,4),IF(AND(J2135&gt;2.2,J2135&lt;=3.3),INDEX([1]价格表!$B$4:$I$31,M2135,5),IF(AND(J2135&gt;3.3,J2135&lt;=4),INDEX([1]价格表!$B$4:$I$31,M2135,6),IF(AND(J2135&gt;4,J2135&lt;=5.5),INDEX([1]价格表!$B$4:$I$31,M2135,7),IF(J2135&gt;5.5,2.6+INDEX([1]价格表!$B$4:$I$31,M2135,8)*L2135)))))))</f>
        <v>1.8</v>
      </c>
      <c r="O2135" s="3"/>
      <c r="P2135" s="3"/>
      <c r="Q2135" s="3">
        <f t="shared" si="67"/>
        <v>0</v>
      </c>
    </row>
    <row r="2136" spans="1:17">
      <c r="A2136" s="11">
        <v>4312412192834</v>
      </c>
      <c r="B2136" s="1" t="s">
        <v>19</v>
      </c>
      <c r="C2136" s="12">
        <v>20210222</v>
      </c>
      <c r="D2136" s="12">
        <v>610538201209</v>
      </c>
      <c r="E2136" s="12" t="s">
        <v>19</v>
      </c>
      <c r="F2136" s="12">
        <v>20210304</v>
      </c>
      <c r="G2136" s="12" t="s">
        <v>20</v>
      </c>
      <c r="H2136" s="12" t="s">
        <v>24</v>
      </c>
      <c r="I2136" s="12" t="s">
        <v>111</v>
      </c>
      <c r="J2136" s="12">
        <v>0.76</v>
      </c>
      <c r="K2136" s="12" t="s">
        <v>23</v>
      </c>
      <c r="L2136">
        <f t="shared" si="66"/>
        <v>1</v>
      </c>
      <c r="M2136">
        <f>MATCH(H:H,[1]价格表!$B$4:$B$35,0)</f>
        <v>1</v>
      </c>
      <c r="N2136" s="4">
        <f>IF(J2136&lt;=0.3,INDEX([1]价格表!$B$4:$I$31,M2136,2),IF(AND(J2136&gt;0.3,J2136&lt;=1),INDEX([1]价格表!$B$4:$I$31,M2136,3),IF(AND(J2136&gt;1,J2136&lt;=2.2),INDEX([1]价格表!$B$4:$I$31,M2136,4),IF(AND(J2136&gt;2.2,J2136&lt;=3.3),INDEX([1]价格表!$B$4:$I$31,M2136,5),IF(AND(J2136&gt;3.3,J2136&lt;=4),INDEX([1]价格表!$B$4:$I$31,M2136,6),IF(AND(J2136&gt;4,J2136&lt;=5.5),INDEX([1]价格表!$B$4:$I$31,M2136,7),IF(J2136&gt;5.5,2.6+INDEX([1]价格表!$B$4:$I$31,M2136,8)*L2136)))))))</f>
        <v>1.8</v>
      </c>
      <c r="O2136" s="3"/>
      <c r="P2136" s="3"/>
      <c r="Q2136" s="3">
        <f t="shared" si="67"/>
        <v>0</v>
      </c>
    </row>
    <row r="2137" spans="1:17">
      <c r="A2137" s="11">
        <v>4312412200580</v>
      </c>
      <c r="B2137" s="1" t="s">
        <v>19</v>
      </c>
      <c r="C2137" s="12">
        <v>20210222</v>
      </c>
      <c r="D2137" s="12">
        <v>610538201209</v>
      </c>
      <c r="E2137" s="12" t="s">
        <v>19</v>
      </c>
      <c r="F2137" s="12">
        <v>20210304</v>
      </c>
      <c r="G2137" s="12" t="s">
        <v>20</v>
      </c>
      <c r="H2137" s="12" t="s">
        <v>24</v>
      </c>
      <c r="I2137" s="12" t="s">
        <v>228</v>
      </c>
      <c r="J2137" s="12">
        <v>1.82</v>
      </c>
      <c r="K2137" s="12" t="s">
        <v>23</v>
      </c>
      <c r="L2137">
        <f t="shared" si="66"/>
        <v>2</v>
      </c>
      <c r="M2137">
        <f>MATCH(H:H,[1]价格表!$B$4:$B$35,0)</f>
        <v>1</v>
      </c>
      <c r="N2137" s="4">
        <f>IF(J2137&lt;=0.3,INDEX([1]价格表!$B$4:$I$31,M2137,2),IF(AND(J2137&gt;0.3,J2137&lt;=1),INDEX([1]价格表!$B$4:$I$31,M2137,3),IF(AND(J2137&gt;1,J2137&lt;=2.2),INDEX([1]价格表!$B$4:$I$31,M2137,4),IF(AND(J2137&gt;2.2,J2137&lt;=3.3),INDEX([1]价格表!$B$4:$I$31,M2137,5),IF(AND(J2137&gt;3.3,J2137&lt;=4),INDEX([1]价格表!$B$4:$I$31,M2137,6),IF(AND(J2137&gt;4,J2137&lt;=5.5),INDEX([1]价格表!$B$4:$I$31,M2137,7),IF(J2137&gt;5.5,2.6+INDEX([1]价格表!$B$4:$I$31,M2137,8)*L2137)))))))</f>
        <v>2.15</v>
      </c>
      <c r="O2137" s="3"/>
      <c r="P2137" s="3"/>
      <c r="Q2137" s="3">
        <f t="shared" si="67"/>
        <v>0</v>
      </c>
    </row>
    <row r="2138" spans="1:17">
      <c r="A2138" s="11">
        <v>4312412206890</v>
      </c>
      <c r="B2138" s="1" t="s">
        <v>19</v>
      </c>
      <c r="C2138" s="12">
        <v>20210222</v>
      </c>
      <c r="D2138" s="12">
        <v>610538201209</v>
      </c>
      <c r="E2138" s="12" t="s">
        <v>19</v>
      </c>
      <c r="F2138" s="12">
        <v>20210304</v>
      </c>
      <c r="G2138" s="12" t="s">
        <v>20</v>
      </c>
      <c r="H2138" s="12" t="s">
        <v>24</v>
      </c>
      <c r="I2138" s="12" t="s">
        <v>111</v>
      </c>
      <c r="J2138" s="12">
        <v>0.76</v>
      </c>
      <c r="K2138" s="12" t="s">
        <v>23</v>
      </c>
      <c r="L2138">
        <f t="shared" si="66"/>
        <v>1</v>
      </c>
      <c r="M2138">
        <f>MATCH(H:H,[1]价格表!$B$4:$B$35,0)</f>
        <v>1</v>
      </c>
      <c r="N2138" s="4">
        <f>IF(J2138&lt;=0.3,INDEX([1]价格表!$B$4:$I$31,M2138,2),IF(AND(J2138&gt;0.3,J2138&lt;=1),INDEX([1]价格表!$B$4:$I$31,M2138,3),IF(AND(J2138&gt;1,J2138&lt;=2.2),INDEX([1]价格表!$B$4:$I$31,M2138,4),IF(AND(J2138&gt;2.2,J2138&lt;=3.3),INDEX([1]价格表!$B$4:$I$31,M2138,5),IF(AND(J2138&gt;3.3,J2138&lt;=4),INDEX([1]价格表!$B$4:$I$31,M2138,6),IF(AND(J2138&gt;4,J2138&lt;=5.5),INDEX([1]价格表!$B$4:$I$31,M2138,7),IF(J2138&gt;5.5,2.6+INDEX([1]价格表!$B$4:$I$31,M2138,8)*L2138)))))))</f>
        <v>1.8</v>
      </c>
      <c r="O2138" s="3"/>
      <c r="P2138" s="3"/>
      <c r="Q2138" s="3">
        <f t="shared" si="67"/>
        <v>0</v>
      </c>
    </row>
    <row r="2139" spans="1:17">
      <c r="A2139" s="11">
        <v>4312412206891</v>
      </c>
      <c r="B2139" s="1" t="s">
        <v>19</v>
      </c>
      <c r="C2139" s="12">
        <v>20210222</v>
      </c>
      <c r="D2139" s="12">
        <v>610538201209</v>
      </c>
      <c r="E2139" s="12" t="s">
        <v>19</v>
      </c>
      <c r="F2139" s="12">
        <v>20210304</v>
      </c>
      <c r="G2139" s="12" t="s">
        <v>20</v>
      </c>
      <c r="H2139" s="12" t="s">
        <v>24</v>
      </c>
      <c r="I2139" s="12" t="s">
        <v>111</v>
      </c>
      <c r="J2139" s="12">
        <v>1.98</v>
      </c>
      <c r="K2139" s="12" t="s">
        <v>23</v>
      </c>
      <c r="L2139">
        <f t="shared" si="66"/>
        <v>2</v>
      </c>
      <c r="M2139">
        <f>MATCH(H:H,[1]价格表!$B$4:$B$35,0)</f>
        <v>1</v>
      </c>
      <c r="N2139" s="4">
        <f>IF(J2139&lt;=0.3,INDEX([1]价格表!$B$4:$I$31,M2139,2),IF(AND(J2139&gt;0.3,J2139&lt;=1),INDEX([1]价格表!$B$4:$I$31,M2139,3),IF(AND(J2139&gt;1,J2139&lt;=2.2),INDEX([1]价格表!$B$4:$I$31,M2139,4),IF(AND(J2139&gt;2.2,J2139&lt;=3.3),INDEX([1]价格表!$B$4:$I$31,M2139,5),IF(AND(J2139&gt;3.3,J2139&lt;=4),INDEX([1]价格表!$B$4:$I$31,M2139,6),IF(AND(J2139&gt;4,J2139&lt;=5.5),INDEX([1]价格表!$B$4:$I$31,M2139,7),IF(J2139&gt;5.5,2.6+INDEX([1]价格表!$B$4:$I$31,M2139,8)*L2139)))))))</f>
        <v>2.15</v>
      </c>
      <c r="O2139" s="3"/>
      <c r="P2139" s="3"/>
      <c r="Q2139" s="3">
        <f t="shared" si="67"/>
        <v>0</v>
      </c>
    </row>
    <row r="2140" spans="1:17">
      <c r="A2140" s="11">
        <v>4312412206892</v>
      </c>
      <c r="B2140" s="1" t="s">
        <v>19</v>
      </c>
      <c r="C2140" s="12">
        <v>20210222</v>
      </c>
      <c r="D2140" s="12">
        <v>610538201209</v>
      </c>
      <c r="E2140" s="12" t="s">
        <v>19</v>
      </c>
      <c r="F2140" s="12">
        <v>20210304</v>
      </c>
      <c r="G2140" s="12" t="s">
        <v>20</v>
      </c>
      <c r="H2140" s="12" t="s">
        <v>24</v>
      </c>
      <c r="I2140" s="12" t="s">
        <v>111</v>
      </c>
      <c r="J2140" s="12">
        <v>0.76</v>
      </c>
      <c r="K2140" s="12" t="s">
        <v>23</v>
      </c>
      <c r="L2140">
        <f t="shared" si="66"/>
        <v>1</v>
      </c>
      <c r="M2140">
        <f>MATCH(H:H,[1]价格表!$B$4:$B$35,0)</f>
        <v>1</v>
      </c>
      <c r="N2140" s="4">
        <f>IF(J2140&lt;=0.3,INDEX([1]价格表!$B$4:$I$31,M2140,2),IF(AND(J2140&gt;0.3,J2140&lt;=1),INDEX([1]价格表!$B$4:$I$31,M2140,3),IF(AND(J2140&gt;1,J2140&lt;=2.2),INDEX([1]价格表!$B$4:$I$31,M2140,4),IF(AND(J2140&gt;2.2,J2140&lt;=3.3),INDEX([1]价格表!$B$4:$I$31,M2140,5),IF(AND(J2140&gt;3.3,J2140&lt;=4),INDEX([1]价格表!$B$4:$I$31,M2140,6),IF(AND(J2140&gt;4,J2140&lt;=5.5),INDEX([1]价格表!$B$4:$I$31,M2140,7),IF(J2140&gt;5.5,2.6+INDEX([1]价格表!$B$4:$I$31,M2140,8)*L2140)))))))</f>
        <v>1.8</v>
      </c>
      <c r="O2140" s="3"/>
      <c r="P2140" s="3"/>
      <c r="Q2140" s="3">
        <f t="shared" si="67"/>
        <v>0</v>
      </c>
    </row>
    <row r="2141" spans="1:17">
      <c r="A2141" s="11">
        <v>4312412206893</v>
      </c>
      <c r="B2141" s="1" t="s">
        <v>19</v>
      </c>
      <c r="C2141" s="12">
        <v>20210222</v>
      </c>
      <c r="D2141" s="12">
        <v>610538201209</v>
      </c>
      <c r="E2141" s="12" t="s">
        <v>19</v>
      </c>
      <c r="F2141" s="12">
        <v>20210304</v>
      </c>
      <c r="G2141" s="12" t="s">
        <v>20</v>
      </c>
      <c r="H2141" s="12" t="s">
        <v>24</v>
      </c>
      <c r="I2141" s="12" t="s">
        <v>111</v>
      </c>
      <c r="J2141" s="12">
        <v>0.8</v>
      </c>
      <c r="K2141" s="12" t="s">
        <v>23</v>
      </c>
      <c r="L2141">
        <f t="shared" si="66"/>
        <v>1</v>
      </c>
      <c r="M2141">
        <f>MATCH(H:H,[1]价格表!$B$4:$B$35,0)</f>
        <v>1</v>
      </c>
      <c r="N2141" s="4">
        <f>IF(J2141&lt;=0.3,INDEX([1]价格表!$B$4:$I$31,M2141,2),IF(AND(J2141&gt;0.3,J2141&lt;=1),INDEX([1]价格表!$B$4:$I$31,M2141,3),IF(AND(J2141&gt;1,J2141&lt;=2.2),INDEX([1]价格表!$B$4:$I$31,M2141,4),IF(AND(J2141&gt;2.2,J2141&lt;=3.3),INDEX([1]价格表!$B$4:$I$31,M2141,5),IF(AND(J2141&gt;3.3,J2141&lt;=4),INDEX([1]价格表!$B$4:$I$31,M2141,6),IF(AND(J2141&gt;4,J2141&lt;=5.5),INDEX([1]价格表!$B$4:$I$31,M2141,7),IF(J2141&gt;5.5,2.6+INDEX([1]价格表!$B$4:$I$31,M2141,8)*L2141)))))))</f>
        <v>1.8</v>
      </c>
      <c r="O2141" s="3"/>
      <c r="P2141" s="3"/>
      <c r="Q2141" s="3">
        <f t="shared" si="67"/>
        <v>0</v>
      </c>
    </row>
    <row r="2142" spans="1:17">
      <c r="A2142" s="11">
        <v>4312412206894</v>
      </c>
      <c r="B2142" s="1" t="s">
        <v>19</v>
      </c>
      <c r="C2142" s="12">
        <v>20210222</v>
      </c>
      <c r="D2142" s="12">
        <v>610538201209</v>
      </c>
      <c r="E2142" s="12" t="s">
        <v>19</v>
      </c>
      <c r="F2142" s="12">
        <v>20210304</v>
      </c>
      <c r="G2142" s="12" t="s">
        <v>20</v>
      </c>
      <c r="H2142" s="12" t="s">
        <v>24</v>
      </c>
      <c r="I2142" s="12" t="s">
        <v>111</v>
      </c>
      <c r="J2142" s="12">
        <v>0.76</v>
      </c>
      <c r="K2142" s="12" t="s">
        <v>23</v>
      </c>
      <c r="L2142">
        <f t="shared" si="66"/>
        <v>1</v>
      </c>
      <c r="M2142">
        <f>MATCH(H:H,[1]价格表!$B$4:$B$35,0)</f>
        <v>1</v>
      </c>
      <c r="N2142" s="4">
        <f>IF(J2142&lt;=0.3,INDEX([1]价格表!$B$4:$I$31,M2142,2),IF(AND(J2142&gt;0.3,J2142&lt;=1),INDEX([1]价格表!$B$4:$I$31,M2142,3),IF(AND(J2142&gt;1,J2142&lt;=2.2),INDEX([1]价格表!$B$4:$I$31,M2142,4),IF(AND(J2142&gt;2.2,J2142&lt;=3.3),INDEX([1]价格表!$B$4:$I$31,M2142,5),IF(AND(J2142&gt;3.3,J2142&lt;=4),INDEX([1]价格表!$B$4:$I$31,M2142,6),IF(AND(J2142&gt;4,J2142&lt;=5.5),INDEX([1]价格表!$B$4:$I$31,M2142,7),IF(J2142&gt;5.5,2.6+INDEX([1]价格表!$B$4:$I$31,M2142,8)*L2142)))))))</f>
        <v>1.8</v>
      </c>
      <c r="O2142" s="3"/>
      <c r="P2142" s="3"/>
      <c r="Q2142" s="3">
        <f t="shared" si="67"/>
        <v>0</v>
      </c>
    </row>
    <row r="2143" spans="1:17">
      <c r="A2143" s="11">
        <v>4312412206895</v>
      </c>
      <c r="B2143" s="1" t="s">
        <v>19</v>
      </c>
      <c r="C2143" s="12">
        <v>20210222</v>
      </c>
      <c r="D2143" s="12">
        <v>610538201209</v>
      </c>
      <c r="E2143" s="12" t="s">
        <v>19</v>
      </c>
      <c r="F2143" s="12">
        <v>20210304</v>
      </c>
      <c r="G2143" s="12" t="s">
        <v>20</v>
      </c>
      <c r="H2143" s="12" t="s">
        <v>24</v>
      </c>
      <c r="I2143" s="12" t="s">
        <v>111</v>
      </c>
      <c r="J2143" s="12">
        <v>0.79</v>
      </c>
      <c r="K2143" s="12" t="s">
        <v>23</v>
      </c>
      <c r="L2143">
        <f t="shared" si="66"/>
        <v>1</v>
      </c>
      <c r="M2143">
        <f>MATCH(H:H,[1]价格表!$B$4:$B$35,0)</f>
        <v>1</v>
      </c>
      <c r="N2143" s="4">
        <f>IF(J2143&lt;=0.3,INDEX([1]价格表!$B$4:$I$31,M2143,2),IF(AND(J2143&gt;0.3,J2143&lt;=1),INDEX([1]价格表!$B$4:$I$31,M2143,3),IF(AND(J2143&gt;1,J2143&lt;=2.2),INDEX([1]价格表!$B$4:$I$31,M2143,4),IF(AND(J2143&gt;2.2,J2143&lt;=3.3),INDEX([1]价格表!$B$4:$I$31,M2143,5),IF(AND(J2143&gt;3.3,J2143&lt;=4),INDEX([1]价格表!$B$4:$I$31,M2143,6),IF(AND(J2143&gt;4,J2143&lt;=5.5),INDEX([1]价格表!$B$4:$I$31,M2143,7),IF(J2143&gt;5.5,2.6+INDEX([1]价格表!$B$4:$I$31,M2143,8)*L2143)))))))</f>
        <v>1.8</v>
      </c>
      <c r="O2143" s="3"/>
      <c r="P2143" s="3"/>
      <c r="Q2143" s="3">
        <f t="shared" si="67"/>
        <v>0</v>
      </c>
    </row>
    <row r="2144" spans="1:17">
      <c r="A2144" s="11">
        <v>4312412206896</v>
      </c>
      <c r="B2144" s="1" t="s">
        <v>19</v>
      </c>
      <c r="C2144" s="12">
        <v>20210222</v>
      </c>
      <c r="D2144" s="12">
        <v>610538201209</v>
      </c>
      <c r="E2144" s="12" t="s">
        <v>19</v>
      </c>
      <c r="F2144" s="12">
        <v>20210304</v>
      </c>
      <c r="G2144" s="12" t="s">
        <v>20</v>
      </c>
      <c r="H2144" s="12" t="s">
        <v>24</v>
      </c>
      <c r="I2144" s="12" t="s">
        <v>111</v>
      </c>
      <c r="J2144" s="12">
        <v>0.77</v>
      </c>
      <c r="K2144" s="12" t="s">
        <v>23</v>
      </c>
      <c r="L2144">
        <f t="shared" si="66"/>
        <v>1</v>
      </c>
      <c r="M2144">
        <f>MATCH(H:H,[1]价格表!$B$4:$B$35,0)</f>
        <v>1</v>
      </c>
      <c r="N2144" s="4">
        <f>IF(J2144&lt;=0.3,INDEX([1]价格表!$B$4:$I$31,M2144,2),IF(AND(J2144&gt;0.3,J2144&lt;=1),INDEX([1]价格表!$B$4:$I$31,M2144,3),IF(AND(J2144&gt;1,J2144&lt;=2.2),INDEX([1]价格表!$B$4:$I$31,M2144,4),IF(AND(J2144&gt;2.2,J2144&lt;=3.3),INDEX([1]价格表!$B$4:$I$31,M2144,5),IF(AND(J2144&gt;3.3,J2144&lt;=4),INDEX([1]价格表!$B$4:$I$31,M2144,6),IF(AND(J2144&gt;4,J2144&lt;=5.5),INDEX([1]价格表!$B$4:$I$31,M2144,7),IF(J2144&gt;5.5,2.6+INDEX([1]价格表!$B$4:$I$31,M2144,8)*L2144)))))))</f>
        <v>1.8</v>
      </c>
      <c r="O2144" s="3"/>
      <c r="P2144" s="3"/>
      <c r="Q2144" s="3">
        <f t="shared" si="67"/>
        <v>0</v>
      </c>
    </row>
    <row r="2145" spans="1:17">
      <c r="A2145" s="11">
        <v>4312412206897</v>
      </c>
      <c r="B2145" s="1" t="s">
        <v>19</v>
      </c>
      <c r="C2145" s="12">
        <v>20210222</v>
      </c>
      <c r="D2145" s="12">
        <v>610538201209</v>
      </c>
      <c r="E2145" s="12" t="s">
        <v>19</v>
      </c>
      <c r="F2145" s="12">
        <v>20210304</v>
      </c>
      <c r="G2145" s="12" t="s">
        <v>20</v>
      </c>
      <c r="H2145" s="12" t="s">
        <v>24</v>
      </c>
      <c r="I2145" s="12" t="s">
        <v>111</v>
      </c>
      <c r="J2145" s="12">
        <v>0.84</v>
      </c>
      <c r="K2145" s="12" t="s">
        <v>23</v>
      </c>
      <c r="L2145">
        <f t="shared" si="66"/>
        <v>1</v>
      </c>
      <c r="M2145">
        <f>MATCH(H:H,[1]价格表!$B$4:$B$35,0)</f>
        <v>1</v>
      </c>
      <c r="N2145" s="4">
        <f>IF(J2145&lt;=0.3,INDEX([1]价格表!$B$4:$I$31,M2145,2),IF(AND(J2145&gt;0.3,J2145&lt;=1),INDEX([1]价格表!$B$4:$I$31,M2145,3),IF(AND(J2145&gt;1,J2145&lt;=2.2),INDEX([1]价格表!$B$4:$I$31,M2145,4),IF(AND(J2145&gt;2.2,J2145&lt;=3.3),INDEX([1]价格表!$B$4:$I$31,M2145,5),IF(AND(J2145&gt;3.3,J2145&lt;=4),INDEX([1]价格表!$B$4:$I$31,M2145,6),IF(AND(J2145&gt;4,J2145&lt;=5.5),INDEX([1]价格表!$B$4:$I$31,M2145,7),IF(J2145&gt;5.5,2.6+INDEX([1]价格表!$B$4:$I$31,M2145,8)*L2145)))))))</f>
        <v>1.8</v>
      </c>
      <c r="O2145" s="3"/>
      <c r="P2145" s="3"/>
      <c r="Q2145" s="3">
        <f t="shared" si="67"/>
        <v>0</v>
      </c>
    </row>
    <row r="2146" spans="1:17">
      <c r="A2146" s="11">
        <v>4312412206898</v>
      </c>
      <c r="B2146" s="1" t="s">
        <v>19</v>
      </c>
      <c r="C2146" s="12">
        <v>20210222</v>
      </c>
      <c r="D2146" s="12">
        <v>610538201209</v>
      </c>
      <c r="E2146" s="12" t="s">
        <v>19</v>
      </c>
      <c r="F2146" s="12">
        <v>20210304</v>
      </c>
      <c r="G2146" s="12" t="s">
        <v>20</v>
      </c>
      <c r="H2146" s="12" t="s">
        <v>24</v>
      </c>
      <c r="I2146" s="12" t="s">
        <v>111</v>
      </c>
      <c r="J2146" s="12">
        <v>0.76</v>
      </c>
      <c r="K2146" s="12" t="s">
        <v>23</v>
      </c>
      <c r="L2146">
        <f t="shared" si="66"/>
        <v>1</v>
      </c>
      <c r="M2146">
        <f>MATCH(H:H,[1]价格表!$B$4:$B$35,0)</f>
        <v>1</v>
      </c>
      <c r="N2146" s="4">
        <f>IF(J2146&lt;=0.3,INDEX([1]价格表!$B$4:$I$31,M2146,2),IF(AND(J2146&gt;0.3,J2146&lt;=1),INDEX([1]价格表!$B$4:$I$31,M2146,3),IF(AND(J2146&gt;1,J2146&lt;=2.2),INDEX([1]价格表!$B$4:$I$31,M2146,4),IF(AND(J2146&gt;2.2,J2146&lt;=3.3),INDEX([1]价格表!$B$4:$I$31,M2146,5),IF(AND(J2146&gt;3.3,J2146&lt;=4),INDEX([1]价格表!$B$4:$I$31,M2146,6),IF(AND(J2146&gt;4,J2146&lt;=5.5),INDEX([1]价格表!$B$4:$I$31,M2146,7),IF(J2146&gt;5.5,2.6+INDEX([1]价格表!$B$4:$I$31,M2146,8)*L2146)))))))</f>
        <v>1.8</v>
      </c>
      <c r="O2146" s="3"/>
      <c r="P2146" s="3"/>
      <c r="Q2146" s="3">
        <f t="shared" si="67"/>
        <v>0</v>
      </c>
    </row>
    <row r="2147" spans="1:17">
      <c r="A2147" s="11">
        <v>4312412206899</v>
      </c>
      <c r="B2147" s="1" t="s">
        <v>19</v>
      </c>
      <c r="C2147" s="12">
        <v>20210222</v>
      </c>
      <c r="D2147" s="12">
        <v>610538201209</v>
      </c>
      <c r="E2147" s="12" t="s">
        <v>19</v>
      </c>
      <c r="F2147" s="12">
        <v>20210304</v>
      </c>
      <c r="G2147" s="12" t="s">
        <v>20</v>
      </c>
      <c r="H2147" s="12" t="s">
        <v>24</v>
      </c>
      <c r="I2147" s="12" t="s">
        <v>111</v>
      </c>
      <c r="J2147" s="12">
        <v>0.76</v>
      </c>
      <c r="K2147" s="12" t="s">
        <v>23</v>
      </c>
      <c r="L2147">
        <f t="shared" si="66"/>
        <v>1</v>
      </c>
      <c r="M2147">
        <f>MATCH(H:H,[1]价格表!$B$4:$B$35,0)</f>
        <v>1</v>
      </c>
      <c r="N2147" s="4">
        <f>IF(J2147&lt;=0.3,INDEX([1]价格表!$B$4:$I$31,M2147,2),IF(AND(J2147&gt;0.3,J2147&lt;=1),INDEX([1]价格表!$B$4:$I$31,M2147,3),IF(AND(J2147&gt;1,J2147&lt;=2.2),INDEX([1]价格表!$B$4:$I$31,M2147,4),IF(AND(J2147&gt;2.2,J2147&lt;=3.3),INDEX([1]价格表!$B$4:$I$31,M2147,5),IF(AND(J2147&gt;3.3,J2147&lt;=4),INDEX([1]价格表!$B$4:$I$31,M2147,6),IF(AND(J2147&gt;4,J2147&lt;=5.5),INDEX([1]价格表!$B$4:$I$31,M2147,7),IF(J2147&gt;5.5,2.6+INDEX([1]价格表!$B$4:$I$31,M2147,8)*L2147)))))))</f>
        <v>1.8</v>
      </c>
      <c r="O2147" s="3"/>
      <c r="P2147" s="3"/>
      <c r="Q2147" s="3">
        <f t="shared" si="67"/>
        <v>0</v>
      </c>
    </row>
    <row r="2148" spans="1:17">
      <c r="A2148" s="11">
        <v>4312412206902</v>
      </c>
      <c r="B2148" s="1" t="s">
        <v>19</v>
      </c>
      <c r="C2148" s="12">
        <v>20210222</v>
      </c>
      <c r="D2148" s="12">
        <v>610538201209</v>
      </c>
      <c r="E2148" s="12" t="s">
        <v>19</v>
      </c>
      <c r="F2148" s="12">
        <v>20210304</v>
      </c>
      <c r="G2148" s="12" t="s">
        <v>20</v>
      </c>
      <c r="H2148" s="12" t="s">
        <v>24</v>
      </c>
      <c r="I2148" s="12" t="s">
        <v>111</v>
      </c>
      <c r="J2148" s="12">
        <v>0.84</v>
      </c>
      <c r="K2148" s="12" t="s">
        <v>23</v>
      </c>
      <c r="L2148">
        <f t="shared" si="66"/>
        <v>1</v>
      </c>
      <c r="M2148">
        <f>MATCH(H:H,[1]价格表!$B$4:$B$35,0)</f>
        <v>1</v>
      </c>
      <c r="N2148" s="4">
        <f>IF(J2148&lt;=0.3,INDEX([1]价格表!$B$4:$I$31,M2148,2),IF(AND(J2148&gt;0.3,J2148&lt;=1),INDEX([1]价格表!$B$4:$I$31,M2148,3),IF(AND(J2148&gt;1,J2148&lt;=2.2),INDEX([1]价格表!$B$4:$I$31,M2148,4),IF(AND(J2148&gt;2.2,J2148&lt;=3.3),INDEX([1]价格表!$B$4:$I$31,M2148,5),IF(AND(J2148&gt;3.3,J2148&lt;=4),INDEX([1]价格表!$B$4:$I$31,M2148,6),IF(AND(J2148&gt;4,J2148&lt;=5.5),INDEX([1]价格表!$B$4:$I$31,M2148,7),IF(J2148&gt;5.5,2.6+INDEX([1]价格表!$B$4:$I$31,M2148,8)*L2148)))))))</f>
        <v>1.8</v>
      </c>
      <c r="O2148" s="3"/>
      <c r="P2148" s="3"/>
      <c r="Q2148" s="3">
        <f t="shared" si="67"/>
        <v>0</v>
      </c>
    </row>
    <row r="2149" spans="1:17">
      <c r="A2149" s="11">
        <v>4312412206903</v>
      </c>
      <c r="B2149" s="1" t="s">
        <v>19</v>
      </c>
      <c r="C2149" s="12">
        <v>20210222</v>
      </c>
      <c r="D2149" s="12">
        <v>610538201209</v>
      </c>
      <c r="E2149" s="12" t="s">
        <v>19</v>
      </c>
      <c r="F2149" s="12">
        <v>20210304</v>
      </c>
      <c r="G2149" s="12" t="s">
        <v>20</v>
      </c>
      <c r="H2149" s="12" t="s">
        <v>24</v>
      </c>
      <c r="I2149" s="12" t="s">
        <v>111</v>
      </c>
      <c r="J2149" s="12">
        <v>0.81</v>
      </c>
      <c r="K2149" s="12" t="s">
        <v>23</v>
      </c>
      <c r="L2149">
        <f t="shared" si="66"/>
        <v>1</v>
      </c>
      <c r="M2149">
        <f>MATCH(H:H,[1]价格表!$B$4:$B$35,0)</f>
        <v>1</v>
      </c>
      <c r="N2149" s="4">
        <f>IF(J2149&lt;=0.3,INDEX([1]价格表!$B$4:$I$31,M2149,2),IF(AND(J2149&gt;0.3,J2149&lt;=1),INDEX([1]价格表!$B$4:$I$31,M2149,3),IF(AND(J2149&gt;1,J2149&lt;=2.2),INDEX([1]价格表!$B$4:$I$31,M2149,4),IF(AND(J2149&gt;2.2,J2149&lt;=3.3),INDEX([1]价格表!$B$4:$I$31,M2149,5),IF(AND(J2149&gt;3.3,J2149&lt;=4),INDEX([1]价格表!$B$4:$I$31,M2149,6),IF(AND(J2149&gt;4,J2149&lt;=5.5),INDEX([1]价格表!$B$4:$I$31,M2149,7),IF(J2149&gt;5.5,2.6+INDEX([1]价格表!$B$4:$I$31,M2149,8)*L2149)))))))</f>
        <v>1.8</v>
      </c>
      <c r="O2149" s="3"/>
      <c r="P2149" s="3"/>
      <c r="Q2149" s="3">
        <f t="shared" si="67"/>
        <v>0</v>
      </c>
    </row>
    <row r="2150" spans="1:17">
      <c r="A2150" s="11">
        <v>4312412206904</v>
      </c>
      <c r="B2150" s="1" t="s">
        <v>19</v>
      </c>
      <c r="C2150" s="12">
        <v>20210222</v>
      </c>
      <c r="D2150" s="12">
        <v>610538201209</v>
      </c>
      <c r="E2150" s="12" t="s">
        <v>19</v>
      </c>
      <c r="F2150" s="12">
        <v>20210304</v>
      </c>
      <c r="G2150" s="12" t="s">
        <v>20</v>
      </c>
      <c r="H2150" s="12" t="s">
        <v>24</v>
      </c>
      <c r="I2150" s="12" t="s">
        <v>111</v>
      </c>
      <c r="J2150" s="12">
        <v>0.84</v>
      </c>
      <c r="K2150" s="12" t="s">
        <v>23</v>
      </c>
      <c r="L2150">
        <f t="shared" si="66"/>
        <v>1</v>
      </c>
      <c r="M2150">
        <f>MATCH(H:H,[1]价格表!$B$4:$B$35,0)</f>
        <v>1</v>
      </c>
      <c r="N2150" s="4">
        <f>IF(J2150&lt;=0.3,INDEX([1]价格表!$B$4:$I$31,M2150,2),IF(AND(J2150&gt;0.3,J2150&lt;=1),INDEX([1]价格表!$B$4:$I$31,M2150,3),IF(AND(J2150&gt;1,J2150&lt;=2.2),INDEX([1]价格表!$B$4:$I$31,M2150,4),IF(AND(J2150&gt;2.2,J2150&lt;=3.3),INDEX([1]价格表!$B$4:$I$31,M2150,5),IF(AND(J2150&gt;3.3,J2150&lt;=4),INDEX([1]价格表!$B$4:$I$31,M2150,6),IF(AND(J2150&gt;4,J2150&lt;=5.5),INDEX([1]价格表!$B$4:$I$31,M2150,7),IF(J2150&gt;5.5,2.6+INDEX([1]价格表!$B$4:$I$31,M2150,8)*L2150)))))))</f>
        <v>1.8</v>
      </c>
      <c r="O2150" s="3"/>
      <c r="P2150" s="3"/>
      <c r="Q2150" s="3">
        <f t="shared" si="67"/>
        <v>0</v>
      </c>
    </row>
    <row r="2151" spans="1:17">
      <c r="A2151" s="11">
        <v>4312412206905</v>
      </c>
      <c r="B2151" s="1" t="s">
        <v>19</v>
      </c>
      <c r="C2151" s="12">
        <v>20210222</v>
      </c>
      <c r="D2151" s="12">
        <v>610538201209</v>
      </c>
      <c r="E2151" s="12" t="s">
        <v>19</v>
      </c>
      <c r="F2151" s="12">
        <v>20210304</v>
      </c>
      <c r="G2151" s="12" t="s">
        <v>20</v>
      </c>
      <c r="H2151" s="12" t="s">
        <v>24</v>
      </c>
      <c r="I2151" s="12" t="s">
        <v>111</v>
      </c>
      <c r="J2151" s="12">
        <v>0.76</v>
      </c>
      <c r="K2151" s="12" t="s">
        <v>23</v>
      </c>
      <c r="L2151">
        <f t="shared" si="66"/>
        <v>1</v>
      </c>
      <c r="M2151">
        <f>MATCH(H:H,[1]价格表!$B$4:$B$35,0)</f>
        <v>1</v>
      </c>
      <c r="N2151" s="4">
        <f>IF(J2151&lt;=0.3,INDEX([1]价格表!$B$4:$I$31,M2151,2),IF(AND(J2151&gt;0.3,J2151&lt;=1),INDEX([1]价格表!$B$4:$I$31,M2151,3),IF(AND(J2151&gt;1,J2151&lt;=2.2),INDEX([1]价格表!$B$4:$I$31,M2151,4),IF(AND(J2151&gt;2.2,J2151&lt;=3.3),INDEX([1]价格表!$B$4:$I$31,M2151,5),IF(AND(J2151&gt;3.3,J2151&lt;=4),INDEX([1]价格表!$B$4:$I$31,M2151,6),IF(AND(J2151&gt;4,J2151&lt;=5.5),INDEX([1]价格表!$B$4:$I$31,M2151,7),IF(J2151&gt;5.5,2.6+INDEX([1]价格表!$B$4:$I$31,M2151,8)*L2151)))))))</f>
        <v>1.8</v>
      </c>
      <c r="O2151" s="3"/>
      <c r="P2151" s="3"/>
      <c r="Q2151" s="3">
        <f t="shared" si="67"/>
        <v>0</v>
      </c>
    </row>
    <row r="2152" spans="1:17">
      <c r="A2152" s="11">
        <v>4312412206906</v>
      </c>
      <c r="B2152" s="1" t="s">
        <v>19</v>
      </c>
      <c r="C2152" s="12">
        <v>20210222</v>
      </c>
      <c r="D2152" s="12">
        <v>610538201209</v>
      </c>
      <c r="E2152" s="12" t="s">
        <v>19</v>
      </c>
      <c r="F2152" s="12">
        <v>20210304</v>
      </c>
      <c r="G2152" s="12" t="s">
        <v>20</v>
      </c>
      <c r="H2152" s="12" t="s">
        <v>24</v>
      </c>
      <c r="I2152" s="12" t="s">
        <v>111</v>
      </c>
      <c r="J2152" s="12">
        <v>0.77</v>
      </c>
      <c r="K2152" s="12" t="s">
        <v>23</v>
      </c>
      <c r="L2152">
        <f t="shared" si="66"/>
        <v>1</v>
      </c>
      <c r="M2152">
        <f>MATCH(H:H,[1]价格表!$B$4:$B$35,0)</f>
        <v>1</v>
      </c>
      <c r="N2152" s="4">
        <f>IF(J2152&lt;=0.3,INDEX([1]价格表!$B$4:$I$31,M2152,2),IF(AND(J2152&gt;0.3,J2152&lt;=1),INDEX([1]价格表!$B$4:$I$31,M2152,3),IF(AND(J2152&gt;1,J2152&lt;=2.2),INDEX([1]价格表!$B$4:$I$31,M2152,4),IF(AND(J2152&gt;2.2,J2152&lt;=3.3),INDEX([1]价格表!$B$4:$I$31,M2152,5),IF(AND(J2152&gt;3.3,J2152&lt;=4),INDEX([1]价格表!$B$4:$I$31,M2152,6),IF(AND(J2152&gt;4,J2152&lt;=5.5),INDEX([1]价格表!$B$4:$I$31,M2152,7),IF(J2152&gt;5.5,2.6+INDEX([1]价格表!$B$4:$I$31,M2152,8)*L2152)))))))</f>
        <v>1.8</v>
      </c>
      <c r="O2152" s="3"/>
      <c r="P2152" s="3"/>
      <c r="Q2152" s="3">
        <f t="shared" si="67"/>
        <v>0</v>
      </c>
    </row>
    <row r="2153" spans="1:17">
      <c r="A2153" s="11">
        <v>4312412206907</v>
      </c>
      <c r="B2153" s="1" t="s">
        <v>19</v>
      </c>
      <c r="C2153" s="12">
        <v>20210222</v>
      </c>
      <c r="D2153" s="12">
        <v>610538201209</v>
      </c>
      <c r="E2153" s="12" t="s">
        <v>19</v>
      </c>
      <c r="F2153" s="12">
        <v>20210304</v>
      </c>
      <c r="G2153" s="12" t="s">
        <v>20</v>
      </c>
      <c r="H2153" s="12" t="s">
        <v>21</v>
      </c>
      <c r="I2153" s="12" t="s">
        <v>264</v>
      </c>
      <c r="J2153" s="12">
        <v>0.76</v>
      </c>
      <c r="K2153" s="12" t="s">
        <v>23</v>
      </c>
      <c r="L2153">
        <f t="shared" si="66"/>
        <v>1</v>
      </c>
      <c r="M2153">
        <f>MATCH(H:H,[1]价格表!$B$4:$B$35,0)</f>
        <v>15</v>
      </c>
      <c r="N2153" s="4">
        <f>IF(J2153&lt;=0.3,INDEX([1]价格表!$B$4:$I$31,M2153,2),IF(AND(J2153&gt;0.3,J2153&lt;=1),INDEX([1]价格表!$B$4:$I$31,M2153,3),IF(AND(J2153&gt;1,J2153&lt;=2.2),INDEX([1]价格表!$B$4:$I$31,M2153,4),IF(AND(J2153&gt;2.2,J2153&lt;=3.3),INDEX([1]价格表!$B$4:$I$31,M2153,5),IF(AND(J2153&gt;3.3,J2153&lt;=4),INDEX([1]价格表!$B$4:$I$31,M2153,6),IF(AND(J2153&gt;4,J2153&lt;=5.5),INDEX([1]价格表!$B$4:$I$31,M2153,7),IF(J2153&gt;5.5,2.6+INDEX([1]价格表!$B$4:$I$31,M2153,8)*L2153)))))))</f>
        <v>1.8</v>
      </c>
      <c r="O2153" s="3"/>
      <c r="P2153" s="3"/>
      <c r="Q2153" s="3">
        <f t="shared" si="67"/>
        <v>0</v>
      </c>
    </row>
    <row r="2154" spans="1:17">
      <c r="A2154" s="11">
        <v>4312412206908</v>
      </c>
      <c r="B2154" s="1" t="s">
        <v>19</v>
      </c>
      <c r="C2154" s="12">
        <v>20210222</v>
      </c>
      <c r="D2154" s="12">
        <v>610538201209</v>
      </c>
      <c r="E2154" s="12" t="s">
        <v>19</v>
      </c>
      <c r="F2154" s="12">
        <v>20210304</v>
      </c>
      <c r="G2154" s="12" t="s">
        <v>20</v>
      </c>
      <c r="H2154" s="12" t="s">
        <v>24</v>
      </c>
      <c r="I2154" s="12" t="s">
        <v>111</v>
      </c>
      <c r="J2154" s="12">
        <v>0.82</v>
      </c>
      <c r="K2154" s="12" t="s">
        <v>23</v>
      </c>
      <c r="L2154">
        <f t="shared" si="66"/>
        <v>1</v>
      </c>
      <c r="M2154">
        <f>MATCH(H:H,[1]价格表!$B$4:$B$35,0)</f>
        <v>1</v>
      </c>
      <c r="N2154" s="4">
        <f>IF(J2154&lt;=0.3,INDEX([1]价格表!$B$4:$I$31,M2154,2),IF(AND(J2154&gt;0.3,J2154&lt;=1),INDEX([1]价格表!$B$4:$I$31,M2154,3),IF(AND(J2154&gt;1,J2154&lt;=2.2),INDEX([1]价格表!$B$4:$I$31,M2154,4),IF(AND(J2154&gt;2.2,J2154&lt;=3.3),INDEX([1]价格表!$B$4:$I$31,M2154,5),IF(AND(J2154&gt;3.3,J2154&lt;=4),INDEX([1]价格表!$B$4:$I$31,M2154,6),IF(AND(J2154&gt;4,J2154&lt;=5.5),INDEX([1]价格表!$B$4:$I$31,M2154,7),IF(J2154&gt;5.5,2.6+INDEX([1]价格表!$B$4:$I$31,M2154,8)*L2154)))))))</f>
        <v>1.8</v>
      </c>
      <c r="O2154" s="3"/>
      <c r="P2154" s="3"/>
      <c r="Q2154" s="3">
        <f t="shared" si="67"/>
        <v>0</v>
      </c>
    </row>
    <row r="2155" spans="1:17">
      <c r="A2155" s="11">
        <v>4312412206909</v>
      </c>
      <c r="B2155" s="1" t="s">
        <v>19</v>
      </c>
      <c r="C2155" s="12">
        <v>20210222</v>
      </c>
      <c r="D2155" s="12">
        <v>610538201209</v>
      </c>
      <c r="E2155" s="12" t="s">
        <v>19</v>
      </c>
      <c r="F2155" s="12">
        <v>20210304</v>
      </c>
      <c r="G2155" s="12" t="s">
        <v>20</v>
      </c>
      <c r="H2155" s="12" t="s">
        <v>24</v>
      </c>
      <c r="I2155" s="12" t="s">
        <v>111</v>
      </c>
      <c r="J2155" s="12">
        <v>0.76</v>
      </c>
      <c r="K2155" s="12" t="s">
        <v>23</v>
      </c>
      <c r="L2155">
        <f t="shared" si="66"/>
        <v>1</v>
      </c>
      <c r="M2155">
        <f>MATCH(H:H,[1]价格表!$B$4:$B$35,0)</f>
        <v>1</v>
      </c>
      <c r="N2155" s="4">
        <f>IF(J2155&lt;=0.3,INDEX([1]价格表!$B$4:$I$31,M2155,2),IF(AND(J2155&gt;0.3,J2155&lt;=1),INDEX([1]价格表!$B$4:$I$31,M2155,3),IF(AND(J2155&gt;1,J2155&lt;=2.2),INDEX([1]价格表!$B$4:$I$31,M2155,4),IF(AND(J2155&gt;2.2,J2155&lt;=3.3),INDEX([1]价格表!$B$4:$I$31,M2155,5),IF(AND(J2155&gt;3.3,J2155&lt;=4),INDEX([1]价格表!$B$4:$I$31,M2155,6),IF(AND(J2155&gt;4,J2155&lt;=5.5),INDEX([1]价格表!$B$4:$I$31,M2155,7),IF(J2155&gt;5.5,2.6+INDEX([1]价格表!$B$4:$I$31,M2155,8)*L2155)))))))</f>
        <v>1.8</v>
      </c>
      <c r="O2155" s="3"/>
      <c r="P2155" s="3"/>
      <c r="Q2155" s="3">
        <f t="shared" si="67"/>
        <v>0</v>
      </c>
    </row>
    <row r="2156" spans="1:17">
      <c r="A2156" s="11">
        <v>4312412206910</v>
      </c>
      <c r="B2156" s="1" t="s">
        <v>19</v>
      </c>
      <c r="C2156" s="12">
        <v>20210222</v>
      </c>
      <c r="D2156" s="12">
        <v>610538201209</v>
      </c>
      <c r="E2156" s="12" t="s">
        <v>19</v>
      </c>
      <c r="F2156" s="12">
        <v>20210304</v>
      </c>
      <c r="G2156" s="12" t="s">
        <v>20</v>
      </c>
      <c r="H2156" s="12" t="s">
        <v>24</v>
      </c>
      <c r="I2156" s="12" t="s">
        <v>111</v>
      </c>
      <c r="J2156" s="12">
        <v>0.76</v>
      </c>
      <c r="K2156" s="12" t="s">
        <v>23</v>
      </c>
      <c r="L2156">
        <f t="shared" si="66"/>
        <v>1</v>
      </c>
      <c r="M2156">
        <f>MATCH(H:H,[1]价格表!$B$4:$B$35,0)</f>
        <v>1</v>
      </c>
      <c r="N2156" s="4">
        <f>IF(J2156&lt;=0.3,INDEX([1]价格表!$B$4:$I$31,M2156,2),IF(AND(J2156&gt;0.3,J2156&lt;=1),INDEX([1]价格表!$B$4:$I$31,M2156,3),IF(AND(J2156&gt;1,J2156&lt;=2.2),INDEX([1]价格表!$B$4:$I$31,M2156,4),IF(AND(J2156&gt;2.2,J2156&lt;=3.3),INDEX([1]价格表!$B$4:$I$31,M2156,5),IF(AND(J2156&gt;3.3,J2156&lt;=4),INDEX([1]价格表!$B$4:$I$31,M2156,6),IF(AND(J2156&gt;4,J2156&lt;=5.5),INDEX([1]价格表!$B$4:$I$31,M2156,7),IF(J2156&gt;5.5,2.6+INDEX([1]价格表!$B$4:$I$31,M2156,8)*L2156)))))))</f>
        <v>1.8</v>
      </c>
      <c r="O2156" s="3"/>
      <c r="P2156" s="3"/>
      <c r="Q2156" s="3">
        <f t="shared" si="67"/>
        <v>0</v>
      </c>
    </row>
    <row r="2157" spans="1:17">
      <c r="A2157" s="11">
        <v>4312412206911</v>
      </c>
      <c r="B2157" s="1" t="s">
        <v>19</v>
      </c>
      <c r="C2157" s="12">
        <v>20210222</v>
      </c>
      <c r="D2157" s="12">
        <v>610538201209</v>
      </c>
      <c r="E2157" s="12" t="s">
        <v>19</v>
      </c>
      <c r="F2157" s="12">
        <v>20210304</v>
      </c>
      <c r="G2157" s="12" t="s">
        <v>20</v>
      </c>
      <c r="H2157" s="12" t="s">
        <v>24</v>
      </c>
      <c r="I2157" s="12" t="s">
        <v>111</v>
      </c>
      <c r="J2157" s="12">
        <v>0.8</v>
      </c>
      <c r="K2157" s="12" t="s">
        <v>23</v>
      </c>
      <c r="L2157">
        <f t="shared" si="66"/>
        <v>1</v>
      </c>
      <c r="M2157">
        <f>MATCH(H:H,[1]价格表!$B$4:$B$35,0)</f>
        <v>1</v>
      </c>
      <c r="N2157" s="4">
        <f>IF(J2157&lt;=0.3,INDEX([1]价格表!$B$4:$I$31,M2157,2),IF(AND(J2157&gt;0.3,J2157&lt;=1),INDEX([1]价格表!$B$4:$I$31,M2157,3),IF(AND(J2157&gt;1,J2157&lt;=2.2),INDEX([1]价格表!$B$4:$I$31,M2157,4),IF(AND(J2157&gt;2.2,J2157&lt;=3.3),INDEX([1]价格表!$B$4:$I$31,M2157,5),IF(AND(J2157&gt;3.3,J2157&lt;=4),INDEX([1]价格表!$B$4:$I$31,M2157,6),IF(AND(J2157&gt;4,J2157&lt;=5.5),INDEX([1]价格表!$B$4:$I$31,M2157,7),IF(J2157&gt;5.5,2.6+INDEX([1]价格表!$B$4:$I$31,M2157,8)*L2157)))))))</f>
        <v>1.8</v>
      </c>
      <c r="O2157" s="3"/>
      <c r="P2157" s="3"/>
      <c r="Q2157" s="3">
        <f t="shared" si="67"/>
        <v>0</v>
      </c>
    </row>
    <row r="2158" spans="1:17">
      <c r="A2158" s="11">
        <v>4312419572273</v>
      </c>
      <c r="B2158" s="1" t="s">
        <v>19</v>
      </c>
      <c r="C2158" s="12">
        <v>20210222</v>
      </c>
      <c r="D2158" s="12">
        <v>610538201209</v>
      </c>
      <c r="E2158" s="12" t="s">
        <v>19</v>
      </c>
      <c r="F2158" s="12">
        <v>20210304</v>
      </c>
      <c r="G2158" s="12" t="s">
        <v>20</v>
      </c>
      <c r="H2158" s="12" t="s">
        <v>24</v>
      </c>
      <c r="I2158" s="12" t="s">
        <v>111</v>
      </c>
      <c r="J2158" s="12">
        <v>0.78</v>
      </c>
      <c r="K2158" s="12" t="s">
        <v>23</v>
      </c>
      <c r="L2158">
        <f t="shared" si="66"/>
        <v>1</v>
      </c>
      <c r="M2158">
        <f>MATCH(H:H,[1]价格表!$B$4:$B$35,0)</f>
        <v>1</v>
      </c>
      <c r="N2158" s="4">
        <f>IF(J2158&lt;=0.3,INDEX([1]价格表!$B$4:$I$31,M2158,2),IF(AND(J2158&gt;0.3,J2158&lt;=1),INDEX([1]价格表!$B$4:$I$31,M2158,3),IF(AND(J2158&gt;1,J2158&lt;=2.2),INDEX([1]价格表!$B$4:$I$31,M2158,4),IF(AND(J2158&gt;2.2,J2158&lt;=3.3),INDEX([1]价格表!$B$4:$I$31,M2158,5),IF(AND(J2158&gt;3.3,J2158&lt;=4),INDEX([1]价格表!$B$4:$I$31,M2158,6),IF(AND(J2158&gt;4,J2158&lt;=5.5),INDEX([1]价格表!$B$4:$I$31,M2158,7),IF(J2158&gt;5.5,2.6+INDEX([1]价格表!$B$4:$I$31,M2158,8)*L2158)))))))</f>
        <v>1.8</v>
      </c>
      <c r="O2158" s="3"/>
      <c r="P2158" s="3"/>
      <c r="Q2158" s="3">
        <f t="shared" si="67"/>
        <v>0</v>
      </c>
    </row>
    <row r="2159" spans="1:17">
      <c r="A2159" s="11">
        <v>4312419572274</v>
      </c>
      <c r="B2159" s="1" t="s">
        <v>19</v>
      </c>
      <c r="C2159" s="12">
        <v>20210222</v>
      </c>
      <c r="D2159" s="12">
        <v>610538201209</v>
      </c>
      <c r="E2159" s="12" t="s">
        <v>19</v>
      </c>
      <c r="F2159" s="12">
        <v>20210304</v>
      </c>
      <c r="G2159" s="12" t="s">
        <v>20</v>
      </c>
      <c r="H2159" s="12" t="s">
        <v>24</v>
      </c>
      <c r="I2159" s="12" t="s">
        <v>111</v>
      </c>
      <c r="J2159" s="12">
        <v>0.76</v>
      </c>
      <c r="K2159" s="12" t="s">
        <v>23</v>
      </c>
      <c r="L2159">
        <f t="shared" si="66"/>
        <v>1</v>
      </c>
      <c r="M2159">
        <f>MATCH(H:H,[1]价格表!$B$4:$B$35,0)</f>
        <v>1</v>
      </c>
      <c r="N2159" s="4">
        <f>IF(J2159&lt;=0.3,INDEX([1]价格表!$B$4:$I$31,M2159,2),IF(AND(J2159&gt;0.3,J2159&lt;=1),INDEX([1]价格表!$B$4:$I$31,M2159,3),IF(AND(J2159&gt;1,J2159&lt;=2.2),INDEX([1]价格表!$B$4:$I$31,M2159,4),IF(AND(J2159&gt;2.2,J2159&lt;=3.3),INDEX([1]价格表!$B$4:$I$31,M2159,5),IF(AND(J2159&gt;3.3,J2159&lt;=4),INDEX([1]价格表!$B$4:$I$31,M2159,6),IF(AND(J2159&gt;4,J2159&lt;=5.5),INDEX([1]价格表!$B$4:$I$31,M2159,7),IF(J2159&gt;5.5,2.6+INDEX([1]价格表!$B$4:$I$31,M2159,8)*L2159)))))))</f>
        <v>1.8</v>
      </c>
      <c r="O2159" s="3"/>
      <c r="P2159" s="3"/>
      <c r="Q2159" s="3">
        <f t="shared" si="67"/>
        <v>0</v>
      </c>
    </row>
    <row r="2160" spans="1:17">
      <c r="A2160" s="11">
        <v>4312419572275</v>
      </c>
      <c r="B2160" s="1" t="s">
        <v>19</v>
      </c>
      <c r="C2160" s="12">
        <v>20210222</v>
      </c>
      <c r="D2160" s="12">
        <v>610538201209</v>
      </c>
      <c r="E2160" s="12" t="s">
        <v>19</v>
      </c>
      <c r="F2160" s="12">
        <v>20210304</v>
      </c>
      <c r="G2160" s="12" t="s">
        <v>20</v>
      </c>
      <c r="H2160" s="12" t="s">
        <v>24</v>
      </c>
      <c r="I2160" s="12" t="s">
        <v>111</v>
      </c>
      <c r="J2160" s="12">
        <v>0.77</v>
      </c>
      <c r="K2160" s="12" t="s">
        <v>23</v>
      </c>
      <c r="L2160">
        <f t="shared" si="66"/>
        <v>1</v>
      </c>
      <c r="M2160">
        <f>MATCH(H:H,[1]价格表!$B$4:$B$35,0)</f>
        <v>1</v>
      </c>
      <c r="N2160" s="4">
        <f>IF(J2160&lt;=0.3,INDEX([1]价格表!$B$4:$I$31,M2160,2),IF(AND(J2160&gt;0.3,J2160&lt;=1),INDEX([1]价格表!$B$4:$I$31,M2160,3),IF(AND(J2160&gt;1,J2160&lt;=2.2),INDEX([1]价格表!$B$4:$I$31,M2160,4),IF(AND(J2160&gt;2.2,J2160&lt;=3.3),INDEX([1]价格表!$B$4:$I$31,M2160,5),IF(AND(J2160&gt;3.3,J2160&lt;=4),INDEX([1]价格表!$B$4:$I$31,M2160,6),IF(AND(J2160&gt;4,J2160&lt;=5.5),INDEX([1]价格表!$B$4:$I$31,M2160,7),IF(J2160&gt;5.5,2.6+INDEX([1]价格表!$B$4:$I$31,M2160,8)*L2160)))))))</f>
        <v>1.8</v>
      </c>
      <c r="O2160" s="3"/>
      <c r="P2160" s="3"/>
      <c r="Q2160" s="3">
        <f t="shared" si="67"/>
        <v>0</v>
      </c>
    </row>
    <row r="2161" spans="1:17">
      <c r="A2161" s="11">
        <v>4312419572276</v>
      </c>
      <c r="B2161" s="1" t="s">
        <v>19</v>
      </c>
      <c r="C2161" s="12">
        <v>20210222</v>
      </c>
      <c r="D2161" s="12">
        <v>610538201209</v>
      </c>
      <c r="E2161" s="12" t="s">
        <v>19</v>
      </c>
      <c r="F2161" s="12">
        <v>20210304</v>
      </c>
      <c r="G2161" s="12" t="s">
        <v>20</v>
      </c>
      <c r="H2161" s="12" t="s">
        <v>24</v>
      </c>
      <c r="I2161" s="12" t="s">
        <v>111</v>
      </c>
      <c r="J2161" s="12">
        <v>0.78</v>
      </c>
      <c r="K2161" s="12" t="s">
        <v>23</v>
      </c>
      <c r="L2161">
        <f t="shared" si="66"/>
        <v>1</v>
      </c>
      <c r="M2161">
        <f>MATCH(H:H,[1]价格表!$B$4:$B$35,0)</f>
        <v>1</v>
      </c>
      <c r="N2161" s="4">
        <f>IF(J2161&lt;=0.3,INDEX([1]价格表!$B$4:$I$31,M2161,2),IF(AND(J2161&gt;0.3,J2161&lt;=1),INDEX([1]价格表!$B$4:$I$31,M2161,3),IF(AND(J2161&gt;1,J2161&lt;=2.2),INDEX([1]价格表!$B$4:$I$31,M2161,4),IF(AND(J2161&gt;2.2,J2161&lt;=3.3),INDEX([1]价格表!$B$4:$I$31,M2161,5),IF(AND(J2161&gt;3.3,J2161&lt;=4),INDEX([1]价格表!$B$4:$I$31,M2161,6),IF(AND(J2161&gt;4,J2161&lt;=5.5),INDEX([1]价格表!$B$4:$I$31,M2161,7),IF(J2161&gt;5.5,2.6+INDEX([1]价格表!$B$4:$I$31,M2161,8)*L2161)))))))</f>
        <v>1.8</v>
      </c>
      <c r="O2161" s="3"/>
      <c r="P2161" s="3"/>
      <c r="Q2161" s="3">
        <f t="shared" si="67"/>
        <v>0</v>
      </c>
    </row>
    <row r="2162" spans="1:17">
      <c r="A2162" s="11">
        <v>4312419572277</v>
      </c>
      <c r="B2162" s="1" t="s">
        <v>19</v>
      </c>
      <c r="C2162" s="12">
        <v>20210222</v>
      </c>
      <c r="D2162" s="12">
        <v>610538201209</v>
      </c>
      <c r="E2162" s="12" t="s">
        <v>19</v>
      </c>
      <c r="F2162" s="12">
        <v>20210304</v>
      </c>
      <c r="G2162" s="12" t="s">
        <v>20</v>
      </c>
      <c r="H2162" s="12" t="s">
        <v>24</v>
      </c>
      <c r="I2162" s="12" t="s">
        <v>111</v>
      </c>
      <c r="J2162" s="12">
        <v>0.76</v>
      </c>
      <c r="K2162" s="12" t="s">
        <v>23</v>
      </c>
      <c r="L2162">
        <f t="shared" si="66"/>
        <v>1</v>
      </c>
      <c r="M2162">
        <f>MATCH(H:H,[1]价格表!$B$4:$B$35,0)</f>
        <v>1</v>
      </c>
      <c r="N2162" s="4">
        <f>IF(J2162&lt;=0.3,INDEX([1]价格表!$B$4:$I$31,M2162,2),IF(AND(J2162&gt;0.3,J2162&lt;=1),INDEX([1]价格表!$B$4:$I$31,M2162,3),IF(AND(J2162&gt;1,J2162&lt;=2.2),INDEX([1]价格表!$B$4:$I$31,M2162,4),IF(AND(J2162&gt;2.2,J2162&lt;=3.3),INDEX([1]价格表!$B$4:$I$31,M2162,5),IF(AND(J2162&gt;3.3,J2162&lt;=4),INDEX([1]价格表!$B$4:$I$31,M2162,6),IF(AND(J2162&gt;4,J2162&lt;=5.5),INDEX([1]价格表!$B$4:$I$31,M2162,7),IF(J2162&gt;5.5,2.6+INDEX([1]价格表!$B$4:$I$31,M2162,8)*L2162)))))))</f>
        <v>1.8</v>
      </c>
      <c r="O2162" s="3"/>
      <c r="P2162" s="3"/>
      <c r="Q2162" s="3">
        <f t="shared" si="67"/>
        <v>0</v>
      </c>
    </row>
    <row r="2163" spans="1:17">
      <c r="A2163" s="11">
        <v>4312419572278</v>
      </c>
      <c r="B2163" s="1" t="s">
        <v>19</v>
      </c>
      <c r="C2163" s="12">
        <v>20210222</v>
      </c>
      <c r="D2163" s="12">
        <v>610538201209</v>
      </c>
      <c r="E2163" s="12" t="s">
        <v>19</v>
      </c>
      <c r="F2163" s="12">
        <v>20210304</v>
      </c>
      <c r="G2163" s="12" t="s">
        <v>20</v>
      </c>
      <c r="H2163" s="12" t="s">
        <v>24</v>
      </c>
      <c r="I2163" s="12" t="s">
        <v>111</v>
      </c>
      <c r="J2163" s="12">
        <v>0.92</v>
      </c>
      <c r="K2163" s="12" t="s">
        <v>23</v>
      </c>
      <c r="L2163">
        <f t="shared" si="66"/>
        <v>1</v>
      </c>
      <c r="M2163">
        <f>MATCH(H:H,[1]价格表!$B$4:$B$35,0)</f>
        <v>1</v>
      </c>
      <c r="N2163" s="4">
        <f>IF(J2163&lt;=0.3,INDEX([1]价格表!$B$4:$I$31,M2163,2),IF(AND(J2163&gt;0.3,J2163&lt;=1),INDEX([1]价格表!$B$4:$I$31,M2163,3),IF(AND(J2163&gt;1,J2163&lt;=2.2),INDEX([1]价格表!$B$4:$I$31,M2163,4),IF(AND(J2163&gt;2.2,J2163&lt;=3.3),INDEX([1]价格表!$B$4:$I$31,M2163,5),IF(AND(J2163&gt;3.3,J2163&lt;=4),INDEX([1]价格表!$B$4:$I$31,M2163,6),IF(AND(J2163&gt;4,J2163&lt;=5.5),INDEX([1]价格表!$B$4:$I$31,M2163,7),IF(J2163&gt;5.5,2.6+INDEX([1]价格表!$B$4:$I$31,M2163,8)*L2163)))))))</f>
        <v>1.8</v>
      </c>
      <c r="O2163" s="3"/>
      <c r="P2163" s="3"/>
      <c r="Q2163" s="3">
        <f t="shared" si="67"/>
        <v>0</v>
      </c>
    </row>
    <row r="2164" spans="1:17">
      <c r="A2164" s="11">
        <v>4312419572279</v>
      </c>
      <c r="B2164" s="1" t="s">
        <v>19</v>
      </c>
      <c r="C2164" s="12">
        <v>20210222</v>
      </c>
      <c r="D2164" s="12">
        <v>610538201209</v>
      </c>
      <c r="E2164" s="12" t="s">
        <v>19</v>
      </c>
      <c r="F2164" s="12">
        <v>20210304</v>
      </c>
      <c r="G2164" s="12" t="s">
        <v>20</v>
      </c>
      <c r="H2164" s="12" t="s">
        <v>24</v>
      </c>
      <c r="I2164" s="12" t="s">
        <v>111</v>
      </c>
      <c r="J2164" s="12">
        <v>0.78</v>
      </c>
      <c r="K2164" s="12" t="s">
        <v>23</v>
      </c>
      <c r="L2164">
        <f t="shared" si="66"/>
        <v>1</v>
      </c>
      <c r="M2164">
        <f>MATCH(H:H,[1]价格表!$B$4:$B$35,0)</f>
        <v>1</v>
      </c>
      <c r="N2164" s="4">
        <f>IF(J2164&lt;=0.3,INDEX([1]价格表!$B$4:$I$31,M2164,2),IF(AND(J2164&gt;0.3,J2164&lt;=1),INDEX([1]价格表!$B$4:$I$31,M2164,3),IF(AND(J2164&gt;1,J2164&lt;=2.2),INDEX([1]价格表!$B$4:$I$31,M2164,4),IF(AND(J2164&gt;2.2,J2164&lt;=3.3),INDEX([1]价格表!$B$4:$I$31,M2164,5),IF(AND(J2164&gt;3.3,J2164&lt;=4),INDEX([1]价格表!$B$4:$I$31,M2164,6),IF(AND(J2164&gt;4,J2164&lt;=5.5),INDEX([1]价格表!$B$4:$I$31,M2164,7),IF(J2164&gt;5.5,2.6+INDEX([1]价格表!$B$4:$I$31,M2164,8)*L2164)))))))</f>
        <v>1.8</v>
      </c>
      <c r="O2164" s="3"/>
      <c r="P2164" s="3"/>
      <c r="Q2164" s="3">
        <f t="shared" si="67"/>
        <v>0</v>
      </c>
    </row>
    <row r="2165" spans="1:17">
      <c r="A2165" s="11">
        <v>4312419572280</v>
      </c>
      <c r="B2165" s="1" t="s">
        <v>19</v>
      </c>
      <c r="C2165" s="12">
        <v>20210222</v>
      </c>
      <c r="D2165" s="12">
        <v>610538201209</v>
      </c>
      <c r="E2165" s="12" t="s">
        <v>19</v>
      </c>
      <c r="F2165" s="12">
        <v>20210304</v>
      </c>
      <c r="G2165" s="12" t="s">
        <v>20</v>
      </c>
      <c r="H2165" s="12" t="s">
        <v>24</v>
      </c>
      <c r="I2165" s="12" t="s">
        <v>111</v>
      </c>
      <c r="J2165" s="12">
        <v>0.76</v>
      </c>
      <c r="K2165" s="12" t="s">
        <v>23</v>
      </c>
      <c r="L2165">
        <f t="shared" si="66"/>
        <v>1</v>
      </c>
      <c r="M2165">
        <f>MATCH(H:H,[1]价格表!$B$4:$B$35,0)</f>
        <v>1</v>
      </c>
      <c r="N2165" s="4">
        <f>IF(J2165&lt;=0.3,INDEX([1]价格表!$B$4:$I$31,M2165,2),IF(AND(J2165&gt;0.3,J2165&lt;=1),INDEX([1]价格表!$B$4:$I$31,M2165,3),IF(AND(J2165&gt;1,J2165&lt;=2.2),INDEX([1]价格表!$B$4:$I$31,M2165,4),IF(AND(J2165&gt;2.2,J2165&lt;=3.3),INDEX([1]价格表!$B$4:$I$31,M2165,5),IF(AND(J2165&gt;3.3,J2165&lt;=4),INDEX([1]价格表!$B$4:$I$31,M2165,6),IF(AND(J2165&gt;4,J2165&lt;=5.5),INDEX([1]价格表!$B$4:$I$31,M2165,7),IF(J2165&gt;5.5,2.6+INDEX([1]价格表!$B$4:$I$31,M2165,8)*L2165)))))))</f>
        <v>1.8</v>
      </c>
      <c r="O2165" s="3"/>
      <c r="P2165" s="3"/>
      <c r="Q2165" s="3">
        <f t="shared" si="67"/>
        <v>0</v>
      </c>
    </row>
    <row r="2166" spans="1:17">
      <c r="A2166" s="11">
        <v>4312419572281</v>
      </c>
      <c r="B2166" s="1" t="s">
        <v>19</v>
      </c>
      <c r="C2166" s="12">
        <v>20210222</v>
      </c>
      <c r="D2166" s="12">
        <v>610538201209</v>
      </c>
      <c r="E2166" s="12" t="s">
        <v>19</v>
      </c>
      <c r="F2166" s="12">
        <v>20210304</v>
      </c>
      <c r="G2166" s="12" t="s">
        <v>20</v>
      </c>
      <c r="H2166" s="12" t="s">
        <v>24</v>
      </c>
      <c r="I2166" s="12" t="s">
        <v>111</v>
      </c>
      <c r="J2166" s="12">
        <v>0.76</v>
      </c>
      <c r="K2166" s="12" t="s">
        <v>23</v>
      </c>
      <c r="L2166">
        <f t="shared" si="66"/>
        <v>1</v>
      </c>
      <c r="M2166">
        <f>MATCH(H:H,[1]价格表!$B$4:$B$35,0)</f>
        <v>1</v>
      </c>
      <c r="N2166" s="4">
        <f>IF(J2166&lt;=0.3,INDEX([1]价格表!$B$4:$I$31,M2166,2),IF(AND(J2166&gt;0.3,J2166&lt;=1),INDEX([1]价格表!$B$4:$I$31,M2166,3),IF(AND(J2166&gt;1,J2166&lt;=2.2),INDEX([1]价格表!$B$4:$I$31,M2166,4),IF(AND(J2166&gt;2.2,J2166&lt;=3.3),INDEX([1]价格表!$B$4:$I$31,M2166,5),IF(AND(J2166&gt;3.3,J2166&lt;=4),INDEX([1]价格表!$B$4:$I$31,M2166,6),IF(AND(J2166&gt;4,J2166&lt;=5.5),INDEX([1]价格表!$B$4:$I$31,M2166,7),IF(J2166&gt;5.5,2.6+INDEX([1]价格表!$B$4:$I$31,M2166,8)*L2166)))))))</f>
        <v>1.8</v>
      </c>
      <c r="O2166" s="3"/>
      <c r="P2166" s="3"/>
      <c r="Q2166" s="3">
        <f t="shared" si="67"/>
        <v>0</v>
      </c>
    </row>
    <row r="2167" spans="1:17">
      <c r="A2167" s="11">
        <v>4312419572282</v>
      </c>
      <c r="B2167" s="1" t="s">
        <v>19</v>
      </c>
      <c r="C2167" s="12">
        <v>20210222</v>
      </c>
      <c r="D2167" s="12">
        <v>610538201209</v>
      </c>
      <c r="E2167" s="12" t="s">
        <v>19</v>
      </c>
      <c r="F2167" s="12">
        <v>20210304</v>
      </c>
      <c r="G2167" s="12" t="s">
        <v>20</v>
      </c>
      <c r="H2167" s="12" t="s">
        <v>24</v>
      </c>
      <c r="I2167" s="12" t="s">
        <v>111</v>
      </c>
      <c r="J2167" s="12">
        <v>0.78</v>
      </c>
      <c r="K2167" s="12" t="s">
        <v>23</v>
      </c>
      <c r="L2167">
        <f t="shared" si="66"/>
        <v>1</v>
      </c>
      <c r="M2167">
        <f>MATCH(H:H,[1]价格表!$B$4:$B$35,0)</f>
        <v>1</v>
      </c>
      <c r="N2167" s="4">
        <f>IF(J2167&lt;=0.3,INDEX([1]价格表!$B$4:$I$31,M2167,2),IF(AND(J2167&gt;0.3,J2167&lt;=1),INDEX([1]价格表!$B$4:$I$31,M2167,3),IF(AND(J2167&gt;1,J2167&lt;=2.2),INDEX([1]价格表!$B$4:$I$31,M2167,4),IF(AND(J2167&gt;2.2,J2167&lt;=3.3),INDEX([1]价格表!$B$4:$I$31,M2167,5),IF(AND(J2167&gt;3.3,J2167&lt;=4),INDEX([1]价格表!$B$4:$I$31,M2167,6),IF(AND(J2167&gt;4,J2167&lt;=5.5),INDEX([1]价格表!$B$4:$I$31,M2167,7),IF(J2167&gt;5.5,2.6+INDEX([1]价格表!$B$4:$I$31,M2167,8)*L2167)))))))</f>
        <v>1.8</v>
      </c>
      <c r="O2167" s="3"/>
      <c r="P2167" s="3"/>
      <c r="Q2167" s="3">
        <f t="shared" si="67"/>
        <v>0</v>
      </c>
    </row>
    <row r="2168" spans="1:17">
      <c r="A2168" s="11">
        <v>4312419572305</v>
      </c>
      <c r="B2168" s="1" t="s">
        <v>19</v>
      </c>
      <c r="C2168" s="12">
        <v>20210222</v>
      </c>
      <c r="D2168" s="12">
        <v>610538201209</v>
      </c>
      <c r="E2168" s="12" t="s">
        <v>19</v>
      </c>
      <c r="F2168" s="12">
        <v>20210304</v>
      </c>
      <c r="G2168" s="12" t="s">
        <v>20</v>
      </c>
      <c r="H2168" s="12" t="s">
        <v>24</v>
      </c>
      <c r="I2168" s="12" t="s">
        <v>111</v>
      </c>
      <c r="J2168" s="12">
        <v>0.76</v>
      </c>
      <c r="K2168" s="12" t="s">
        <v>23</v>
      </c>
      <c r="L2168">
        <f t="shared" si="66"/>
        <v>1</v>
      </c>
      <c r="M2168">
        <f>MATCH(H:H,[1]价格表!$B$4:$B$35,0)</f>
        <v>1</v>
      </c>
      <c r="N2168" s="4">
        <f>IF(J2168&lt;=0.3,INDEX([1]价格表!$B$4:$I$31,M2168,2),IF(AND(J2168&gt;0.3,J2168&lt;=1),INDEX([1]价格表!$B$4:$I$31,M2168,3),IF(AND(J2168&gt;1,J2168&lt;=2.2),INDEX([1]价格表!$B$4:$I$31,M2168,4),IF(AND(J2168&gt;2.2,J2168&lt;=3.3),INDEX([1]价格表!$B$4:$I$31,M2168,5),IF(AND(J2168&gt;3.3,J2168&lt;=4),INDEX([1]价格表!$B$4:$I$31,M2168,6),IF(AND(J2168&gt;4,J2168&lt;=5.5),INDEX([1]价格表!$B$4:$I$31,M2168,7),IF(J2168&gt;5.5,2.6+INDEX([1]价格表!$B$4:$I$31,M2168,8)*L2168)))))))</f>
        <v>1.8</v>
      </c>
      <c r="O2168" s="3"/>
      <c r="P2168" s="3"/>
      <c r="Q2168" s="3">
        <f t="shared" si="67"/>
        <v>0</v>
      </c>
    </row>
    <row r="2169" spans="1:17">
      <c r="A2169" s="11">
        <v>4312419572306</v>
      </c>
      <c r="B2169" s="1" t="s">
        <v>19</v>
      </c>
      <c r="C2169" s="12">
        <v>20210222</v>
      </c>
      <c r="D2169" s="12">
        <v>610538201209</v>
      </c>
      <c r="E2169" s="12" t="s">
        <v>19</v>
      </c>
      <c r="F2169" s="12">
        <v>20210304</v>
      </c>
      <c r="G2169" s="12" t="s">
        <v>20</v>
      </c>
      <c r="H2169" s="12" t="s">
        <v>40</v>
      </c>
      <c r="I2169" s="12" t="s">
        <v>103</v>
      </c>
      <c r="J2169" s="12">
        <v>0.76</v>
      </c>
      <c r="K2169" s="12" t="s">
        <v>23</v>
      </c>
      <c r="L2169">
        <f t="shared" si="66"/>
        <v>1</v>
      </c>
      <c r="M2169">
        <f>MATCH(H:H,[1]价格表!$B$4:$B$35,0)</f>
        <v>9</v>
      </c>
      <c r="N2169" s="4">
        <f>IF(J2169&lt;=0.3,INDEX([1]价格表!$B$4:$I$31,M2169,2),IF(AND(J2169&gt;0.3,J2169&lt;=1),INDEX([1]价格表!$B$4:$I$31,M2169,3),IF(AND(J2169&gt;1,J2169&lt;=2.2),INDEX([1]价格表!$B$4:$I$31,M2169,4),IF(AND(J2169&gt;2.2,J2169&lt;=3.3),INDEX([1]价格表!$B$4:$I$31,M2169,5),IF(AND(J2169&gt;3.3,J2169&lt;=4),INDEX([1]价格表!$B$4:$I$31,M2169,6),IF(AND(J2169&gt;4,J2169&lt;=5.5),INDEX([1]价格表!$B$4:$I$31,M2169,7),IF(J2169&gt;5.5,2.6+INDEX([1]价格表!$B$4:$I$31,M2169,8)*L2169)))))))</f>
        <v>1.8</v>
      </c>
      <c r="O2169" s="3"/>
      <c r="P2169" s="3"/>
      <c r="Q2169" s="3">
        <f t="shared" si="67"/>
        <v>0</v>
      </c>
    </row>
    <row r="2170" spans="1:17">
      <c r="A2170" s="11">
        <v>4312419572307</v>
      </c>
      <c r="B2170" s="1" t="s">
        <v>19</v>
      </c>
      <c r="C2170" s="12">
        <v>20210222</v>
      </c>
      <c r="D2170" s="12">
        <v>610538201209</v>
      </c>
      <c r="E2170" s="12" t="s">
        <v>19</v>
      </c>
      <c r="F2170" s="12">
        <v>20210304</v>
      </c>
      <c r="G2170" s="12" t="s">
        <v>20</v>
      </c>
      <c r="H2170" s="12" t="s">
        <v>24</v>
      </c>
      <c r="I2170" s="12" t="s">
        <v>111</v>
      </c>
      <c r="J2170" s="12">
        <v>0.89</v>
      </c>
      <c r="K2170" s="12" t="s">
        <v>23</v>
      </c>
      <c r="L2170">
        <f t="shared" si="66"/>
        <v>1</v>
      </c>
      <c r="M2170">
        <f>MATCH(H:H,[1]价格表!$B$4:$B$35,0)</f>
        <v>1</v>
      </c>
      <c r="N2170" s="4">
        <f>IF(J2170&lt;=0.3,INDEX([1]价格表!$B$4:$I$31,M2170,2),IF(AND(J2170&gt;0.3,J2170&lt;=1),INDEX([1]价格表!$B$4:$I$31,M2170,3),IF(AND(J2170&gt;1,J2170&lt;=2.2),INDEX([1]价格表!$B$4:$I$31,M2170,4),IF(AND(J2170&gt;2.2,J2170&lt;=3.3),INDEX([1]价格表!$B$4:$I$31,M2170,5),IF(AND(J2170&gt;3.3,J2170&lt;=4),INDEX([1]价格表!$B$4:$I$31,M2170,6),IF(AND(J2170&gt;4,J2170&lt;=5.5),INDEX([1]价格表!$B$4:$I$31,M2170,7),IF(J2170&gt;5.5,2.6+INDEX([1]价格表!$B$4:$I$31,M2170,8)*L2170)))))))</f>
        <v>1.8</v>
      </c>
      <c r="O2170" s="3"/>
      <c r="P2170" s="3"/>
      <c r="Q2170" s="3">
        <f t="shared" si="67"/>
        <v>0</v>
      </c>
    </row>
    <row r="2171" spans="1:17">
      <c r="A2171" s="11">
        <v>4312419572308</v>
      </c>
      <c r="B2171" s="1" t="s">
        <v>19</v>
      </c>
      <c r="C2171" s="12">
        <v>20210222</v>
      </c>
      <c r="D2171" s="12">
        <v>610538201209</v>
      </c>
      <c r="E2171" s="12" t="s">
        <v>19</v>
      </c>
      <c r="F2171" s="12">
        <v>20210304</v>
      </c>
      <c r="G2171" s="12" t="s">
        <v>20</v>
      </c>
      <c r="H2171" s="12" t="s">
        <v>24</v>
      </c>
      <c r="I2171" s="12" t="s">
        <v>111</v>
      </c>
      <c r="J2171" s="12">
        <v>0.79</v>
      </c>
      <c r="K2171" s="12" t="s">
        <v>23</v>
      </c>
      <c r="L2171">
        <f t="shared" si="66"/>
        <v>1</v>
      </c>
      <c r="M2171">
        <f>MATCH(H:H,[1]价格表!$B$4:$B$35,0)</f>
        <v>1</v>
      </c>
      <c r="N2171" s="4">
        <f>IF(J2171&lt;=0.3,INDEX([1]价格表!$B$4:$I$31,M2171,2),IF(AND(J2171&gt;0.3,J2171&lt;=1),INDEX([1]价格表!$B$4:$I$31,M2171,3),IF(AND(J2171&gt;1,J2171&lt;=2.2),INDEX([1]价格表!$B$4:$I$31,M2171,4),IF(AND(J2171&gt;2.2,J2171&lt;=3.3),INDEX([1]价格表!$B$4:$I$31,M2171,5),IF(AND(J2171&gt;3.3,J2171&lt;=4),INDEX([1]价格表!$B$4:$I$31,M2171,6),IF(AND(J2171&gt;4,J2171&lt;=5.5),INDEX([1]价格表!$B$4:$I$31,M2171,7),IF(J2171&gt;5.5,2.6+INDEX([1]价格表!$B$4:$I$31,M2171,8)*L2171)))))))</f>
        <v>1.8</v>
      </c>
      <c r="O2171" s="3"/>
      <c r="P2171" s="3"/>
      <c r="Q2171" s="3">
        <f t="shared" si="67"/>
        <v>0</v>
      </c>
    </row>
    <row r="2172" spans="1:17">
      <c r="A2172" s="11">
        <v>4312419572309</v>
      </c>
      <c r="B2172" s="1" t="s">
        <v>19</v>
      </c>
      <c r="C2172" s="12">
        <v>20210222</v>
      </c>
      <c r="D2172" s="12">
        <v>610538201209</v>
      </c>
      <c r="E2172" s="12" t="s">
        <v>19</v>
      </c>
      <c r="F2172" s="12">
        <v>20210304</v>
      </c>
      <c r="G2172" s="12" t="s">
        <v>20</v>
      </c>
      <c r="H2172" s="12" t="s">
        <v>24</v>
      </c>
      <c r="I2172" s="12" t="s">
        <v>111</v>
      </c>
      <c r="J2172" s="12">
        <v>0.78</v>
      </c>
      <c r="K2172" s="12" t="s">
        <v>23</v>
      </c>
      <c r="L2172">
        <f t="shared" si="66"/>
        <v>1</v>
      </c>
      <c r="M2172">
        <f>MATCH(H:H,[1]价格表!$B$4:$B$35,0)</f>
        <v>1</v>
      </c>
      <c r="N2172" s="4">
        <f>IF(J2172&lt;=0.3,INDEX([1]价格表!$B$4:$I$31,M2172,2),IF(AND(J2172&gt;0.3,J2172&lt;=1),INDEX([1]价格表!$B$4:$I$31,M2172,3),IF(AND(J2172&gt;1,J2172&lt;=2.2),INDEX([1]价格表!$B$4:$I$31,M2172,4),IF(AND(J2172&gt;2.2,J2172&lt;=3.3),INDEX([1]价格表!$B$4:$I$31,M2172,5),IF(AND(J2172&gt;3.3,J2172&lt;=4),INDEX([1]价格表!$B$4:$I$31,M2172,6),IF(AND(J2172&gt;4,J2172&lt;=5.5),INDEX([1]价格表!$B$4:$I$31,M2172,7),IF(J2172&gt;5.5,2.6+INDEX([1]价格表!$B$4:$I$31,M2172,8)*L2172)))))))</f>
        <v>1.8</v>
      </c>
      <c r="O2172" s="3"/>
      <c r="P2172" s="3"/>
      <c r="Q2172" s="3">
        <f t="shared" si="67"/>
        <v>0</v>
      </c>
    </row>
    <row r="2173" spans="1:17">
      <c r="A2173" s="11">
        <v>4312419572310</v>
      </c>
      <c r="B2173" s="1" t="s">
        <v>19</v>
      </c>
      <c r="C2173" s="12">
        <v>20210222</v>
      </c>
      <c r="D2173" s="12">
        <v>610538201209</v>
      </c>
      <c r="E2173" s="12" t="s">
        <v>19</v>
      </c>
      <c r="F2173" s="12">
        <v>20210304</v>
      </c>
      <c r="G2173" s="12" t="s">
        <v>20</v>
      </c>
      <c r="H2173" s="12" t="s">
        <v>24</v>
      </c>
      <c r="I2173" s="12" t="s">
        <v>111</v>
      </c>
      <c r="J2173" s="12">
        <v>0.79</v>
      </c>
      <c r="K2173" s="12" t="s">
        <v>23</v>
      </c>
      <c r="L2173">
        <f t="shared" si="66"/>
        <v>1</v>
      </c>
      <c r="M2173">
        <f>MATCH(H:H,[1]价格表!$B$4:$B$35,0)</f>
        <v>1</v>
      </c>
      <c r="N2173" s="4">
        <f>IF(J2173&lt;=0.3,INDEX([1]价格表!$B$4:$I$31,M2173,2),IF(AND(J2173&gt;0.3,J2173&lt;=1),INDEX([1]价格表!$B$4:$I$31,M2173,3),IF(AND(J2173&gt;1,J2173&lt;=2.2),INDEX([1]价格表!$B$4:$I$31,M2173,4),IF(AND(J2173&gt;2.2,J2173&lt;=3.3),INDEX([1]价格表!$B$4:$I$31,M2173,5),IF(AND(J2173&gt;3.3,J2173&lt;=4),INDEX([1]价格表!$B$4:$I$31,M2173,6),IF(AND(J2173&gt;4,J2173&lt;=5.5),INDEX([1]价格表!$B$4:$I$31,M2173,7),IF(J2173&gt;5.5,2.6+INDEX([1]价格表!$B$4:$I$31,M2173,8)*L2173)))))))</f>
        <v>1.8</v>
      </c>
      <c r="O2173" s="3"/>
      <c r="P2173" s="3"/>
      <c r="Q2173" s="3">
        <f t="shared" si="67"/>
        <v>0</v>
      </c>
    </row>
    <row r="2174" spans="1:17">
      <c r="A2174" s="11">
        <v>4312419572311</v>
      </c>
      <c r="B2174" s="1" t="s">
        <v>19</v>
      </c>
      <c r="C2174" s="12">
        <v>20210222</v>
      </c>
      <c r="D2174" s="12">
        <v>610538201209</v>
      </c>
      <c r="E2174" s="12" t="s">
        <v>19</v>
      </c>
      <c r="F2174" s="12">
        <v>20210304</v>
      </c>
      <c r="G2174" s="12" t="s">
        <v>20</v>
      </c>
      <c r="H2174" s="12" t="s">
        <v>24</v>
      </c>
      <c r="I2174" s="12" t="s">
        <v>111</v>
      </c>
      <c r="J2174" s="12">
        <v>0.93</v>
      </c>
      <c r="K2174" s="12" t="s">
        <v>23</v>
      </c>
      <c r="L2174">
        <f t="shared" si="66"/>
        <v>1</v>
      </c>
      <c r="M2174">
        <f>MATCH(H:H,[1]价格表!$B$4:$B$35,0)</f>
        <v>1</v>
      </c>
      <c r="N2174" s="4">
        <f>IF(J2174&lt;=0.3,INDEX([1]价格表!$B$4:$I$31,M2174,2),IF(AND(J2174&gt;0.3,J2174&lt;=1),INDEX([1]价格表!$B$4:$I$31,M2174,3),IF(AND(J2174&gt;1,J2174&lt;=2.2),INDEX([1]价格表!$B$4:$I$31,M2174,4),IF(AND(J2174&gt;2.2,J2174&lt;=3.3),INDEX([1]价格表!$B$4:$I$31,M2174,5),IF(AND(J2174&gt;3.3,J2174&lt;=4),INDEX([1]价格表!$B$4:$I$31,M2174,6),IF(AND(J2174&gt;4,J2174&lt;=5.5),INDEX([1]价格表!$B$4:$I$31,M2174,7),IF(J2174&gt;5.5,2.6+INDEX([1]价格表!$B$4:$I$31,M2174,8)*L2174)))))))</f>
        <v>1.8</v>
      </c>
      <c r="O2174" s="3"/>
      <c r="P2174" s="3"/>
      <c r="Q2174" s="3">
        <f t="shared" si="67"/>
        <v>0</v>
      </c>
    </row>
    <row r="2175" spans="1:17">
      <c r="A2175" s="11">
        <v>4312419572312</v>
      </c>
      <c r="B2175" s="1" t="s">
        <v>19</v>
      </c>
      <c r="C2175" s="12">
        <v>20210222</v>
      </c>
      <c r="D2175" s="12">
        <v>610538201209</v>
      </c>
      <c r="E2175" s="12" t="s">
        <v>19</v>
      </c>
      <c r="F2175" s="12">
        <v>20210304</v>
      </c>
      <c r="G2175" s="12" t="s">
        <v>20</v>
      </c>
      <c r="H2175" s="12" t="s">
        <v>40</v>
      </c>
      <c r="I2175" s="12" t="s">
        <v>41</v>
      </c>
      <c r="J2175" s="12">
        <v>0.83</v>
      </c>
      <c r="K2175" s="12" t="s">
        <v>23</v>
      </c>
      <c r="L2175">
        <f t="shared" si="66"/>
        <v>1</v>
      </c>
      <c r="M2175">
        <f>MATCH(H:H,[1]价格表!$B$4:$B$35,0)</f>
        <v>9</v>
      </c>
      <c r="N2175" s="4">
        <f>IF(J2175&lt;=0.3,INDEX([1]价格表!$B$4:$I$31,M2175,2),IF(AND(J2175&gt;0.3,J2175&lt;=1),INDEX([1]价格表!$B$4:$I$31,M2175,3),IF(AND(J2175&gt;1,J2175&lt;=2.2),INDEX([1]价格表!$B$4:$I$31,M2175,4),IF(AND(J2175&gt;2.2,J2175&lt;=3.3),INDEX([1]价格表!$B$4:$I$31,M2175,5),IF(AND(J2175&gt;3.3,J2175&lt;=4),INDEX([1]价格表!$B$4:$I$31,M2175,6),IF(AND(J2175&gt;4,J2175&lt;=5.5),INDEX([1]价格表!$B$4:$I$31,M2175,7),IF(J2175&gt;5.5,2.6+INDEX([1]价格表!$B$4:$I$31,M2175,8)*L2175)))))))</f>
        <v>1.8</v>
      </c>
      <c r="O2175" s="3"/>
      <c r="P2175" s="3"/>
      <c r="Q2175" s="3">
        <f t="shared" si="67"/>
        <v>0</v>
      </c>
    </row>
    <row r="2176" spans="1:17">
      <c r="A2176" s="11">
        <v>4312419611074</v>
      </c>
      <c r="B2176" s="1" t="s">
        <v>19</v>
      </c>
      <c r="C2176" s="12">
        <v>20210222</v>
      </c>
      <c r="D2176" s="12">
        <v>610538201209</v>
      </c>
      <c r="E2176" s="12" t="s">
        <v>19</v>
      </c>
      <c r="F2176" s="12">
        <v>20210304</v>
      </c>
      <c r="G2176" s="12" t="s">
        <v>20</v>
      </c>
      <c r="H2176" s="12" t="s">
        <v>24</v>
      </c>
      <c r="I2176" s="12" t="s">
        <v>111</v>
      </c>
      <c r="J2176" s="12">
        <v>1.22</v>
      </c>
      <c r="K2176" s="12" t="s">
        <v>23</v>
      </c>
      <c r="L2176">
        <f t="shared" si="66"/>
        <v>2</v>
      </c>
      <c r="M2176">
        <f>MATCH(H:H,[1]价格表!$B$4:$B$35,0)</f>
        <v>1</v>
      </c>
      <c r="N2176" s="4">
        <f>IF(J2176&lt;=0.3,INDEX([1]价格表!$B$4:$I$31,M2176,2),IF(AND(J2176&gt;0.3,J2176&lt;=1),INDEX([1]价格表!$B$4:$I$31,M2176,3),IF(AND(J2176&gt;1,J2176&lt;=2.2),INDEX([1]价格表!$B$4:$I$31,M2176,4),IF(AND(J2176&gt;2.2,J2176&lt;=3.3),INDEX([1]价格表!$B$4:$I$31,M2176,5),IF(AND(J2176&gt;3.3,J2176&lt;=4),INDEX([1]价格表!$B$4:$I$31,M2176,6),IF(AND(J2176&gt;4,J2176&lt;=5.5),INDEX([1]价格表!$B$4:$I$31,M2176,7),IF(J2176&gt;5.5,2.6+INDEX([1]价格表!$B$4:$I$31,M2176,8)*L2176)))))))</f>
        <v>2.15</v>
      </c>
      <c r="O2176" s="5">
        <v>0.76</v>
      </c>
      <c r="P2176" s="5">
        <v>1.8</v>
      </c>
      <c r="Q2176" s="3">
        <f t="shared" si="67"/>
        <v>-0.35</v>
      </c>
    </row>
    <row r="2177" spans="1:17">
      <c r="A2177" s="11">
        <v>4312419611075</v>
      </c>
      <c r="B2177" s="1" t="s">
        <v>19</v>
      </c>
      <c r="C2177" s="12">
        <v>20210222</v>
      </c>
      <c r="D2177" s="12">
        <v>610538201209</v>
      </c>
      <c r="E2177" s="12" t="s">
        <v>19</v>
      </c>
      <c r="F2177" s="12">
        <v>20210304</v>
      </c>
      <c r="G2177" s="12" t="s">
        <v>20</v>
      </c>
      <c r="H2177" s="12" t="s">
        <v>24</v>
      </c>
      <c r="I2177" s="12" t="s">
        <v>111</v>
      </c>
      <c r="J2177" s="12">
        <v>0.76</v>
      </c>
      <c r="K2177" s="12" t="s">
        <v>23</v>
      </c>
      <c r="L2177">
        <f t="shared" si="66"/>
        <v>1</v>
      </c>
      <c r="M2177">
        <f>MATCH(H:H,[1]价格表!$B$4:$B$35,0)</f>
        <v>1</v>
      </c>
      <c r="N2177" s="4">
        <f>IF(J2177&lt;=0.3,INDEX([1]价格表!$B$4:$I$31,M2177,2),IF(AND(J2177&gt;0.3,J2177&lt;=1),INDEX([1]价格表!$B$4:$I$31,M2177,3),IF(AND(J2177&gt;1,J2177&lt;=2.2),INDEX([1]价格表!$B$4:$I$31,M2177,4),IF(AND(J2177&gt;2.2,J2177&lt;=3.3),INDEX([1]价格表!$B$4:$I$31,M2177,5),IF(AND(J2177&gt;3.3,J2177&lt;=4),INDEX([1]价格表!$B$4:$I$31,M2177,6),IF(AND(J2177&gt;4,J2177&lt;=5.5),INDEX([1]价格表!$B$4:$I$31,M2177,7),IF(J2177&gt;5.5,2.6+INDEX([1]价格表!$B$4:$I$31,M2177,8)*L2177)))))))</f>
        <v>1.8</v>
      </c>
      <c r="O2177" s="3"/>
      <c r="P2177" s="3"/>
      <c r="Q2177" s="3">
        <f t="shared" si="67"/>
        <v>0</v>
      </c>
    </row>
    <row r="2178" spans="1:17">
      <c r="A2178" s="11">
        <v>4312419611076</v>
      </c>
      <c r="B2178" s="1" t="s">
        <v>19</v>
      </c>
      <c r="C2178" s="12">
        <v>20210222</v>
      </c>
      <c r="D2178" s="12">
        <v>610538201209</v>
      </c>
      <c r="E2178" s="12" t="s">
        <v>19</v>
      </c>
      <c r="F2178" s="12">
        <v>20210304</v>
      </c>
      <c r="G2178" s="12" t="s">
        <v>20</v>
      </c>
      <c r="H2178" s="12" t="s">
        <v>24</v>
      </c>
      <c r="I2178" s="12" t="s">
        <v>111</v>
      </c>
      <c r="J2178" s="12">
        <v>0.77</v>
      </c>
      <c r="K2178" s="12" t="s">
        <v>23</v>
      </c>
      <c r="L2178">
        <f t="shared" si="66"/>
        <v>1</v>
      </c>
      <c r="M2178">
        <f>MATCH(H:H,[1]价格表!$B$4:$B$35,0)</f>
        <v>1</v>
      </c>
      <c r="N2178" s="4">
        <f>IF(J2178&lt;=0.3,INDEX([1]价格表!$B$4:$I$31,M2178,2),IF(AND(J2178&gt;0.3,J2178&lt;=1),INDEX([1]价格表!$B$4:$I$31,M2178,3),IF(AND(J2178&gt;1,J2178&lt;=2.2),INDEX([1]价格表!$B$4:$I$31,M2178,4),IF(AND(J2178&gt;2.2,J2178&lt;=3.3),INDEX([1]价格表!$B$4:$I$31,M2178,5),IF(AND(J2178&gt;3.3,J2178&lt;=4),INDEX([1]价格表!$B$4:$I$31,M2178,6),IF(AND(J2178&gt;4,J2178&lt;=5.5),INDEX([1]价格表!$B$4:$I$31,M2178,7),IF(J2178&gt;5.5,2.6+INDEX([1]价格表!$B$4:$I$31,M2178,8)*L2178)))))))</f>
        <v>1.8</v>
      </c>
      <c r="O2178" s="3"/>
      <c r="P2178" s="3"/>
      <c r="Q2178" s="3">
        <f t="shared" si="67"/>
        <v>0</v>
      </c>
    </row>
    <row r="2179" spans="1:17">
      <c r="A2179" s="11">
        <v>4312419611077</v>
      </c>
      <c r="B2179" s="1" t="s">
        <v>19</v>
      </c>
      <c r="C2179" s="12">
        <v>20210222</v>
      </c>
      <c r="D2179" s="12">
        <v>610538201209</v>
      </c>
      <c r="E2179" s="12" t="s">
        <v>19</v>
      </c>
      <c r="F2179" s="12">
        <v>20210304</v>
      </c>
      <c r="G2179" s="12" t="s">
        <v>20</v>
      </c>
      <c r="H2179" s="12" t="s">
        <v>24</v>
      </c>
      <c r="I2179" s="12" t="s">
        <v>111</v>
      </c>
      <c r="J2179" s="12">
        <v>0.76</v>
      </c>
      <c r="K2179" s="12" t="s">
        <v>23</v>
      </c>
      <c r="L2179">
        <f t="shared" si="66"/>
        <v>1</v>
      </c>
      <c r="M2179">
        <f>MATCH(H:H,[1]价格表!$B$4:$B$35,0)</f>
        <v>1</v>
      </c>
      <c r="N2179" s="4">
        <f>IF(J2179&lt;=0.3,INDEX([1]价格表!$B$4:$I$31,M2179,2),IF(AND(J2179&gt;0.3,J2179&lt;=1),INDEX([1]价格表!$B$4:$I$31,M2179,3),IF(AND(J2179&gt;1,J2179&lt;=2.2),INDEX([1]价格表!$B$4:$I$31,M2179,4),IF(AND(J2179&gt;2.2,J2179&lt;=3.3),INDEX([1]价格表!$B$4:$I$31,M2179,5),IF(AND(J2179&gt;3.3,J2179&lt;=4),INDEX([1]价格表!$B$4:$I$31,M2179,6),IF(AND(J2179&gt;4,J2179&lt;=5.5),INDEX([1]价格表!$B$4:$I$31,M2179,7),IF(J2179&gt;5.5,2.6+INDEX([1]价格表!$B$4:$I$31,M2179,8)*L2179)))))))</f>
        <v>1.8</v>
      </c>
      <c r="O2179" s="3"/>
      <c r="P2179" s="3"/>
      <c r="Q2179" s="3">
        <f t="shared" si="67"/>
        <v>0</v>
      </c>
    </row>
    <row r="2180" spans="1:17">
      <c r="A2180" s="11">
        <v>4312419611078</v>
      </c>
      <c r="B2180" s="1" t="s">
        <v>19</v>
      </c>
      <c r="C2180" s="12">
        <v>20210222</v>
      </c>
      <c r="D2180" s="12">
        <v>610538201209</v>
      </c>
      <c r="E2180" s="12" t="s">
        <v>19</v>
      </c>
      <c r="F2180" s="12">
        <v>20210304</v>
      </c>
      <c r="G2180" s="12" t="s">
        <v>20</v>
      </c>
      <c r="H2180" s="12" t="s">
        <v>24</v>
      </c>
      <c r="I2180" s="12" t="s">
        <v>111</v>
      </c>
      <c r="J2180" s="12">
        <v>0.79</v>
      </c>
      <c r="K2180" s="12" t="s">
        <v>23</v>
      </c>
      <c r="L2180">
        <f t="shared" ref="L2180:L2243" si="68">ROUNDUP(J2180,0)</f>
        <v>1</v>
      </c>
      <c r="M2180">
        <f>MATCH(H:H,[1]价格表!$B$4:$B$35,0)</f>
        <v>1</v>
      </c>
      <c r="N2180" s="4">
        <f>IF(J2180&lt;=0.3,INDEX([1]价格表!$B$4:$I$31,M2180,2),IF(AND(J2180&gt;0.3,J2180&lt;=1),INDEX([1]价格表!$B$4:$I$31,M2180,3),IF(AND(J2180&gt;1,J2180&lt;=2.2),INDEX([1]价格表!$B$4:$I$31,M2180,4),IF(AND(J2180&gt;2.2,J2180&lt;=3.3),INDEX([1]价格表!$B$4:$I$31,M2180,5),IF(AND(J2180&gt;3.3,J2180&lt;=4),INDEX([1]价格表!$B$4:$I$31,M2180,6),IF(AND(J2180&gt;4,J2180&lt;=5.5),INDEX([1]价格表!$B$4:$I$31,M2180,7),IF(J2180&gt;5.5,2.6+INDEX([1]价格表!$B$4:$I$31,M2180,8)*L2180)))))))</f>
        <v>1.8</v>
      </c>
      <c r="O2180" s="3"/>
      <c r="P2180" s="3"/>
      <c r="Q2180" s="3">
        <f t="shared" ref="Q2180:Q2243" si="69">IF(P2180&gt;0,P2180-N2180,0)</f>
        <v>0</v>
      </c>
    </row>
    <row r="2181" spans="1:17">
      <c r="A2181" s="11">
        <v>4312419611079</v>
      </c>
      <c r="B2181" s="1" t="s">
        <v>19</v>
      </c>
      <c r="C2181" s="12">
        <v>20210222</v>
      </c>
      <c r="D2181" s="12">
        <v>610538201209</v>
      </c>
      <c r="E2181" s="12" t="s">
        <v>19</v>
      </c>
      <c r="F2181" s="12">
        <v>20210304</v>
      </c>
      <c r="G2181" s="12" t="s">
        <v>20</v>
      </c>
      <c r="H2181" s="12" t="s">
        <v>24</v>
      </c>
      <c r="I2181" s="12" t="s">
        <v>111</v>
      </c>
      <c r="J2181" s="12">
        <v>0.76</v>
      </c>
      <c r="K2181" s="12" t="s">
        <v>23</v>
      </c>
      <c r="L2181">
        <f t="shared" si="68"/>
        <v>1</v>
      </c>
      <c r="M2181">
        <f>MATCH(H:H,[1]价格表!$B$4:$B$35,0)</f>
        <v>1</v>
      </c>
      <c r="N2181" s="4">
        <f>IF(J2181&lt;=0.3,INDEX([1]价格表!$B$4:$I$31,M2181,2),IF(AND(J2181&gt;0.3,J2181&lt;=1),INDEX([1]价格表!$B$4:$I$31,M2181,3),IF(AND(J2181&gt;1,J2181&lt;=2.2),INDEX([1]价格表!$B$4:$I$31,M2181,4),IF(AND(J2181&gt;2.2,J2181&lt;=3.3),INDEX([1]价格表!$B$4:$I$31,M2181,5),IF(AND(J2181&gt;3.3,J2181&lt;=4),INDEX([1]价格表!$B$4:$I$31,M2181,6),IF(AND(J2181&gt;4,J2181&lt;=5.5),INDEX([1]价格表!$B$4:$I$31,M2181,7),IF(J2181&gt;5.5,2.6+INDEX([1]价格表!$B$4:$I$31,M2181,8)*L2181)))))))</f>
        <v>1.8</v>
      </c>
      <c r="O2181" s="3"/>
      <c r="P2181" s="3"/>
      <c r="Q2181" s="3">
        <f t="shared" si="69"/>
        <v>0</v>
      </c>
    </row>
    <row r="2182" spans="1:17">
      <c r="A2182" s="11">
        <v>4312419611080</v>
      </c>
      <c r="B2182" s="1" t="s">
        <v>19</v>
      </c>
      <c r="C2182" s="12">
        <v>20210222</v>
      </c>
      <c r="D2182" s="12">
        <v>610538201209</v>
      </c>
      <c r="E2182" s="12" t="s">
        <v>19</v>
      </c>
      <c r="F2182" s="12">
        <v>20210304</v>
      </c>
      <c r="G2182" s="12" t="s">
        <v>20</v>
      </c>
      <c r="H2182" s="12" t="s">
        <v>24</v>
      </c>
      <c r="I2182" s="12" t="s">
        <v>111</v>
      </c>
      <c r="J2182" s="12">
        <v>0.76</v>
      </c>
      <c r="K2182" s="12" t="s">
        <v>23</v>
      </c>
      <c r="L2182">
        <f t="shared" si="68"/>
        <v>1</v>
      </c>
      <c r="M2182">
        <f>MATCH(H:H,[1]价格表!$B$4:$B$35,0)</f>
        <v>1</v>
      </c>
      <c r="N2182" s="4">
        <f>IF(J2182&lt;=0.3,INDEX([1]价格表!$B$4:$I$31,M2182,2),IF(AND(J2182&gt;0.3,J2182&lt;=1),INDEX([1]价格表!$B$4:$I$31,M2182,3),IF(AND(J2182&gt;1,J2182&lt;=2.2),INDEX([1]价格表!$B$4:$I$31,M2182,4),IF(AND(J2182&gt;2.2,J2182&lt;=3.3),INDEX([1]价格表!$B$4:$I$31,M2182,5),IF(AND(J2182&gt;3.3,J2182&lt;=4),INDEX([1]价格表!$B$4:$I$31,M2182,6),IF(AND(J2182&gt;4,J2182&lt;=5.5),INDEX([1]价格表!$B$4:$I$31,M2182,7),IF(J2182&gt;5.5,2.6+INDEX([1]价格表!$B$4:$I$31,M2182,8)*L2182)))))))</f>
        <v>1.8</v>
      </c>
      <c r="O2182" s="3"/>
      <c r="P2182" s="3"/>
      <c r="Q2182" s="3">
        <f t="shared" si="69"/>
        <v>0</v>
      </c>
    </row>
    <row r="2183" spans="1:17">
      <c r="A2183" s="11">
        <v>4312419611081</v>
      </c>
      <c r="B2183" s="1" t="s">
        <v>19</v>
      </c>
      <c r="C2183" s="12">
        <v>20210222</v>
      </c>
      <c r="D2183" s="12">
        <v>610538201209</v>
      </c>
      <c r="E2183" s="12" t="s">
        <v>19</v>
      </c>
      <c r="F2183" s="12">
        <v>20210304</v>
      </c>
      <c r="G2183" s="12" t="s">
        <v>20</v>
      </c>
      <c r="H2183" s="12" t="s">
        <v>24</v>
      </c>
      <c r="I2183" s="12" t="s">
        <v>111</v>
      </c>
      <c r="J2183" s="12">
        <v>0.76</v>
      </c>
      <c r="K2183" s="12" t="s">
        <v>23</v>
      </c>
      <c r="L2183">
        <f t="shared" si="68"/>
        <v>1</v>
      </c>
      <c r="M2183">
        <f>MATCH(H:H,[1]价格表!$B$4:$B$35,0)</f>
        <v>1</v>
      </c>
      <c r="N2183" s="4">
        <f>IF(J2183&lt;=0.3,INDEX([1]价格表!$B$4:$I$31,M2183,2),IF(AND(J2183&gt;0.3,J2183&lt;=1),INDEX([1]价格表!$B$4:$I$31,M2183,3),IF(AND(J2183&gt;1,J2183&lt;=2.2),INDEX([1]价格表!$B$4:$I$31,M2183,4),IF(AND(J2183&gt;2.2,J2183&lt;=3.3),INDEX([1]价格表!$B$4:$I$31,M2183,5),IF(AND(J2183&gt;3.3,J2183&lt;=4),INDEX([1]价格表!$B$4:$I$31,M2183,6),IF(AND(J2183&gt;4,J2183&lt;=5.5),INDEX([1]价格表!$B$4:$I$31,M2183,7),IF(J2183&gt;5.5,2.6+INDEX([1]价格表!$B$4:$I$31,M2183,8)*L2183)))))))</f>
        <v>1.8</v>
      </c>
      <c r="O2183" s="3"/>
      <c r="P2183" s="3"/>
      <c r="Q2183" s="3">
        <f t="shared" si="69"/>
        <v>0</v>
      </c>
    </row>
    <row r="2184" spans="1:17">
      <c r="A2184" s="11">
        <v>4312419611082</v>
      </c>
      <c r="B2184" s="1" t="s">
        <v>19</v>
      </c>
      <c r="C2184" s="12">
        <v>20210222</v>
      </c>
      <c r="D2184" s="12">
        <v>610538201209</v>
      </c>
      <c r="E2184" s="12" t="s">
        <v>19</v>
      </c>
      <c r="F2184" s="12">
        <v>20210304</v>
      </c>
      <c r="G2184" s="12" t="s">
        <v>20</v>
      </c>
      <c r="H2184" s="12" t="s">
        <v>24</v>
      </c>
      <c r="I2184" s="12" t="s">
        <v>111</v>
      </c>
      <c r="J2184" s="12">
        <v>0.78</v>
      </c>
      <c r="K2184" s="12" t="s">
        <v>23</v>
      </c>
      <c r="L2184">
        <f t="shared" si="68"/>
        <v>1</v>
      </c>
      <c r="M2184">
        <f>MATCH(H:H,[1]价格表!$B$4:$B$35,0)</f>
        <v>1</v>
      </c>
      <c r="N2184" s="4">
        <f>IF(J2184&lt;=0.3,INDEX([1]价格表!$B$4:$I$31,M2184,2),IF(AND(J2184&gt;0.3,J2184&lt;=1),INDEX([1]价格表!$B$4:$I$31,M2184,3),IF(AND(J2184&gt;1,J2184&lt;=2.2),INDEX([1]价格表!$B$4:$I$31,M2184,4),IF(AND(J2184&gt;2.2,J2184&lt;=3.3),INDEX([1]价格表!$B$4:$I$31,M2184,5),IF(AND(J2184&gt;3.3,J2184&lt;=4),INDEX([1]价格表!$B$4:$I$31,M2184,6),IF(AND(J2184&gt;4,J2184&lt;=5.5),INDEX([1]价格表!$B$4:$I$31,M2184,7),IF(J2184&gt;5.5,2.6+INDEX([1]价格表!$B$4:$I$31,M2184,8)*L2184)))))))</f>
        <v>1.8</v>
      </c>
      <c r="O2184" s="3"/>
      <c r="P2184" s="3"/>
      <c r="Q2184" s="3">
        <f t="shared" si="69"/>
        <v>0</v>
      </c>
    </row>
    <row r="2185" spans="1:17">
      <c r="A2185" s="11">
        <v>4312419611083</v>
      </c>
      <c r="B2185" s="1" t="s">
        <v>19</v>
      </c>
      <c r="C2185" s="12">
        <v>20210222</v>
      </c>
      <c r="D2185" s="12">
        <v>610538201209</v>
      </c>
      <c r="E2185" s="12" t="s">
        <v>19</v>
      </c>
      <c r="F2185" s="12">
        <v>20210304</v>
      </c>
      <c r="G2185" s="12" t="s">
        <v>20</v>
      </c>
      <c r="H2185" s="12" t="s">
        <v>54</v>
      </c>
      <c r="I2185" s="12" t="s">
        <v>59</v>
      </c>
      <c r="J2185" s="12">
        <v>0.79</v>
      </c>
      <c r="K2185" s="12" t="s">
        <v>23</v>
      </c>
      <c r="L2185">
        <f t="shared" si="68"/>
        <v>1</v>
      </c>
      <c r="M2185">
        <f>MATCH(H:H,[1]价格表!$B$4:$B$35,0)</f>
        <v>10</v>
      </c>
      <c r="N2185" s="4">
        <f>IF(J2185&lt;=0.3,INDEX([1]价格表!$B$4:$I$31,M2185,2),IF(AND(J2185&gt;0.3,J2185&lt;=1),INDEX([1]价格表!$B$4:$I$31,M2185,3),IF(AND(J2185&gt;1,J2185&lt;=2.2),INDEX([1]价格表!$B$4:$I$31,M2185,4),IF(AND(J2185&gt;2.2,J2185&lt;=3.3),INDEX([1]价格表!$B$4:$I$31,M2185,5),IF(AND(J2185&gt;3.3,J2185&lt;=4),INDEX([1]价格表!$B$4:$I$31,M2185,6),IF(AND(J2185&gt;4,J2185&lt;=5.5),INDEX([1]价格表!$B$4:$I$31,M2185,7),IF(J2185&gt;5.5,2.6+INDEX([1]价格表!$B$4:$I$31,M2185,8)*L2185)))))))</f>
        <v>1.8</v>
      </c>
      <c r="O2185" s="3"/>
      <c r="P2185" s="3"/>
      <c r="Q2185" s="3">
        <f t="shared" si="69"/>
        <v>0</v>
      </c>
    </row>
    <row r="2186" spans="1:17">
      <c r="A2186" s="11">
        <v>4312420378744</v>
      </c>
      <c r="B2186" s="1" t="s">
        <v>19</v>
      </c>
      <c r="C2186" s="12">
        <v>20210222</v>
      </c>
      <c r="D2186" s="12">
        <v>610538201209</v>
      </c>
      <c r="E2186" s="12" t="s">
        <v>19</v>
      </c>
      <c r="F2186" s="12">
        <v>20210304</v>
      </c>
      <c r="G2186" s="12" t="s">
        <v>20</v>
      </c>
      <c r="H2186" s="12" t="s">
        <v>24</v>
      </c>
      <c r="I2186" s="12" t="s">
        <v>80</v>
      </c>
      <c r="J2186" s="12">
        <v>0.94</v>
      </c>
      <c r="K2186" s="12" t="s">
        <v>23</v>
      </c>
      <c r="L2186">
        <f t="shared" si="68"/>
        <v>1</v>
      </c>
      <c r="M2186">
        <f>MATCH(H:H,[1]价格表!$B$4:$B$35,0)</f>
        <v>1</v>
      </c>
      <c r="N2186" s="4">
        <f>IF(J2186&lt;=0.3,INDEX([1]价格表!$B$4:$I$31,M2186,2),IF(AND(J2186&gt;0.3,J2186&lt;=1),INDEX([1]价格表!$B$4:$I$31,M2186,3),IF(AND(J2186&gt;1,J2186&lt;=2.2),INDEX([1]价格表!$B$4:$I$31,M2186,4),IF(AND(J2186&gt;2.2,J2186&lt;=3.3),INDEX([1]价格表!$B$4:$I$31,M2186,5),IF(AND(J2186&gt;3.3,J2186&lt;=4),INDEX([1]价格表!$B$4:$I$31,M2186,6),IF(AND(J2186&gt;4,J2186&lt;=5.5),INDEX([1]价格表!$B$4:$I$31,M2186,7),IF(J2186&gt;5.5,2.6+INDEX([1]价格表!$B$4:$I$31,M2186,8)*L2186)))))))</f>
        <v>1.8</v>
      </c>
      <c r="O2186" s="3"/>
      <c r="P2186" s="3"/>
      <c r="Q2186" s="3">
        <f t="shared" si="69"/>
        <v>0</v>
      </c>
    </row>
    <row r="2187" spans="1:17">
      <c r="A2187" s="11">
        <v>4312420378745</v>
      </c>
      <c r="B2187" s="1" t="s">
        <v>19</v>
      </c>
      <c r="C2187" s="12">
        <v>20210222</v>
      </c>
      <c r="D2187" s="12">
        <v>610538201209</v>
      </c>
      <c r="E2187" s="12" t="s">
        <v>19</v>
      </c>
      <c r="F2187" s="12">
        <v>20210304</v>
      </c>
      <c r="G2187" s="12" t="s">
        <v>20</v>
      </c>
      <c r="H2187" s="12" t="s">
        <v>24</v>
      </c>
      <c r="I2187" s="12" t="s">
        <v>228</v>
      </c>
      <c r="J2187" s="12">
        <v>1.92</v>
      </c>
      <c r="K2187" s="12" t="s">
        <v>23</v>
      </c>
      <c r="L2187">
        <f t="shared" si="68"/>
        <v>2</v>
      </c>
      <c r="M2187">
        <f>MATCH(H:H,[1]价格表!$B$4:$B$35,0)</f>
        <v>1</v>
      </c>
      <c r="N2187" s="4">
        <f>IF(J2187&lt;=0.3,INDEX([1]价格表!$B$4:$I$31,M2187,2),IF(AND(J2187&gt;0.3,J2187&lt;=1),INDEX([1]价格表!$B$4:$I$31,M2187,3),IF(AND(J2187&gt;1,J2187&lt;=2.2),INDEX([1]价格表!$B$4:$I$31,M2187,4),IF(AND(J2187&gt;2.2,J2187&lt;=3.3),INDEX([1]价格表!$B$4:$I$31,M2187,5),IF(AND(J2187&gt;3.3,J2187&lt;=4),INDEX([1]价格表!$B$4:$I$31,M2187,6),IF(AND(J2187&gt;4,J2187&lt;=5.5),INDEX([1]价格表!$B$4:$I$31,M2187,7),IF(J2187&gt;5.5,2.6+INDEX([1]价格表!$B$4:$I$31,M2187,8)*L2187)))))))</f>
        <v>2.15</v>
      </c>
      <c r="O2187" s="3"/>
      <c r="P2187" s="3"/>
      <c r="Q2187" s="3">
        <f t="shared" si="69"/>
        <v>0</v>
      </c>
    </row>
    <row r="2188" spans="1:17">
      <c r="A2188" s="11">
        <v>4312426237856</v>
      </c>
      <c r="B2188" s="1" t="s">
        <v>19</v>
      </c>
      <c r="C2188" s="12">
        <v>20210222</v>
      </c>
      <c r="D2188" s="12">
        <v>610538201209</v>
      </c>
      <c r="E2188" s="12" t="s">
        <v>19</v>
      </c>
      <c r="F2188" s="12">
        <v>20210304</v>
      </c>
      <c r="G2188" s="12" t="s">
        <v>20</v>
      </c>
      <c r="H2188" s="12" t="s">
        <v>24</v>
      </c>
      <c r="I2188" s="12" t="s">
        <v>25</v>
      </c>
      <c r="J2188" s="12">
        <v>0.73</v>
      </c>
      <c r="K2188" s="12" t="s">
        <v>23</v>
      </c>
      <c r="L2188">
        <f t="shared" si="68"/>
        <v>1</v>
      </c>
      <c r="M2188">
        <f>MATCH(H:H,[1]价格表!$B$4:$B$35,0)</f>
        <v>1</v>
      </c>
      <c r="N2188" s="4">
        <f>IF(J2188&lt;=0.3,INDEX([1]价格表!$B$4:$I$31,M2188,2),IF(AND(J2188&gt;0.3,J2188&lt;=1),INDEX([1]价格表!$B$4:$I$31,M2188,3),IF(AND(J2188&gt;1,J2188&lt;=2.2),INDEX([1]价格表!$B$4:$I$31,M2188,4),IF(AND(J2188&gt;2.2,J2188&lt;=3.3),INDEX([1]价格表!$B$4:$I$31,M2188,5),IF(AND(J2188&gt;3.3,J2188&lt;=4),INDEX([1]价格表!$B$4:$I$31,M2188,6),IF(AND(J2188&gt;4,J2188&lt;=5.5),INDEX([1]价格表!$B$4:$I$31,M2188,7),IF(J2188&gt;5.5,2.6+INDEX([1]价格表!$B$4:$I$31,M2188,8)*L2188)))))))</f>
        <v>1.8</v>
      </c>
      <c r="O2188" s="3"/>
      <c r="P2188" s="3"/>
      <c r="Q2188" s="3">
        <f t="shared" si="69"/>
        <v>0</v>
      </c>
    </row>
    <row r="2189" spans="1:17">
      <c r="A2189" s="11">
        <v>4312426237857</v>
      </c>
      <c r="B2189" s="1" t="s">
        <v>19</v>
      </c>
      <c r="C2189" s="12">
        <v>20210222</v>
      </c>
      <c r="D2189" s="12">
        <v>610538201209</v>
      </c>
      <c r="E2189" s="12" t="s">
        <v>19</v>
      </c>
      <c r="F2189" s="12">
        <v>20210304</v>
      </c>
      <c r="G2189" s="12" t="s">
        <v>20</v>
      </c>
      <c r="H2189" s="12" t="s">
        <v>24</v>
      </c>
      <c r="I2189" s="12" t="s">
        <v>25</v>
      </c>
      <c r="J2189" s="12">
        <v>0.64</v>
      </c>
      <c r="K2189" s="12" t="s">
        <v>23</v>
      </c>
      <c r="L2189">
        <f t="shared" si="68"/>
        <v>1</v>
      </c>
      <c r="M2189">
        <f>MATCH(H:H,[1]价格表!$B$4:$B$35,0)</f>
        <v>1</v>
      </c>
      <c r="N2189" s="4">
        <f>IF(J2189&lt;=0.3,INDEX([1]价格表!$B$4:$I$31,M2189,2),IF(AND(J2189&gt;0.3,J2189&lt;=1),INDEX([1]价格表!$B$4:$I$31,M2189,3),IF(AND(J2189&gt;1,J2189&lt;=2.2),INDEX([1]价格表!$B$4:$I$31,M2189,4),IF(AND(J2189&gt;2.2,J2189&lt;=3.3),INDEX([1]价格表!$B$4:$I$31,M2189,5),IF(AND(J2189&gt;3.3,J2189&lt;=4),INDEX([1]价格表!$B$4:$I$31,M2189,6),IF(AND(J2189&gt;4,J2189&lt;=5.5),INDEX([1]价格表!$B$4:$I$31,M2189,7),IF(J2189&gt;5.5,2.6+INDEX([1]价格表!$B$4:$I$31,M2189,8)*L2189)))))))</f>
        <v>1.8</v>
      </c>
      <c r="O2189" s="3"/>
      <c r="P2189" s="3"/>
      <c r="Q2189" s="3">
        <f t="shared" si="69"/>
        <v>0</v>
      </c>
    </row>
    <row r="2190" spans="1:17">
      <c r="A2190" s="11">
        <v>4312426237858</v>
      </c>
      <c r="B2190" s="1" t="s">
        <v>19</v>
      </c>
      <c r="C2190" s="12">
        <v>20210222</v>
      </c>
      <c r="D2190" s="12">
        <v>610538201209</v>
      </c>
      <c r="E2190" s="12" t="s">
        <v>19</v>
      </c>
      <c r="F2190" s="12">
        <v>20210304</v>
      </c>
      <c r="G2190" s="12" t="s">
        <v>20</v>
      </c>
      <c r="H2190" s="12" t="s">
        <v>24</v>
      </c>
      <c r="I2190" s="12" t="s">
        <v>25</v>
      </c>
      <c r="J2190" s="12">
        <v>0.44</v>
      </c>
      <c r="K2190" s="12" t="s">
        <v>23</v>
      </c>
      <c r="L2190">
        <f t="shared" si="68"/>
        <v>1</v>
      </c>
      <c r="M2190">
        <f>MATCH(H:H,[1]价格表!$B$4:$B$35,0)</f>
        <v>1</v>
      </c>
      <c r="N2190" s="4">
        <f>IF(J2190&lt;=0.3,INDEX([1]价格表!$B$4:$I$31,M2190,2),IF(AND(J2190&gt;0.3,J2190&lt;=1),INDEX([1]价格表!$B$4:$I$31,M2190,3),IF(AND(J2190&gt;1,J2190&lt;=2.2),INDEX([1]价格表!$B$4:$I$31,M2190,4),IF(AND(J2190&gt;2.2,J2190&lt;=3.3),INDEX([1]价格表!$B$4:$I$31,M2190,5),IF(AND(J2190&gt;3.3,J2190&lt;=4),INDEX([1]价格表!$B$4:$I$31,M2190,6),IF(AND(J2190&gt;4,J2190&lt;=5.5),INDEX([1]价格表!$B$4:$I$31,M2190,7),IF(J2190&gt;5.5,2.6+INDEX([1]价格表!$B$4:$I$31,M2190,8)*L2190)))))))</f>
        <v>1.8</v>
      </c>
      <c r="O2190" s="3"/>
      <c r="P2190" s="3"/>
      <c r="Q2190" s="3">
        <f t="shared" si="69"/>
        <v>0</v>
      </c>
    </row>
    <row r="2191" spans="1:17">
      <c r="A2191" s="11">
        <v>4312429159721</v>
      </c>
      <c r="B2191" s="1" t="s">
        <v>19</v>
      </c>
      <c r="C2191" s="12">
        <v>20210222</v>
      </c>
      <c r="D2191" s="12">
        <v>610538201209</v>
      </c>
      <c r="E2191" s="12" t="s">
        <v>19</v>
      </c>
      <c r="F2191" s="12">
        <v>20210304</v>
      </c>
      <c r="G2191" s="12" t="s">
        <v>20</v>
      </c>
      <c r="H2191" s="12" t="s">
        <v>24</v>
      </c>
      <c r="I2191" s="12" t="s">
        <v>111</v>
      </c>
      <c r="J2191" s="12">
        <v>0.78</v>
      </c>
      <c r="K2191" s="12" t="s">
        <v>23</v>
      </c>
      <c r="L2191">
        <f t="shared" si="68"/>
        <v>1</v>
      </c>
      <c r="M2191">
        <f>MATCH(H:H,[1]价格表!$B$4:$B$35,0)</f>
        <v>1</v>
      </c>
      <c r="N2191" s="4">
        <f>IF(J2191&lt;=0.3,INDEX([1]价格表!$B$4:$I$31,M2191,2),IF(AND(J2191&gt;0.3,J2191&lt;=1),INDEX([1]价格表!$B$4:$I$31,M2191,3),IF(AND(J2191&gt;1,J2191&lt;=2.2),INDEX([1]价格表!$B$4:$I$31,M2191,4),IF(AND(J2191&gt;2.2,J2191&lt;=3.3),INDEX([1]价格表!$B$4:$I$31,M2191,5),IF(AND(J2191&gt;3.3,J2191&lt;=4),INDEX([1]价格表!$B$4:$I$31,M2191,6),IF(AND(J2191&gt;4,J2191&lt;=5.5),INDEX([1]价格表!$B$4:$I$31,M2191,7),IF(J2191&gt;5.5,2.6+INDEX([1]价格表!$B$4:$I$31,M2191,8)*L2191)))))))</f>
        <v>1.8</v>
      </c>
      <c r="O2191" s="3"/>
      <c r="P2191" s="3"/>
      <c r="Q2191" s="3">
        <f t="shared" si="69"/>
        <v>0</v>
      </c>
    </row>
    <row r="2192" spans="1:17">
      <c r="A2192" s="11">
        <v>4312429159722</v>
      </c>
      <c r="B2192" s="1" t="s">
        <v>19</v>
      </c>
      <c r="C2192" s="12">
        <v>20210222</v>
      </c>
      <c r="D2192" s="12">
        <v>610538201209</v>
      </c>
      <c r="E2192" s="12" t="s">
        <v>19</v>
      </c>
      <c r="F2192" s="12">
        <v>20210304</v>
      </c>
      <c r="G2192" s="12" t="s">
        <v>20</v>
      </c>
      <c r="H2192" s="12" t="s">
        <v>24</v>
      </c>
      <c r="I2192" s="12" t="s">
        <v>111</v>
      </c>
      <c r="J2192" s="12">
        <v>0.84</v>
      </c>
      <c r="K2192" s="12" t="s">
        <v>23</v>
      </c>
      <c r="L2192">
        <f t="shared" si="68"/>
        <v>1</v>
      </c>
      <c r="M2192">
        <f>MATCH(H:H,[1]价格表!$B$4:$B$35,0)</f>
        <v>1</v>
      </c>
      <c r="N2192" s="4">
        <f>IF(J2192&lt;=0.3,INDEX([1]价格表!$B$4:$I$31,M2192,2),IF(AND(J2192&gt;0.3,J2192&lt;=1),INDEX([1]价格表!$B$4:$I$31,M2192,3),IF(AND(J2192&gt;1,J2192&lt;=2.2),INDEX([1]价格表!$B$4:$I$31,M2192,4),IF(AND(J2192&gt;2.2,J2192&lt;=3.3),INDEX([1]价格表!$B$4:$I$31,M2192,5),IF(AND(J2192&gt;3.3,J2192&lt;=4),INDEX([1]价格表!$B$4:$I$31,M2192,6),IF(AND(J2192&gt;4,J2192&lt;=5.5),INDEX([1]价格表!$B$4:$I$31,M2192,7),IF(J2192&gt;5.5,2.6+INDEX([1]价格表!$B$4:$I$31,M2192,8)*L2192)))))))</f>
        <v>1.8</v>
      </c>
      <c r="O2192" s="3"/>
      <c r="P2192" s="3"/>
      <c r="Q2192" s="3">
        <f t="shared" si="69"/>
        <v>0</v>
      </c>
    </row>
    <row r="2193" spans="1:17">
      <c r="A2193" s="11">
        <v>4312429159723</v>
      </c>
      <c r="B2193" s="1" t="s">
        <v>19</v>
      </c>
      <c r="C2193" s="12">
        <v>20210222</v>
      </c>
      <c r="D2193" s="12">
        <v>610538201209</v>
      </c>
      <c r="E2193" s="12" t="s">
        <v>19</v>
      </c>
      <c r="F2193" s="12">
        <v>20210304</v>
      </c>
      <c r="G2193" s="12" t="s">
        <v>20</v>
      </c>
      <c r="H2193" s="12" t="s">
        <v>33</v>
      </c>
      <c r="I2193" s="12" t="s">
        <v>256</v>
      </c>
      <c r="J2193" s="12">
        <v>0.76</v>
      </c>
      <c r="K2193" s="12" t="s">
        <v>23</v>
      </c>
      <c r="L2193">
        <f t="shared" si="68"/>
        <v>1</v>
      </c>
      <c r="M2193">
        <f>MATCH(H:H,[1]价格表!$B$4:$B$35,0)</f>
        <v>7</v>
      </c>
      <c r="N2193" s="4">
        <f>IF(J2193&lt;=0.3,INDEX([1]价格表!$B$4:$I$31,M2193,2),IF(AND(J2193&gt;0.3,J2193&lt;=1),INDEX([1]价格表!$B$4:$I$31,M2193,3),IF(AND(J2193&gt;1,J2193&lt;=2.2),INDEX([1]价格表!$B$4:$I$31,M2193,4),IF(AND(J2193&gt;2.2,J2193&lt;=3.3),INDEX([1]价格表!$B$4:$I$31,M2193,5),IF(AND(J2193&gt;3.3,J2193&lt;=4),INDEX([1]价格表!$B$4:$I$31,M2193,6),IF(AND(J2193&gt;4,J2193&lt;=5.5),INDEX([1]价格表!$B$4:$I$31,M2193,7),IF(J2193&gt;5.5,2.6+INDEX([1]价格表!$B$4:$I$31,M2193,8)*L2193)))))))</f>
        <v>1.8</v>
      </c>
      <c r="O2193" s="3"/>
      <c r="P2193" s="3"/>
      <c r="Q2193" s="3">
        <f t="shared" si="69"/>
        <v>0</v>
      </c>
    </row>
    <row r="2194" spans="1:17">
      <c r="A2194" s="11">
        <v>4312429237213</v>
      </c>
      <c r="B2194" s="1" t="s">
        <v>19</v>
      </c>
      <c r="C2194" s="12">
        <v>20210222</v>
      </c>
      <c r="D2194" s="12">
        <v>610538201209</v>
      </c>
      <c r="E2194" s="12" t="s">
        <v>19</v>
      </c>
      <c r="F2194" s="12">
        <v>20210304</v>
      </c>
      <c r="G2194" s="12" t="s">
        <v>20</v>
      </c>
      <c r="H2194" s="12" t="s">
        <v>24</v>
      </c>
      <c r="I2194" s="12" t="s">
        <v>111</v>
      </c>
      <c r="J2194" s="12">
        <v>0.8</v>
      </c>
      <c r="K2194" s="12" t="s">
        <v>23</v>
      </c>
      <c r="L2194">
        <f t="shared" si="68"/>
        <v>1</v>
      </c>
      <c r="M2194">
        <f>MATCH(H:H,[1]价格表!$B$4:$B$35,0)</f>
        <v>1</v>
      </c>
      <c r="N2194" s="4">
        <f>IF(J2194&lt;=0.3,INDEX([1]价格表!$B$4:$I$31,M2194,2),IF(AND(J2194&gt;0.3,J2194&lt;=1),INDEX([1]价格表!$B$4:$I$31,M2194,3),IF(AND(J2194&gt;1,J2194&lt;=2.2),INDEX([1]价格表!$B$4:$I$31,M2194,4),IF(AND(J2194&gt;2.2,J2194&lt;=3.3),INDEX([1]价格表!$B$4:$I$31,M2194,5),IF(AND(J2194&gt;3.3,J2194&lt;=4),INDEX([1]价格表!$B$4:$I$31,M2194,6),IF(AND(J2194&gt;4,J2194&lt;=5.5),INDEX([1]价格表!$B$4:$I$31,M2194,7),IF(J2194&gt;5.5,2.6+INDEX([1]价格表!$B$4:$I$31,M2194,8)*L2194)))))))</f>
        <v>1.8</v>
      </c>
      <c r="O2194" s="3"/>
      <c r="P2194" s="3"/>
      <c r="Q2194" s="3">
        <f t="shared" si="69"/>
        <v>0</v>
      </c>
    </row>
    <row r="2195" spans="1:17">
      <c r="A2195" s="11">
        <v>4312429237214</v>
      </c>
      <c r="B2195" s="1" t="s">
        <v>19</v>
      </c>
      <c r="C2195" s="12">
        <v>20210222</v>
      </c>
      <c r="D2195" s="12">
        <v>610538201209</v>
      </c>
      <c r="E2195" s="12" t="s">
        <v>19</v>
      </c>
      <c r="F2195" s="12">
        <v>20210304</v>
      </c>
      <c r="G2195" s="12" t="s">
        <v>20</v>
      </c>
      <c r="H2195" s="12" t="s">
        <v>24</v>
      </c>
      <c r="I2195" s="12" t="s">
        <v>111</v>
      </c>
      <c r="J2195" s="12">
        <v>0.76</v>
      </c>
      <c r="K2195" s="12" t="s">
        <v>23</v>
      </c>
      <c r="L2195">
        <f t="shared" si="68"/>
        <v>1</v>
      </c>
      <c r="M2195">
        <f>MATCH(H:H,[1]价格表!$B$4:$B$35,0)</f>
        <v>1</v>
      </c>
      <c r="N2195" s="4">
        <f>IF(J2195&lt;=0.3,INDEX([1]价格表!$B$4:$I$31,M2195,2),IF(AND(J2195&gt;0.3,J2195&lt;=1),INDEX([1]价格表!$B$4:$I$31,M2195,3),IF(AND(J2195&gt;1,J2195&lt;=2.2),INDEX([1]价格表!$B$4:$I$31,M2195,4),IF(AND(J2195&gt;2.2,J2195&lt;=3.3),INDEX([1]价格表!$B$4:$I$31,M2195,5),IF(AND(J2195&gt;3.3,J2195&lt;=4),INDEX([1]价格表!$B$4:$I$31,M2195,6),IF(AND(J2195&gt;4,J2195&lt;=5.5),INDEX([1]价格表!$B$4:$I$31,M2195,7),IF(J2195&gt;5.5,2.6+INDEX([1]价格表!$B$4:$I$31,M2195,8)*L2195)))))))</f>
        <v>1.8</v>
      </c>
      <c r="O2195" s="3"/>
      <c r="P2195" s="3"/>
      <c r="Q2195" s="3">
        <f t="shared" si="69"/>
        <v>0</v>
      </c>
    </row>
    <row r="2196" spans="1:17">
      <c r="A2196" s="11">
        <v>4312429245453</v>
      </c>
      <c r="B2196" s="1" t="s">
        <v>19</v>
      </c>
      <c r="C2196" s="12">
        <v>20210222</v>
      </c>
      <c r="D2196" s="12">
        <v>610538201209</v>
      </c>
      <c r="E2196" s="12" t="s">
        <v>19</v>
      </c>
      <c r="F2196" s="12">
        <v>20210304</v>
      </c>
      <c r="G2196" s="12" t="s">
        <v>20</v>
      </c>
      <c r="H2196" s="12" t="s">
        <v>24</v>
      </c>
      <c r="I2196" s="12" t="s">
        <v>111</v>
      </c>
      <c r="J2196" s="12">
        <v>0.81</v>
      </c>
      <c r="K2196" s="12" t="s">
        <v>23</v>
      </c>
      <c r="L2196">
        <f t="shared" si="68"/>
        <v>1</v>
      </c>
      <c r="M2196">
        <f>MATCH(H:H,[1]价格表!$B$4:$B$35,0)</f>
        <v>1</v>
      </c>
      <c r="N2196" s="4">
        <f>IF(J2196&lt;=0.3,INDEX([1]价格表!$B$4:$I$31,M2196,2),IF(AND(J2196&gt;0.3,J2196&lt;=1),INDEX([1]价格表!$B$4:$I$31,M2196,3),IF(AND(J2196&gt;1,J2196&lt;=2.2),INDEX([1]价格表!$B$4:$I$31,M2196,4),IF(AND(J2196&gt;2.2,J2196&lt;=3.3),INDEX([1]价格表!$B$4:$I$31,M2196,5),IF(AND(J2196&gt;3.3,J2196&lt;=4),INDEX([1]价格表!$B$4:$I$31,M2196,6),IF(AND(J2196&gt;4,J2196&lt;=5.5),INDEX([1]价格表!$B$4:$I$31,M2196,7),IF(J2196&gt;5.5,2.6+INDEX([1]价格表!$B$4:$I$31,M2196,8)*L2196)))))))</f>
        <v>1.8</v>
      </c>
      <c r="O2196" s="3"/>
      <c r="P2196" s="3"/>
      <c r="Q2196" s="3">
        <f t="shared" si="69"/>
        <v>0</v>
      </c>
    </row>
    <row r="2197" spans="1:17">
      <c r="A2197" s="11">
        <v>4312429245454</v>
      </c>
      <c r="B2197" s="1" t="s">
        <v>19</v>
      </c>
      <c r="C2197" s="12">
        <v>20210222</v>
      </c>
      <c r="D2197" s="12">
        <v>610538201209</v>
      </c>
      <c r="E2197" s="12" t="s">
        <v>19</v>
      </c>
      <c r="F2197" s="12">
        <v>20210304</v>
      </c>
      <c r="G2197" s="12" t="s">
        <v>20</v>
      </c>
      <c r="H2197" s="12" t="s">
        <v>24</v>
      </c>
      <c r="I2197" s="12" t="s">
        <v>111</v>
      </c>
      <c r="J2197" s="12">
        <v>0.82</v>
      </c>
      <c r="K2197" s="12" t="s">
        <v>23</v>
      </c>
      <c r="L2197">
        <f t="shared" si="68"/>
        <v>1</v>
      </c>
      <c r="M2197">
        <f>MATCH(H:H,[1]价格表!$B$4:$B$35,0)</f>
        <v>1</v>
      </c>
      <c r="N2197" s="4">
        <f>IF(J2197&lt;=0.3,INDEX([1]价格表!$B$4:$I$31,M2197,2),IF(AND(J2197&gt;0.3,J2197&lt;=1),INDEX([1]价格表!$B$4:$I$31,M2197,3),IF(AND(J2197&gt;1,J2197&lt;=2.2),INDEX([1]价格表!$B$4:$I$31,M2197,4),IF(AND(J2197&gt;2.2,J2197&lt;=3.3),INDEX([1]价格表!$B$4:$I$31,M2197,5),IF(AND(J2197&gt;3.3,J2197&lt;=4),INDEX([1]价格表!$B$4:$I$31,M2197,6),IF(AND(J2197&gt;4,J2197&lt;=5.5),INDEX([1]价格表!$B$4:$I$31,M2197,7),IF(J2197&gt;5.5,2.6+INDEX([1]价格表!$B$4:$I$31,M2197,8)*L2197)))))))</f>
        <v>1.8</v>
      </c>
      <c r="O2197" s="3"/>
      <c r="P2197" s="3"/>
      <c r="Q2197" s="3">
        <f t="shared" si="69"/>
        <v>0</v>
      </c>
    </row>
    <row r="2198" spans="1:17">
      <c r="A2198" s="11">
        <v>4312429245455</v>
      </c>
      <c r="B2198" s="1" t="s">
        <v>19</v>
      </c>
      <c r="C2198" s="12">
        <v>20210222</v>
      </c>
      <c r="D2198" s="12">
        <v>610538201209</v>
      </c>
      <c r="E2198" s="12" t="s">
        <v>19</v>
      </c>
      <c r="F2198" s="12">
        <v>20210304</v>
      </c>
      <c r="G2198" s="12" t="s">
        <v>20</v>
      </c>
      <c r="H2198" s="12" t="s">
        <v>24</v>
      </c>
      <c r="I2198" s="12" t="s">
        <v>25</v>
      </c>
      <c r="J2198" s="12">
        <v>0.76</v>
      </c>
      <c r="K2198" s="12" t="s">
        <v>23</v>
      </c>
      <c r="L2198">
        <f t="shared" si="68"/>
        <v>1</v>
      </c>
      <c r="M2198">
        <f>MATCH(H:H,[1]价格表!$B$4:$B$35,0)</f>
        <v>1</v>
      </c>
      <c r="N2198" s="4">
        <f>IF(J2198&lt;=0.3,INDEX([1]价格表!$B$4:$I$31,M2198,2),IF(AND(J2198&gt;0.3,J2198&lt;=1),INDEX([1]价格表!$B$4:$I$31,M2198,3),IF(AND(J2198&gt;1,J2198&lt;=2.2),INDEX([1]价格表!$B$4:$I$31,M2198,4),IF(AND(J2198&gt;2.2,J2198&lt;=3.3),INDEX([1]价格表!$B$4:$I$31,M2198,5),IF(AND(J2198&gt;3.3,J2198&lt;=4),INDEX([1]价格表!$B$4:$I$31,M2198,6),IF(AND(J2198&gt;4,J2198&lt;=5.5),INDEX([1]价格表!$B$4:$I$31,M2198,7),IF(J2198&gt;5.5,2.6+INDEX([1]价格表!$B$4:$I$31,M2198,8)*L2198)))))))</f>
        <v>1.8</v>
      </c>
      <c r="O2198" s="3"/>
      <c r="P2198" s="3"/>
      <c r="Q2198" s="3">
        <f t="shared" si="69"/>
        <v>0</v>
      </c>
    </row>
    <row r="2199" spans="1:17">
      <c r="A2199" s="11">
        <v>4312429251958</v>
      </c>
      <c r="B2199" s="1" t="s">
        <v>19</v>
      </c>
      <c r="C2199" s="12">
        <v>20210222</v>
      </c>
      <c r="D2199" s="12">
        <v>610538201209</v>
      </c>
      <c r="E2199" s="12" t="s">
        <v>19</v>
      </c>
      <c r="F2199" s="12">
        <v>20210304</v>
      </c>
      <c r="G2199" s="12" t="s">
        <v>20</v>
      </c>
      <c r="H2199" s="12" t="s">
        <v>24</v>
      </c>
      <c r="I2199" s="12" t="s">
        <v>111</v>
      </c>
      <c r="J2199" s="12">
        <v>0.76</v>
      </c>
      <c r="K2199" s="12" t="s">
        <v>23</v>
      </c>
      <c r="L2199">
        <f t="shared" si="68"/>
        <v>1</v>
      </c>
      <c r="M2199">
        <f>MATCH(H:H,[1]价格表!$B$4:$B$35,0)</f>
        <v>1</v>
      </c>
      <c r="N2199" s="4">
        <f>IF(J2199&lt;=0.3,INDEX([1]价格表!$B$4:$I$31,M2199,2),IF(AND(J2199&gt;0.3,J2199&lt;=1),INDEX([1]价格表!$B$4:$I$31,M2199,3),IF(AND(J2199&gt;1,J2199&lt;=2.2),INDEX([1]价格表!$B$4:$I$31,M2199,4),IF(AND(J2199&gt;2.2,J2199&lt;=3.3),INDEX([1]价格表!$B$4:$I$31,M2199,5),IF(AND(J2199&gt;3.3,J2199&lt;=4),INDEX([1]价格表!$B$4:$I$31,M2199,6),IF(AND(J2199&gt;4,J2199&lt;=5.5),INDEX([1]价格表!$B$4:$I$31,M2199,7),IF(J2199&gt;5.5,2.6+INDEX([1]价格表!$B$4:$I$31,M2199,8)*L2199)))))))</f>
        <v>1.8</v>
      </c>
      <c r="O2199" s="3"/>
      <c r="P2199" s="3"/>
      <c r="Q2199" s="3">
        <f t="shared" si="69"/>
        <v>0</v>
      </c>
    </row>
    <row r="2200" spans="1:17">
      <c r="A2200" s="11">
        <v>4312429251959</v>
      </c>
      <c r="B2200" s="1" t="s">
        <v>19</v>
      </c>
      <c r="C2200" s="12">
        <v>20210222</v>
      </c>
      <c r="D2200" s="12">
        <v>610538201209</v>
      </c>
      <c r="E2200" s="12" t="s">
        <v>19</v>
      </c>
      <c r="F2200" s="12">
        <v>20210304</v>
      </c>
      <c r="G2200" s="12" t="s">
        <v>20</v>
      </c>
      <c r="H2200" s="12" t="s">
        <v>45</v>
      </c>
      <c r="I2200" s="12" t="s">
        <v>179</v>
      </c>
      <c r="J2200" s="12">
        <v>0.78</v>
      </c>
      <c r="K2200" s="12" t="s">
        <v>23</v>
      </c>
      <c r="L2200">
        <f t="shared" si="68"/>
        <v>1</v>
      </c>
      <c r="M2200">
        <f>MATCH(H:H,[1]价格表!$B$4:$B$35,0)</f>
        <v>20</v>
      </c>
      <c r="N2200" s="4">
        <f>IF(J2200&lt;=0.3,INDEX([1]价格表!$B$4:$I$31,M2200,2),IF(AND(J2200&gt;0.3,J2200&lt;=1),INDEX([1]价格表!$B$4:$I$31,M2200,3),IF(AND(J2200&gt;1,J2200&lt;=2.2),INDEX([1]价格表!$B$4:$I$31,M2200,4),IF(AND(J2200&gt;2.2,J2200&lt;=3.3),INDEX([1]价格表!$B$4:$I$31,M2200,5),IF(AND(J2200&gt;3.3,J2200&lt;=4),INDEX([1]价格表!$B$4:$I$31,M2200,6),IF(AND(J2200&gt;4,J2200&lt;=5.5),INDEX([1]价格表!$B$4:$I$31,M2200,7),IF(J2200&gt;5.5,2.6+INDEX([1]价格表!$B$4:$I$31,M2200,8)*L2200)))))))</f>
        <v>1.8</v>
      </c>
      <c r="O2200" s="3"/>
      <c r="P2200" s="3"/>
      <c r="Q2200" s="3">
        <f t="shared" si="69"/>
        <v>0</v>
      </c>
    </row>
    <row r="2201" spans="1:17">
      <c r="A2201" s="11">
        <v>4312429251960</v>
      </c>
      <c r="B2201" s="1" t="s">
        <v>19</v>
      </c>
      <c r="C2201" s="12">
        <v>20210222</v>
      </c>
      <c r="D2201" s="12">
        <v>610538201209</v>
      </c>
      <c r="E2201" s="12" t="s">
        <v>19</v>
      </c>
      <c r="F2201" s="12">
        <v>20210304</v>
      </c>
      <c r="G2201" s="12" t="s">
        <v>20</v>
      </c>
      <c r="H2201" s="12" t="s">
        <v>52</v>
      </c>
      <c r="I2201" s="12" t="s">
        <v>291</v>
      </c>
      <c r="J2201" s="12">
        <v>0.81</v>
      </c>
      <c r="K2201" s="12" t="s">
        <v>23</v>
      </c>
      <c r="L2201">
        <f t="shared" si="68"/>
        <v>1</v>
      </c>
      <c r="M2201">
        <f>MATCH(H:H,[1]价格表!$B$4:$B$35,0)</f>
        <v>21</v>
      </c>
      <c r="N2201" s="4">
        <f>IF(J2201&lt;=0.3,INDEX([1]价格表!$B$4:$I$31,M2201,2),IF(AND(J2201&gt;0.3,J2201&lt;=1),INDEX([1]价格表!$B$4:$I$31,M2201,3),IF(AND(J2201&gt;1,J2201&lt;=2.2),INDEX([1]价格表!$B$4:$I$31,M2201,4),IF(AND(J2201&gt;2.2,J2201&lt;=3.3),INDEX([1]价格表!$B$4:$I$31,M2201,5),IF(AND(J2201&gt;3.3,J2201&lt;=4),INDEX([1]价格表!$B$4:$I$31,M2201,6),IF(AND(J2201&gt;4,J2201&lt;=5.5),INDEX([1]价格表!$B$4:$I$31,M2201,7),IF(J2201&gt;5.5,2.6+INDEX([1]价格表!$B$4:$I$31,M2201,8)*L2201)))))))</f>
        <v>1.8</v>
      </c>
      <c r="O2201" s="3"/>
      <c r="P2201" s="3"/>
      <c r="Q2201" s="3">
        <f t="shared" si="69"/>
        <v>0</v>
      </c>
    </row>
    <row r="2202" spans="1:17">
      <c r="A2202" s="11">
        <v>4312429251961</v>
      </c>
      <c r="B2202" s="1" t="s">
        <v>19</v>
      </c>
      <c r="C2202" s="12">
        <v>20210222</v>
      </c>
      <c r="D2202" s="12">
        <v>610538201209</v>
      </c>
      <c r="E2202" s="12" t="s">
        <v>19</v>
      </c>
      <c r="F2202" s="12">
        <v>20210304</v>
      </c>
      <c r="G2202" s="12" t="s">
        <v>20</v>
      </c>
      <c r="H2202" s="12" t="s">
        <v>24</v>
      </c>
      <c r="I2202" s="12" t="s">
        <v>111</v>
      </c>
      <c r="J2202" s="12">
        <v>0.76</v>
      </c>
      <c r="K2202" s="12" t="s">
        <v>23</v>
      </c>
      <c r="L2202">
        <f t="shared" si="68"/>
        <v>1</v>
      </c>
      <c r="M2202">
        <f>MATCH(H:H,[1]价格表!$B$4:$B$35,0)</f>
        <v>1</v>
      </c>
      <c r="N2202" s="4">
        <f>IF(J2202&lt;=0.3,INDEX([1]价格表!$B$4:$I$31,M2202,2),IF(AND(J2202&gt;0.3,J2202&lt;=1),INDEX([1]价格表!$B$4:$I$31,M2202,3),IF(AND(J2202&gt;1,J2202&lt;=2.2),INDEX([1]价格表!$B$4:$I$31,M2202,4),IF(AND(J2202&gt;2.2,J2202&lt;=3.3),INDEX([1]价格表!$B$4:$I$31,M2202,5),IF(AND(J2202&gt;3.3,J2202&lt;=4),INDEX([1]价格表!$B$4:$I$31,M2202,6),IF(AND(J2202&gt;4,J2202&lt;=5.5),INDEX([1]价格表!$B$4:$I$31,M2202,7),IF(J2202&gt;5.5,2.6+INDEX([1]价格表!$B$4:$I$31,M2202,8)*L2202)))))))</f>
        <v>1.8</v>
      </c>
      <c r="O2202" s="3"/>
      <c r="P2202" s="3"/>
      <c r="Q2202" s="3">
        <f t="shared" si="69"/>
        <v>0</v>
      </c>
    </row>
    <row r="2203" spans="1:17">
      <c r="A2203" s="11">
        <v>4312429268352</v>
      </c>
      <c r="B2203" s="1" t="s">
        <v>19</v>
      </c>
      <c r="C2203" s="12">
        <v>20210222</v>
      </c>
      <c r="D2203" s="12">
        <v>610538201209</v>
      </c>
      <c r="E2203" s="12" t="s">
        <v>19</v>
      </c>
      <c r="F2203" s="12">
        <v>20210304</v>
      </c>
      <c r="G2203" s="12" t="s">
        <v>20</v>
      </c>
      <c r="H2203" s="12" t="s">
        <v>24</v>
      </c>
      <c r="I2203" s="12" t="s">
        <v>51</v>
      </c>
      <c r="J2203" s="12">
        <v>1.41</v>
      </c>
      <c r="K2203" s="12" t="s">
        <v>23</v>
      </c>
      <c r="L2203">
        <f t="shared" si="68"/>
        <v>2</v>
      </c>
      <c r="M2203">
        <f>MATCH(H:H,[1]价格表!$B$4:$B$35,0)</f>
        <v>1</v>
      </c>
      <c r="N2203" s="4">
        <f>IF(J2203&lt;=0.3,INDEX([1]价格表!$B$4:$I$31,M2203,2),IF(AND(J2203&gt;0.3,J2203&lt;=1),INDEX([1]价格表!$B$4:$I$31,M2203,3),IF(AND(J2203&gt;1,J2203&lt;=2.2),INDEX([1]价格表!$B$4:$I$31,M2203,4),IF(AND(J2203&gt;2.2,J2203&lt;=3.3),INDEX([1]价格表!$B$4:$I$31,M2203,5),IF(AND(J2203&gt;3.3,J2203&lt;=4),INDEX([1]价格表!$B$4:$I$31,M2203,6),IF(AND(J2203&gt;4,J2203&lt;=5.5),INDEX([1]价格表!$B$4:$I$31,M2203,7),IF(J2203&gt;5.5,2.6+INDEX([1]价格表!$B$4:$I$31,M2203,8)*L2203)))))))</f>
        <v>2.15</v>
      </c>
      <c r="O2203" s="3"/>
      <c r="P2203" s="3"/>
      <c r="Q2203" s="3">
        <f t="shared" si="69"/>
        <v>0</v>
      </c>
    </row>
    <row r="2204" spans="1:17">
      <c r="A2204" s="11">
        <v>4312429268353</v>
      </c>
      <c r="B2204" s="1" t="s">
        <v>19</v>
      </c>
      <c r="C2204" s="12">
        <v>20210222</v>
      </c>
      <c r="D2204" s="12">
        <v>610538201209</v>
      </c>
      <c r="E2204" s="12" t="s">
        <v>19</v>
      </c>
      <c r="F2204" s="12">
        <v>20210304</v>
      </c>
      <c r="G2204" s="12" t="s">
        <v>20</v>
      </c>
      <c r="H2204" s="12" t="s">
        <v>72</v>
      </c>
      <c r="I2204" s="12" t="s">
        <v>73</v>
      </c>
      <c r="J2204" s="12">
        <v>0.87</v>
      </c>
      <c r="K2204" s="12" t="s">
        <v>23</v>
      </c>
      <c r="L2204">
        <f t="shared" si="68"/>
        <v>1</v>
      </c>
      <c r="M2204">
        <f>MATCH(H:H,[1]价格表!$B$4:$B$35,0)</f>
        <v>2</v>
      </c>
      <c r="N2204" s="4">
        <f>IF(J2204&lt;=0.3,INDEX([1]价格表!$B$4:$I$31,M2204,2),IF(AND(J2204&gt;0.3,J2204&lt;=1),INDEX([1]价格表!$B$4:$I$31,M2204,3),IF(AND(J2204&gt;1,J2204&lt;=2.2),INDEX([1]价格表!$B$4:$I$31,M2204,4),IF(AND(J2204&gt;2.2,J2204&lt;=3.3),INDEX([1]价格表!$B$4:$I$31,M2204,5),IF(AND(J2204&gt;3.3,J2204&lt;=4),INDEX([1]价格表!$B$4:$I$31,M2204,6),IF(AND(J2204&gt;4,J2204&lt;=5.5),INDEX([1]价格表!$B$4:$I$31,M2204,7),IF(J2204&gt;5.5,2.6+INDEX([1]价格表!$B$4:$I$31,M2204,8)*L2204)))))))</f>
        <v>1.8</v>
      </c>
      <c r="O2204" s="3"/>
      <c r="P2204" s="3"/>
      <c r="Q2204" s="3">
        <f t="shared" si="69"/>
        <v>0</v>
      </c>
    </row>
    <row r="2205" spans="1:17">
      <c r="A2205" s="11">
        <v>4312429268354</v>
      </c>
      <c r="B2205" s="1" t="s">
        <v>19</v>
      </c>
      <c r="C2205" s="12">
        <v>20210222</v>
      </c>
      <c r="D2205" s="12">
        <v>610538201209</v>
      </c>
      <c r="E2205" s="12" t="s">
        <v>19</v>
      </c>
      <c r="F2205" s="12">
        <v>20210304</v>
      </c>
      <c r="G2205" s="12" t="s">
        <v>20</v>
      </c>
      <c r="H2205" s="12" t="s">
        <v>52</v>
      </c>
      <c r="I2205" s="12" t="s">
        <v>94</v>
      </c>
      <c r="J2205" s="12">
        <v>0.78</v>
      </c>
      <c r="K2205" s="12" t="s">
        <v>23</v>
      </c>
      <c r="L2205">
        <f t="shared" si="68"/>
        <v>1</v>
      </c>
      <c r="M2205">
        <f>MATCH(H:H,[1]价格表!$B$4:$B$35,0)</f>
        <v>21</v>
      </c>
      <c r="N2205" s="4">
        <f>IF(J2205&lt;=0.3,INDEX([1]价格表!$B$4:$I$31,M2205,2),IF(AND(J2205&gt;0.3,J2205&lt;=1),INDEX([1]价格表!$B$4:$I$31,M2205,3),IF(AND(J2205&gt;1,J2205&lt;=2.2),INDEX([1]价格表!$B$4:$I$31,M2205,4),IF(AND(J2205&gt;2.2,J2205&lt;=3.3),INDEX([1]价格表!$B$4:$I$31,M2205,5),IF(AND(J2205&gt;3.3,J2205&lt;=4),INDEX([1]价格表!$B$4:$I$31,M2205,6),IF(AND(J2205&gt;4,J2205&lt;=5.5),INDEX([1]价格表!$B$4:$I$31,M2205,7),IF(J2205&gt;5.5,2.6+INDEX([1]价格表!$B$4:$I$31,M2205,8)*L2205)))))))</f>
        <v>1.8</v>
      </c>
      <c r="O2205" s="3"/>
      <c r="P2205" s="3"/>
      <c r="Q2205" s="3">
        <f t="shared" si="69"/>
        <v>0</v>
      </c>
    </row>
    <row r="2206" spans="1:17">
      <c r="A2206" s="11">
        <v>4312429294114</v>
      </c>
      <c r="B2206" s="1" t="s">
        <v>19</v>
      </c>
      <c r="C2206" s="12">
        <v>20210222</v>
      </c>
      <c r="D2206" s="12">
        <v>610538201209</v>
      </c>
      <c r="E2206" s="12" t="s">
        <v>19</v>
      </c>
      <c r="F2206" s="12">
        <v>20210304</v>
      </c>
      <c r="G2206" s="12" t="s">
        <v>20</v>
      </c>
      <c r="H2206" s="12" t="s">
        <v>24</v>
      </c>
      <c r="I2206" s="12" t="s">
        <v>111</v>
      </c>
      <c r="J2206" s="12">
        <v>0.79</v>
      </c>
      <c r="K2206" s="12" t="s">
        <v>23</v>
      </c>
      <c r="L2206">
        <f t="shared" si="68"/>
        <v>1</v>
      </c>
      <c r="M2206">
        <f>MATCH(H:H,[1]价格表!$B$4:$B$35,0)</f>
        <v>1</v>
      </c>
      <c r="N2206" s="4">
        <f>IF(J2206&lt;=0.3,INDEX([1]价格表!$B$4:$I$31,M2206,2),IF(AND(J2206&gt;0.3,J2206&lt;=1),INDEX([1]价格表!$B$4:$I$31,M2206,3),IF(AND(J2206&gt;1,J2206&lt;=2.2),INDEX([1]价格表!$B$4:$I$31,M2206,4),IF(AND(J2206&gt;2.2,J2206&lt;=3.3),INDEX([1]价格表!$B$4:$I$31,M2206,5),IF(AND(J2206&gt;3.3,J2206&lt;=4),INDEX([1]价格表!$B$4:$I$31,M2206,6),IF(AND(J2206&gt;4,J2206&lt;=5.5),INDEX([1]价格表!$B$4:$I$31,M2206,7),IF(J2206&gt;5.5,2.6+INDEX([1]价格表!$B$4:$I$31,M2206,8)*L2206)))))))</f>
        <v>1.8</v>
      </c>
      <c r="O2206" s="3"/>
      <c r="P2206" s="3"/>
      <c r="Q2206" s="3">
        <f t="shared" si="69"/>
        <v>0</v>
      </c>
    </row>
    <row r="2207" spans="1:17">
      <c r="A2207" s="11">
        <v>4312429302394</v>
      </c>
      <c r="B2207" s="1" t="s">
        <v>19</v>
      </c>
      <c r="C2207" s="12">
        <v>20210222</v>
      </c>
      <c r="D2207" s="12">
        <v>610538201209</v>
      </c>
      <c r="E2207" s="12" t="s">
        <v>19</v>
      </c>
      <c r="F2207" s="12">
        <v>20210304</v>
      </c>
      <c r="G2207" s="12" t="s">
        <v>20</v>
      </c>
      <c r="H2207" s="12" t="s">
        <v>24</v>
      </c>
      <c r="I2207" s="12" t="s">
        <v>111</v>
      </c>
      <c r="J2207" s="12">
        <v>0.76</v>
      </c>
      <c r="K2207" s="12" t="s">
        <v>23</v>
      </c>
      <c r="L2207">
        <f t="shared" si="68"/>
        <v>1</v>
      </c>
      <c r="M2207">
        <f>MATCH(H:H,[1]价格表!$B$4:$B$35,0)</f>
        <v>1</v>
      </c>
      <c r="N2207" s="4">
        <f>IF(J2207&lt;=0.3,INDEX([1]价格表!$B$4:$I$31,M2207,2),IF(AND(J2207&gt;0.3,J2207&lt;=1),INDEX([1]价格表!$B$4:$I$31,M2207,3),IF(AND(J2207&gt;1,J2207&lt;=2.2),INDEX([1]价格表!$B$4:$I$31,M2207,4),IF(AND(J2207&gt;2.2,J2207&lt;=3.3),INDEX([1]价格表!$B$4:$I$31,M2207,5),IF(AND(J2207&gt;3.3,J2207&lt;=4),INDEX([1]价格表!$B$4:$I$31,M2207,6),IF(AND(J2207&gt;4,J2207&lt;=5.5),INDEX([1]价格表!$B$4:$I$31,M2207,7),IF(J2207&gt;5.5,2.6+INDEX([1]价格表!$B$4:$I$31,M2207,8)*L2207)))))))</f>
        <v>1.8</v>
      </c>
      <c r="O2207" s="3"/>
      <c r="P2207" s="3"/>
      <c r="Q2207" s="3">
        <f t="shared" si="69"/>
        <v>0</v>
      </c>
    </row>
    <row r="2208" spans="1:17">
      <c r="A2208" s="11">
        <v>4312429302395</v>
      </c>
      <c r="B2208" s="1" t="s">
        <v>19</v>
      </c>
      <c r="C2208" s="12">
        <v>20210222</v>
      </c>
      <c r="D2208" s="12">
        <v>610538201209</v>
      </c>
      <c r="E2208" s="12" t="s">
        <v>19</v>
      </c>
      <c r="F2208" s="12">
        <v>20210304</v>
      </c>
      <c r="G2208" s="12" t="s">
        <v>20</v>
      </c>
      <c r="H2208" s="12" t="s">
        <v>24</v>
      </c>
      <c r="I2208" s="12" t="s">
        <v>111</v>
      </c>
      <c r="J2208" s="12">
        <v>0.77</v>
      </c>
      <c r="K2208" s="12" t="s">
        <v>23</v>
      </c>
      <c r="L2208">
        <f t="shared" si="68"/>
        <v>1</v>
      </c>
      <c r="M2208">
        <f>MATCH(H:H,[1]价格表!$B$4:$B$35,0)</f>
        <v>1</v>
      </c>
      <c r="N2208" s="4">
        <f>IF(J2208&lt;=0.3,INDEX([1]价格表!$B$4:$I$31,M2208,2),IF(AND(J2208&gt;0.3,J2208&lt;=1),INDEX([1]价格表!$B$4:$I$31,M2208,3),IF(AND(J2208&gt;1,J2208&lt;=2.2),INDEX([1]价格表!$B$4:$I$31,M2208,4),IF(AND(J2208&gt;2.2,J2208&lt;=3.3),INDEX([1]价格表!$B$4:$I$31,M2208,5),IF(AND(J2208&gt;3.3,J2208&lt;=4),INDEX([1]价格表!$B$4:$I$31,M2208,6),IF(AND(J2208&gt;4,J2208&lt;=5.5),INDEX([1]价格表!$B$4:$I$31,M2208,7),IF(J2208&gt;5.5,2.6+INDEX([1]价格表!$B$4:$I$31,M2208,8)*L2208)))))))</f>
        <v>1.8</v>
      </c>
      <c r="O2208" s="3"/>
      <c r="P2208" s="3"/>
      <c r="Q2208" s="3">
        <f t="shared" si="69"/>
        <v>0</v>
      </c>
    </row>
    <row r="2209" spans="1:17">
      <c r="A2209" s="11">
        <v>4312429302396</v>
      </c>
      <c r="B2209" s="1" t="s">
        <v>19</v>
      </c>
      <c r="C2209" s="12">
        <v>20210222</v>
      </c>
      <c r="D2209" s="12">
        <v>610538201209</v>
      </c>
      <c r="E2209" s="12" t="s">
        <v>19</v>
      </c>
      <c r="F2209" s="12">
        <v>20210304</v>
      </c>
      <c r="G2209" s="12" t="s">
        <v>20</v>
      </c>
      <c r="H2209" s="12" t="s">
        <v>24</v>
      </c>
      <c r="I2209" s="12" t="s">
        <v>111</v>
      </c>
      <c r="J2209" s="12">
        <v>0.79</v>
      </c>
      <c r="K2209" s="12" t="s">
        <v>23</v>
      </c>
      <c r="L2209">
        <f t="shared" si="68"/>
        <v>1</v>
      </c>
      <c r="M2209">
        <f>MATCH(H:H,[1]价格表!$B$4:$B$35,0)</f>
        <v>1</v>
      </c>
      <c r="N2209" s="4">
        <f>IF(J2209&lt;=0.3,INDEX([1]价格表!$B$4:$I$31,M2209,2),IF(AND(J2209&gt;0.3,J2209&lt;=1),INDEX([1]价格表!$B$4:$I$31,M2209,3),IF(AND(J2209&gt;1,J2209&lt;=2.2),INDEX([1]价格表!$B$4:$I$31,M2209,4),IF(AND(J2209&gt;2.2,J2209&lt;=3.3),INDEX([1]价格表!$B$4:$I$31,M2209,5),IF(AND(J2209&gt;3.3,J2209&lt;=4),INDEX([1]价格表!$B$4:$I$31,M2209,6),IF(AND(J2209&gt;4,J2209&lt;=5.5),INDEX([1]价格表!$B$4:$I$31,M2209,7),IF(J2209&gt;5.5,2.6+INDEX([1]价格表!$B$4:$I$31,M2209,8)*L2209)))))))</f>
        <v>1.8</v>
      </c>
      <c r="O2209" s="3"/>
      <c r="P2209" s="3"/>
      <c r="Q2209" s="3">
        <f t="shared" si="69"/>
        <v>0</v>
      </c>
    </row>
    <row r="2210" spans="1:17">
      <c r="A2210" s="11">
        <v>4312429303156</v>
      </c>
      <c r="B2210" s="1" t="s">
        <v>19</v>
      </c>
      <c r="C2210" s="12">
        <v>20210222</v>
      </c>
      <c r="D2210" s="12">
        <v>610538201209</v>
      </c>
      <c r="E2210" s="12" t="s">
        <v>19</v>
      </c>
      <c r="F2210" s="12">
        <v>20210304</v>
      </c>
      <c r="G2210" s="12" t="s">
        <v>20</v>
      </c>
      <c r="H2210" s="12" t="s">
        <v>24</v>
      </c>
      <c r="I2210" s="12" t="s">
        <v>111</v>
      </c>
      <c r="J2210" s="12">
        <v>0.79</v>
      </c>
      <c r="K2210" s="12" t="s">
        <v>23</v>
      </c>
      <c r="L2210">
        <f t="shared" si="68"/>
        <v>1</v>
      </c>
      <c r="M2210">
        <f>MATCH(H:H,[1]价格表!$B$4:$B$35,0)</f>
        <v>1</v>
      </c>
      <c r="N2210" s="4">
        <f>IF(J2210&lt;=0.3,INDEX([1]价格表!$B$4:$I$31,M2210,2),IF(AND(J2210&gt;0.3,J2210&lt;=1),INDEX([1]价格表!$B$4:$I$31,M2210,3),IF(AND(J2210&gt;1,J2210&lt;=2.2),INDEX([1]价格表!$B$4:$I$31,M2210,4),IF(AND(J2210&gt;2.2,J2210&lt;=3.3),INDEX([1]价格表!$B$4:$I$31,M2210,5),IF(AND(J2210&gt;3.3,J2210&lt;=4),INDEX([1]价格表!$B$4:$I$31,M2210,6),IF(AND(J2210&gt;4,J2210&lt;=5.5),INDEX([1]价格表!$B$4:$I$31,M2210,7),IF(J2210&gt;5.5,2.6+INDEX([1]价格表!$B$4:$I$31,M2210,8)*L2210)))))))</f>
        <v>1.8</v>
      </c>
      <c r="O2210" s="3"/>
      <c r="P2210" s="3"/>
      <c r="Q2210" s="3">
        <f t="shared" si="69"/>
        <v>0</v>
      </c>
    </row>
    <row r="2211" spans="1:17">
      <c r="A2211" s="11">
        <v>4312429303157</v>
      </c>
      <c r="B2211" s="1" t="s">
        <v>19</v>
      </c>
      <c r="C2211" s="12">
        <v>20210222</v>
      </c>
      <c r="D2211" s="12">
        <v>610538201209</v>
      </c>
      <c r="E2211" s="12" t="s">
        <v>19</v>
      </c>
      <c r="F2211" s="12">
        <v>20210304</v>
      </c>
      <c r="G2211" s="12" t="s">
        <v>20</v>
      </c>
      <c r="H2211" s="12" t="s">
        <v>24</v>
      </c>
      <c r="I2211" s="12" t="s">
        <v>111</v>
      </c>
      <c r="J2211" s="12">
        <v>0.79</v>
      </c>
      <c r="K2211" s="12" t="s">
        <v>23</v>
      </c>
      <c r="L2211">
        <f t="shared" si="68"/>
        <v>1</v>
      </c>
      <c r="M2211">
        <f>MATCH(H:H,[1]价格表!$B$4:$B$35,0)</f>
        <v>1</v>
      </c>
      <c r="N2211" s="4">
        <f>IF(J2211&lt;=0.3,INDEX([1]价格表!$B$4:$I$31,M2211,2),IF(AND(J2211&gt;0.3,J2211&lt;=1),INDEX([1]价格表!$B$4:$I$31,M2211,3),IF(AND(J2211&gt;1,J2211&lt;=2.2),INDEX([1]价格表!$B$4:$I$31,M2211,4),IF(AND(J2211&gt;2.2,J2211&lt;=3.3),INDEX([1]价格表!$B$4:$I$31,M2211,5),IF(AND(J2211&gt;3.3,J2211&lt;=4),INDEX([1]价格表!$B$4:$I$31,M2211,6),IF(AND(J2211&gt;4,J2211&lt;=5.5),INDEX([1]价格表!$B$4:$I$31,M2211,7),IF(J2211&gt;5.5,2.6+INDEX([1]价格表!$B$4:$I$31,M2211,8)*L2211)))))))</f>
        <v>1.8</v>
      </c>
      <c r="O2211" s="3"/>
      <c r="P2211" s="3"/>
      <c r="Q2211" s="3">
        <f t="shared" si="69"/>
        <v>0</v>
      </c>
    </row>
    <row r="2212" spans="1:17">
      <c r="A2212" s="11">
        <v>4312430738516</v>
      </c>
      <c r="B2212" s="1" t="s">
        <v>19</v>
      </c>
      <c r="C2212" s="12">
        <v>20210222</v>
      </c>
      <c r="D2212" s="12">
        <v>610538201209</v>
      </c>
      <c r="E2212" s="12" t="s">
        <v>19</v>
      </c>
      <c r="F2212" s="12">
        <v>20210304</v>
      </c>
      <c r="G2212" s="12" t="s">
        <v>20</v>
      </c>
      <c r="H2212" s="12" t="s">
        <v>24</v>
      </c>
      <c r="I2212" s="12" t="s">
        <v>80</v>
      </c>
      <c r="J2212" s="12">
        <v>0.76</v>
      </c>
      <c r="K2212" s="12" t="s">
        <v>23</v>
      </c>
      <c r="L2212">
        <f t="shared" si="68"/>
        <v>1</v>
      </c>
      <c r="M2212">
        <f>MATCH(H:H,[1]价格表!$B$4:$B$35,0)</f>
        <v>1</v>
      </c>
      <c r="N2212" s="4">
        <f>IF(J2212&lt;=0.3,INDEX([1]价格表!$B$4:$I$31,M2212,2),IF(AND(J2212&gt;0.3,J2212&lt;=1),INDEX([1]价格表!$B$4:$I$31,M2212,3),IF(AND(J2212&gt;1,J2212&lt;=2.2),INDEX([1]价格表!$B$4:$I$31,M2212,4),IF(AND(J2212&gt;2.2,J2212&lt;=3.3),INDEX([1]价格表!$B$4:$I$31,M2212,5),IF(AND(J2212&gt;3.3,J2212&lt;=4),INDEX([1]价格表!$B$4:$I$31,M2212,6),IF(AND(J2212&gt;4,J2212&lt;=5.5),INDEX([1]价格表!$B$4:$I$31,M2212,7),IF(J2212&gt;5.5,2.6+INDEX([1]价格表!$B$4:$I$31,M2212,8)*L2212)))))))</f>
        <v>1.8</v>
      </c>
      <c r="O2212" s="3"/>
      <c r="P2212" s="3"/>
      <c r="Q2212" s="3">
        <f t="shared" si="69"/>
        <v>0</v>
      </c>
    </row>
    <row r="2213" spans="1:17">
      <c r="A2213" s="11">
        <v>4312430738517</v>
      </c>
      <c r="B2213" s="1" t="s">
        <v>19</v>
      </c>
      <c r="C2213" s="12">
        <v>20210222</v>
      </c>
      <c r="D2213" s="12">
        <v>610538201209</v>
      </c>
      <c r="E2213" s="12" t="s">
        <v>19</v>
      </c>
      <c r="F2213" s="12">
        <v>20210304</v>
      </c>
      <c r="G2213" s="12" t="s">
        <v>20</v>
      </c>
      <c r="H2213" s="12" t="s">
        <v>29</v>
      </c>
      <c r="I2213" s="12" t="s">
        <v>123</v>
      </c>
      <c r="J2213" s="12">
        <v>0.78</v>
      </c>
      <c r="K2213" s="12" t="s">
        <v>23</v>
      </c>
      <c r="L2213">
        <f t="shared" si="68"/>
        <v>1</v>
      </c>
      <c r="M2213">
        <f>MATCH(H:H,[1]价格表!$B$4:$B$35,0)</f>
        <v>3</v>
      </c>
      <c r="N2213" s="4">
        <f>IF(J2213&lt;=0.3,INDEX([1]价格表!$B$4:$I$31,M2213,2),IF(AND(J2213&gt;0.3,J2213&lt;=1),INDEX([1]价格表!$B$4:$I$31,M2213,3),IF(AND(J2213&gt;1,J2213&lt;=2.2),INDEX([1]价格表!$B$4:$I$31,M2213,4),IF(AND(J2213&gt;2.2,J2213&lt;=3.3),INDEX([1]价格表!$B$4:$I$31,M2213,5),IF(AND(J2213&gt;3.3,J2213&lt;=4),INDEX([1]价格表!$B$4:$I$31,M2213,6),IF(AND(J2213&gt;4,J2213&lt;=5.5),INDEX([1]价格表!$B$4:$I$31,M2213,7),IF(J2213&gt;5.5,2.6+INDEX([1]价格表!$B$4:$I$31,M2213,8)*L2213)))))))</f>
        <v>1.8</v>
      </c>
      <c r="O2213" s="3"/>
      <c r="P2213" s="3"/>
      <c r="Q2213" s="3">
        <f t="shared" si="69"/>
        <v>0</v>
      </c>
    </row>
    <row r="2214" spans="1:17">
      <c r="A2214" s="11">
        <v>4312434049006</v>
      </c>
      <c r="B2214" s="1" t="s">
        <v>19</v>
      </c>
      <c r="C2214" s="12">
        <v>20210222</v>
      </c>
      <c r="D2214" s="12">
        <v>610538201209</v>
      </c>
      <c r="E2214" s="12" t="s">
        <v>19</v>
      </c>
      <c r="F2214" s="12">
        <v>20210304</v>
      </c>
      <c r="G2214" s="12" t="s">
        <v>20</v>
      </c>
      <c r="H2214" s="12" t="s">
        <v>72</v>
      </c>
      <c r="I2214" s="12" t="s">
        <v>73</v>
      </c>
      <c r="J2214" s="12">
        <v>1.37</v>
      </c>
      <c r="K2214" s="12" t="s">
        <v>23</v>
      </c>
      <c r="L2214">
        <f t="shared" si="68"/>
        <v>2</v>
      </c>
      <c r="M2214">
        <f>MATCH(H:H,[1]价格表!$B$4:$B$35,0)</f>
        <v>2</v>
      </c>
      <c r="N2214" s="4">
        <f>IF(J2214&lt;=0.3,INDEX([1]价格表!$B$4:$I$31,M2214,2),IF(AND(J2214&gt;0.3,J2214&lt;=1),INDEX([1]价格表!$B$4:$I$31,M2214,3),IF(AND(J2214&gt;1,J2214&lt;=2.2),INDEX([1]价格表!$B$4:$I$31,M2214,4),IF(AND(J2214&gt;2.2,J2214&lt;=3.3),INDEX([1]价格表!$B$4:$I$31,M2214,5),IF(AND(J2214&gt;3.3,J2214&lt;=4),INDEX([1]价格表!$B$4:$I$31,M2214,6),IF(AND(J2214&gt;4,J2214&lt;=5.5),INDEX([1]价格表!$B$4:$I$31,M2214,7),IF(J2214&gt;5.5,2.6+INDEX([1]价格表!$B$4:$I$31,M2214,8)*L2214)))))))</f>
        <v>2.15</v>
      </c>
      <c r="O2214" s="3"/>
      <c r="P2214" s="3"/>
      <c r="Q2214" s="3">
        <f t="shared" si="69"/>
        <v>0</v>
      </c>
    </row>
    <row r="2215" spans="1:17">
      <c r="A2215" s="11">
        <v>4312434049007</v>
      </c>
      <c r="B2215" s="1" t="s">
        <v>19</v>
      </c>
      <c r="C2215" s="12">
        <v>20210222</v>
      </c>
      <c r="D2215" s="12">
        <v>610538201209</v>
      </c>
      <c r="E2215" s="12" t="s">
        <v>19</v>
      </c>
      <c r="F2215" s="12">
        <v>20210304</v>
      </c>
      <c r="G2215" s="12" t="s">
        <v>20</v>
      </c>
      <c r="H2215" s="12" t="s">
        <v>72</v>
      </c>
      <c r="I2215" s="12" t="s">
        <v>73</v>
      </c>
      <c r="J2215" s="12">
        <v>1.55</v>
      </c>
      <c r="K2215" s="12" t="s">
        <v>23</v>
      </c>
      <c r="L2215">
        <f t="shared" si="68"/>
        <v>2</v>
      </c>
      <c r="M2215">
        <f>MATCH(H:H,[1]价格表!$B$4:$B$35,0)</f>
        <v>2</v>
      </c>
      <c r="N2215" s="4">
        <f>IF(J2215&lt;=0.3,INDEX([1]价格表!$B$4:$I$31,M2215,2),IF(AND(J2215&gt;0.3,J2215&lt;=1),INDEX([1]价格表!$B$4:$I$31,M2215,3),IF(AND(J2215&gt;1,J2215&lt;=2.2),INDEX([1]价格表!$B$4:$I$31,M2215,4),IF(AND(J2215&gt;2.2,J2215&lt;=3.3),INDEX([1]价格表!$B$4:$I$31,M2215,5),IF(AND(J2215&gt;3.3,J2215&lt;=4),INDEX([1]价格表!$B$4:$I$31,M2215,6),IF(AND(J2215&gt;4,J2215&lt;=5.5),INDEX([1]价格表!$B$4:$I$31,M2215,7),IF(J2215&gt;5.5,2.6+INDEX([1]价格表!$B$4:$I$31,M2215,8)*L2215)))))))</f>
        <v>2.15</v>
      </c>
      <c r="O2215" s="5">
        <v>0.96</v>
      </c>
      <c r="P2215" s="5">
        <v>1.8</v>
      </c>
      <c r="Q2215" s="3">
        <f t="shared" si="69"/>
        <v>-0.35</v>
      </c>
    </row>
    <row r="2216" spans="1:17">
      <c r="A2216" s="11">
        <v>4312434611570</v>
      </c>
      <c r="B2216" s="1" t="s">
        <v>19</v>
      </c>
      <c r="C2216" s="12">
        <v>20210222</v>
      </c>
      <c r="D2216" s="12">
        <v>610538201209</v>
      </c>
      <c r="E2216" s="12" t="s">
        <v>19</v>
      </c>
      <c r="F2216" s="12">
        <v>20210304</v>
      </c>
      <c r="G2216" s="12" t="s">
        <v>20</v>
      </c>
      <c r="H2216" s="12" t="s">
        <v>24</v>
      </c>
      <c r="I2216" s="12" t="s">
        <v>111</v>
      </c>
      <c r="J2216" s="12">
        <v>0.87</v>
      </c>
      <c r="K2216" s="12" t="s">
        <v>23</v>
      </c>
      <c r="L2216">
        <f t="shared" si="68"/>
        <v>1</v>
      </c>
      <c r="M2216">
        <f>MATCH(H:H,[1]价格表!$B$4:$B$35,0)</f>
        <v>1</v>
      </c>
      <c r="N2216" s="4">
        <f>IF(J2216&lt;=0.3,INDEX([1]价格表!$B$4:$I$31,M2216,2),IF(AND(J2216&gt;0.3,J2216&lt;=1),INDEX([1]价格表!$B$4:$I$31,M2216,3),IF(AND(J2216&gt;1,J2216&lt;=2.2),INDEX([1]价格表!$B$4:$I$31,M2216,4),IF(AND(J2216&gt;2.2,J2216&lt;=3.3),INDEX([1]价格表!$B$4:$I$31,M2216,5),IF(AND(J2216&gt;3.3,J2216&lt;=4),INDEX([1]价格表!$B$4:$I$31,M2216,6),IF(AND(J2216&gt;4,J2216&lt;=5.5),INDEX([1]价格表!$B$4:$I$31,M2216,7),IF(J2216&gt;5.5,2.6+INDEX([1]价格表!$B$4:$I$31,M2216,8)*L2216)))))))</f>
        <v>1.8</v>
      </c>
      <c r="O2216" s="3"/>
      <c r="P2216" s="3"/>
      <c r="Q2216" s="3">
        <f t="shared" si="69"/>
        <v>0</v>
      </c>
    </row>
    <row r="2217" spans="1:17">
      <c r="A2217" s="11">
        <v>4312434611571</v>
      </c>
      <c r="B2217" s="1" t="s">
        <v>19</v>
      </c>
      <c r="C2217" s="12">
        <v>20210222</v>
      </c>
      <c r="D2217" s="12">
        <v>610538201209</v>
      </c>
      <c r="E2217" s="12" t="s">
        <v>19</v>
      </c>
      <c r="F2217" s="12">
        <v>20210304</v>
      </c>
      <c r="G2217" s="12" t="s">
        <v>20</v>
      </c>
      <c r="H2217" s="12" t="s">
        <v>24</v>
      </c>
      <c r="I2217" s="12" t="s">
        <v>111</v>
      </c>
      <c r="J2217" s="12">
        <v>0.77</v>
      </c>
      <c r="K2217" s="12" t="s">
        <v>23</v>
      </c>
      <c r="L2217">
        <f t="shared" si="68"/>
        <v>1</v>
      </c>
      <c r="M2217">
        <f>MATCH(H:H,[1]价格表!$B$4:$B$35,0)</f>
        <v>1</v>
      </c>
      <c r="N2217" s="4">
        <f>IF(J2217&lt;=0.3,INDEX([1]价格表!$B$4:$I$31,M2217,2),IF(AND(J2217&gt;0.3,J2217&lt;=1),INDEX([1]价格表!$B$4:$I$31,M2217,3),IF(AND(J2217&gt;1,J2217&lt;=2.2),INDEX([1]价格表!$B$4:$I$31,M2217,4),IF(AND(J2217&gt;2.2,J2217&lt;=3.3),INDEX([1]价格表!$B$4:$I$31,M2217,5),IF(AND(J2217&gt;3.3,J2217&lt;=4),INDEX([1]价格表!$B$4:$I$31,M2217,6),IF(AND(J2217&gt;4,J2217&lt;=5.5),INDEX([1]价格表!$B$4:$I$31,M2217,7),IF(J2217&gt;5.5,2.6+INDEX([1]价格表!$B$4:$I$31,M2217,8)*L2217)))))))</f>
        <v>1.8</v>
      </c>
      <c r="O2217" s="3"/>
      <c r="P2217" s="3"/>
      <c r="Q2217" s="3">
        <f t="shared" si="69"/>
        <v>0</v>
      </c>
    </row>
    <row r="2218" spans="1:17">
      <c r="A2218" s="11">
        <v>4312434611572</v>
      </c>
      <c r="B2218" s="1" t="s">
        <v>19</v>
      </c>
      <c r="C2218" s="12">
        <v>20210222</v>
      </c>
      <c r="D2218" s="12">
        <v>610538201209</v>
      </c>
      <c r="E2218" s="12" t="s">
        <v>19</v>
      </c>
      <c r="F2218" s="12">
        <v>20210304</v>
      </c>
      <c r="G2218" s="12" t="s">
        <v>20</v>
      </c>
      <c r="H2218" s="12" t="s">
        <v>31</v>
      </c>
      <c r="I2218" s="12" t="s">
        <v>77</v>
      </c>
      <c r="J2218" s="12">
        <v>0.76</v>
      </c>
      <c r="K2218" s="12" t="s">
        <v>23</v>
      </c>
      <c r="L2218">
        <f t="shared" si="68"/>
        <v>1</v>
      </c>
      <c r="M2218">
        <f>MATCH(H:H,[1]价格表!$B$4:$B$35,0)</f>
        <v>17</v>
      </c>
      <c r="N2218" s="4">
        <f>IF(J2218&lt;=0.3,INDEX([1]价格表!$B$4:$I$31,M2218,2),IF(AND(J2218&gt;0.3,J2218&lt;=1),INDEX([1]价格表!$B$4:$I$31,M2218,3),IF(AND(J2218&gt;1,J2218&lt;=2.2),INDEX([1]价格表!$B$4:$I$31,M2218,4),IF(AND(J2218&gt;2.2,J2218&lt;=3.3),INDEX([1]价格表!$B$4:$I$31,M2218,5),IF(AND(J2218&gt;3.3,J2218&lt;=4),INDEX([1]价格表!$B$4:$I$31,M2218,6),IF(AND(J2218&gt;4,J2218&lt;=5.5),INDEX([1]价格表!$B$4:$I$31,M2218,7),IF(J2218&gt;5.5,2.6+INDEX([1]价格表!$B$4:$I$31,M2218,8)*L2218)))))))</f>
        <v>1.8</v>
      </c>
      <c r="O2218" s="3"/>
      <c r="P2218" s="3"/>
      <c r="Q2218" s="3">
        <f t="shared" si="69"/>
        <v>0</v>
      </c>
    </row>
    <row r="2219" spans="1:17">
      <c r="A2219" s="11">
        <v>4312434611573</v>
      </c>
      <c r="B2219" s="1" t="s">
        <v>19</v>
      </c>
      <c r="C2219" s="12">
        <v>20210222</v>
      </c>
      <c r="D2219" s="12">
        <v>610538201209</v>
      </c>
      <c r="E2219" s="12" t="s">
        <v>19</v>
      </c>
      <c r="F2219" s="12">
        <v>20210304</v>
      </c>
      <c r="G2219" s="12" t="s">
        <v>20</v>
      </c>
      <c r="H2219" s="12" t="s">
        <v>24</v>
      </c>
      <c r="I2219" s="12" t="s">
        <v>111</v>
      </c>
      <c r="J2219" s="12">
        <v>0.76</v>
      </c>
      <c r="K2219" s="12" t="s">
        <v>23</v>
      </c>
      <c r="L2219">
        <f t="shared" si="68"/>
        <v>1</v>
      </c>
      <c r="M2219">
        <f>MATCH(H:H,[1]价格表!$B$4:$B$35,0)</f>
        <v>1</v>
      </c>
      <c r="N2219" s="4">
        <f>IF(J2219&lt;=0.3,INDEX([1]价格表!$B$4:$I$31,M2219,2),IF(AND(J2219&gt;0.3,J2219&lt;=1),INDEX([1]价格表!$B$4:$I$31,M2219,3),IF(AND(J2219&gt;1,J2219&lt;=2.2),INDEX([1]价格表!$B$4:$I$31,M2219,4),IF(AND(J2219&gt;2.2,J2219&lt;=3.3),INDEX([1]价格表!$B$4:$I$31,M2219,5),IF(AND(J2219&gt;3.3,J2219&lt;=4),INDEX([1]价格表!$B$4:$I$31,M2219,6),IF(AND(J2219&gt;4,J2219&lt;=5.5),INDEX([1]价格表!$B$4:$I$31,M2219,7),IF(J2219&gt;5.5,2.6+INDEX([1]价格表!$B$4:$I$31,M2219,8)*L2219)))))))</f>
        <v>1.8</v>
      </c>
      <c r="O2219" s="3"/>
      <c r="P2219" s="3"/>
      <c r="Q2219" s="3">
        <f t="shared" si="69"/>
        <v>0</v>
      </c>
    </row>
    <row r="2220" spans="1:17">
      <c r="A2220" s="11">
        <v>4312434611574</v>
      </c>
      <c r="B2220" s="1" t="s">
        <v>19</v>
      </c>
      <c r="C2220" s="12">
        <v>20210222</v>
      </c>
      <c r="D2220" s="12">
        <v>610538201209</v>
      </c>
      <c r="E2220" s="12" t="s">
        <v>19</v>
      </c>
      <c r="F2220" s="12">
        <v>20210304</v>
      </c>
      <c r="G2220" s="12" t="s">
        <v>20</v>
      </c>
      <c r="H2220" s="12" t="s">
        <v>38</v>
      </c>
      <c r="I2220" s="12" t="s">
        <v>116</v>
      </c>
      <c r="J2220" s="12">
        <v>0.76</v>
      </c>
      <c r="K2220" s="12" t="s">
        <v>23</v>
      </c>
      <c r="L2220">
        <f t="shared" si="68"/>
        <v>1</v>
      </c>
      <c r="M2220">
        <f>MATCH(H:H,[1]价格表!$B$4:$B$35,0)</f>
        <v>5</v>
      </c>
      <c r="N2220" s="4">
        <f>IF(J2220&lt;=0.3,INDEX([1]价格表!$B$4:$I$31,M2220,2),IF(AND(J2220&gt;0.3,J2220&lt;=1),INDEX([1]价格表!$B$4:$I$31,M2220,3),IF(AND(J2220&gt;1,J2220&lt;=2.2),INDEX([1]价格表!$B$4:$I$31,M2220,4),IF(AND(J2220&gt;2.2,J2220&lt;=3.3),INDEX([1]价格表!$B$4:$I$31,M2220,5),IF(AND(J2220&gt;3.3,J2220&lt;=4),INDEX([1]价格表!$B$4:$I$31,M2220,6),IF(AND(J2220&gt;4,J2220&lt;=5.5),INDEX([1]价格表!$B$4:$I$31,M2220,7),IF(J2220&gt;5.5,2.6+INDEX([1]价格表!$B$4:$I$31,M2220,8)*L2220)))))))</f>
        <v>1.8</v>
      </c>
      <c r="O2220" s="3"/>
      <c r="P2220" s="3"/>
      <c r="Q2220" s="3">
        <f t="shared" si="69"/>
        <v>0</v>
      </c>
    </row>
    <row r="2221" spans="1:17">
      <c r="A2221" s="11">
        <v>4312434611575</v>
      </c>
      <c r="B2221" s="1" t="s">
        <v>19</v>
      </c>
      <c r="C2221" s="12">
        <v>20210222</v>
      </c>
      <c r="D2221" s="12">
        <v>610538201209</v>
      </c>
      <c r="E2221" s="12" t="s">
        <v>19</v>
      </c>
      <c r="F2221" s="12">
        <v>20210304</v>
      </c>
      <c r="G2221" s="12" t="s">
        <v>20</v>
      </c>
      <c r="H2221" s="12" t="s">
        <v>24</v>
      </c>
      <c r="I2221" s="12" t="s">
        <v>111</v>
      </c>
      <c r="J2221" s="12">
        <v>0.76</v>
      </c>
      <c r="K2221" s="12" t="s">
        <v>23</v>
      </c>
      <c r="L2221">
        <f t="shared" si="68"/>
        <v>1</v>
      </c>
      <c r="M2221">
        <f>MATCH(H:H,[1]价格表!$B$4:$B$35,0)</f>
        <v>1</v>
      </c>
      <c r="N2221" s="4">
        <f>IF(J2221&lt;=0.3,INDEX([1]价格表!$B$4:$I$31,M2221,2),IF(AND(J2221&gt;0.3,J2221&lt;=1),INDEX([1]价格表!$B$4:$I$31,M2221,3),IF(AND(J2221&gt;1,J2221&lt;=2.2),INDEX([1]价格表!$B$4:$I$31,M2221,4),IF(AND(J2221&gt;2.2,J2221&lt;=3.3),INDEX([1]价格表!$B$4:$I$31,M2221,5),IF(AND(J2221&gt;3.3,J2221&lt;=4),INDEX([1]价格表!$B$4:$I$31,M2221,6),IF(AND(J2221&gt;4,J2221&lt;=5.5),INDEX([1]价格表!$B$4:$I$31,M2221,7),IF(J2221&gt;5.5,2.6+INDEX([1]价格表!$B$4:$I$31,M2221,8)*L2221)))))))</f>
        <v>1.8</v>
      </c>
      <c r="O2221" s="3"/>
      <c r="P2221" s="3"/>
      <c r="Q2221" s="3">
        <f t="shared" si="69"/>
        <v>0</v>
      </c>
    </row>
    <row r="2222" spans="1:17">
      <c r="A2222" s="11">
        <v>4312434611576</v>
      </c>
      <c r="B2222" s="1" t="s">
        <v>19</v>
      </c>
      <c r="C2222" s="12">
        <v>20210222</v>
      </c>
      <c r="D2222" s="12">
        <v>610538201209</v>
      </c>
      <c r="E2222" s="12" t="s">
        <v>19</v>
      </c>
      <c r="F2222" s="12">
        <v>20210304</v>
      </c>
      <c r="G2222" s="12" t="s">
        <v>20</v>
      </c>
      <c r="H2222" s="12" t="s">
        <v>29</v>
      </c>
      <c r="I2222" s="12" t="s">
        <v>30</v>
      </c>
      <c r="J2222" s="12">
        <v>0.8</v>
      </c>
      <c r="K2222" s="12" t="s">
        <v>23</v>
      </c>
      <c r="L2222">
        <f t="shared" si="68"/>
        <v>1</v>
      </c>
      <c r="M2222">
        <f>MATCH(H:H,[1]价格表!$B$4:$B$35,0)</f>
        <v>3</v>
      </c>
      <c r="N2222" s="4">
        <f>IF(J2222&lt;=0.3,INDEX([1]价格表!$B$4:$I$31,M2222,2),IF(AND(J2222&gt;0.3,J2222&lt;=1),INDEX([1]价格表!$B$4:$I$31,M2222,3),IF(AND(J2222&gt;1,J2222&lt;=2.2),INDEX([1]价格表!$B$4:$I$31,M2222,4),IF(AND(J2222&gt;2.2,J2222&lt;=3.3),INDEX([1]价格表!$B$4:$I$31,M2222,5),IF(AND(J2222&gt;3.3,J2222&lt;=4),INDEX([1]价格表!$B$4:$I$31,M2222,6),IF(AND(J2222&gt;4,J2222&lt;=5.5),INDEX([1]价格表!$B$4:$I$31,M2222,7),IF(J2222&gt;5.5,2.6+INDEX([1]价格表!$B$4:$I$31,M2222,8)*L2222)))))))</f>
        <v>1.8</v>
      </c>
      <c r="O2222" s="3"/>
      <c r="P2222" s="3"/>
      <c r="Q2222" s="3">
        <f t="shared" si="69"/>
        <v>0</v>
      </c>
    </row>
    <row r="2223" spans="1:17">
      <c r="A2223" s="11">
        <v>4607013077764</v>
      </c>
      <c r="B2223" s="1" t="s">
        <v>19</v>
      </c>
      <c r="C2223" s="12">
        <v>20210222</v>
      </c>
      <c r="D2223" s="12">
        <v>610538201209</v>
      </c>
      <c r="E2223" s="12" t="s">
        <v>19</v>
      </c>
      <c r="F2223" s="12">
        <v>20210304</v>
      </c>
      <c r="G2223" s="12" t="s">
        <v>20</v>
      </c>
      <c r="H2223" s="12" t="s">
        <v>24</v>
      </c>
      <c r="I2223" s="12" t="s">
        <v>25</v>
      </c>
      <c r="J2223" s="12">
        <v>1.32</v>
      </c>
      <c r="K2223" s="12" t="s">
        <v>23</v>
      </c>
      <c r="L2223">
        <f t="shared" si="68"/>
        <v>2</v>
      </c>
      <c r="M2223">
        <f>MATCH(H:H,[1]价格表!$B$4:$B$35,0)</f>
        <v>1</v>
      </c>
      <c r="N2223" s="4">
        <f>IF(J2223&lt;=0.3,INDEX([1]价格表!$B$4:$I$31,M2223,2),IF(AND(J2223&gt;0.3,J2223&lt;=1),INDEX([1]价格表!$B$4:$I$31,M2223,3),IF(AND(J2223&gt;1,J2223&lt;=2.2),INDEX([1]价格表!$B$4:$I$31,M2223,4),IF(AND(J2223&gt;2.2,J2223&lt;=3.3),INDEX([1]价格表!$B$4:$I$31,M2223,5),IF(AND(J2223&gt;3.3,J2223&lt;=4),INDEX([1]价格表!$B$4:$I$31,M2223,6),IF(AND(J2223&gt;4,J2223&lt;=5.5),INDEX([1]价格表!$B$4:$I$31,M2223,7),IF(J2223&gt;5.5,2.6+INDEX([1]价格表!$B$4:$I$31,M2223,8)*L2223)))))))</f>
        <v>2.15</v>
      </c>
      <c r="O2223" s="3"/>
      <c r="P2223" s="3"/>
      <c r="Q2223" s="3">
        <f t="shared" si="69"/>
        <v>0</v>
      </c>
    </row>
    <row r="2224" spans="1:17">
      <c r="A2224" s="11">
        <v>4607013078332</v>
      </c>
      <c r="B2224" s="1" t="s">
        <v>19</v>
      </c>
      <c r="C2224" s="12">
        <v>20210222</v>
      </c>
      <c r="D2224" s="12">
        <v>610538201209</v>
      </c>
      <c r="E2224" s="12" t="s">
        <v>19</v>
      </c>
      <c r="F2224" s="12">
        <v>20210304</v>
      </c>
      <c r="G2224" s="12" t="s">
        <v>20</v>
      </c>
      <c r="H2224" s="12" t="s">
        <v>38</v>
      </c>
      <c r="I2224" s="12" t="s">
        <v>116</v>
      </c>
      <c r="J2224" s="12">
        <v>1.53</v>
      </c>
      <c r="K2224" s="12" t="s">
        <v>23</v>
      </c>
      <c r="L2224">
        <f t="shared" si="68"/>
        <v>2</v>
      </c>
      <c r="M2224">
        <f>MATCH(H:H,[1]价格表!$B$4:$B$35,0)</f>
        <v>5</v>
      </c>
      <c r="N2224" s="4">
        <f>IF(J2224&lt;=0.3,INDEX([1]价格表!$B$4:$I$31,M2224,2),IF(AND(J2224&gt;0.3,J2224&lt;=1),INDEX([1]价格表!$B$4:$I$31,M2224,3),IF(AND(J2224&gt;1,J2224&lt;=2.2),INDEX([1]价格表!$B$4:$I$31,M2224,4),IF(AND(J2224&gt;2.2,J2224&lt;=3.3),INDEX([1]价格表!$B$4:$I$31,M2224,5),IF(AND(J2224&gt;3.3,J2224&lt;=4),INDEX([1]价格表!$B$4:$I$31,M2224,6),IF(AND(J2224&gt;4,J2224&lt;=5.5),INDEX([1]价格表!$B$4:$I$31,M2224,7),IF(J2224&gt;5.5,2.6+INDEX([1]价格表!$B$4:$I$31,M2224,8)*L2224)))))))</f>
        <v>2.15</v>
      </c>
      <c r="O2224" s="3"/>
      <c r="P2224" s="3"/>
      <c r="Q2224" s="3">
        <f t="shared" si="69"/>
        <v>0</v>
      </c>
    </row>
    <row r="2225" spans="1:17">
      <c r="A2225" s="11">
        <v>4607013078383</v>
      </c>
      <c r="B2225" s="1" t="s">
        <v>19</v>
      </c>
      <c r="C2225" s="12">
        <v>20210222</v>
      </c>
      <c r="D2225" s="12">
        <v>610538201209</v>
      </c>
      <c r="E2225" s="12" t="s">
        <v>19</v>
      </c>
      <c r="F2225" s="12">
        <v>20210304</v>
      </c>
      <c r="G2225" s="12" t="s">
        <v>20</v>
      </c>
      <c r="H2225" s="12" t="s">
        <v>43</v>
      </c>
      <c r="I2225" s="12" t="s">
        <v>187</v>
      </c>
      <c r="J2225" s="12">
        <v>1.56</v>
      </c>
      <c r="K2225" s="12" t="s">
        <v>23</v>
      </c>
      <c r="L2225">
        <f t="shared" si="68"/>
        <v>2</v>
      </c>
      <c r="M2225">
        <f>MATCH(H:H,[1]价格表!$B$4:$B$35,0)</f>
        <v>4</v>
      </c>
      <c r="N2225" s="4">
        <f>IF(J2225&lt;=0.3,INDEX([1]价格表!$B$4:$I$31,M2225,2),IF(AND(J2225&gt;0.3,J2225&lt;=1),INDEX([1]价格表!$B$4:$I$31,M2225,3),IF(AND(J2225&gt;1,J2225&lt;=2.2),INDEX([1]价格表!$B$4:$I$31,M2225,4),IF(AND(J2225&gt;2.2,J2225&lt;=3.3),INDEX([1]价格表!$B$4:$I$31,M2225,5),IF(AND(J2225&gt;3.3,J2225&lt;=4),INDEX([1]价格表!$B$4:$I$31,M2225,6),IF(AND(J2225&gt;4,J2225&lt;=5.5),INDEX([1]价格表!$B$4:$I$31,M2225,7),IF(J2225&gt;5.5,2.6+INDEX([1]价格表!$B$4:$I$31,M2225,8)*L2225)))))))</f>
        <v>2.15</v>
      </c>
      <c r="O2225" s="3"/>
      <c r="P2225" s="3"/>
      <c r="Q2225" s="3">
        <f t="shared" si="69"/>
        <v>0</v>
      </c>
    </row>
    <row r="2226" spans="1:17">
      <c r="A2226" s="11">
        <v>4607013078756</v>
      </c>
      <c r="B2226" s="1" t="s">
        <v>19</v>
      </c>
      <c r="C2226" s="12">
        <v>20210222</v>
      </c>
      <c r="D2226" s="12">
        <v>610538201209</v>
      </c>
      <c r="E2226" s="12" t="s">
        <v>19</v>
      </c>
      <c r="F2226" s="12">
        <v>20210304</v>
      </c>
      <c r="G2226" s="12" t="s">
        <v>20</v>
      </c>
      <c r="H2226" s="12" t="s">
        <v>40</v>
      </c>
      <c r="I2226" s="12" t="s">
        <v>190</v>
      </c>
      <c r="J2226" s="12">
        <v>1.9</v>
      </c>
      <c r="K2226" s="12" t="s">
        <v>23</v>
      </c>
      <c r="L2226">
        <f t="shared" si="68"/>
        <v>2</v>
      </c>
      <c r="M2226">
        <f>MATCH(H:H,[1]价格表!$B$4:$B$35,0)</f>
        <v>9</v>
      </c>
      <c r="N2226" s="4">
        <f>IF(J2226&lt;=0.3,INDEX([1]价格表!$B$4:$I$31,M2226,2),IF(AND(J2226&gt;0.3,J2226&lt;=1),INDEX([1]价格表!$B$4:$I$31,M2226,3),IF(AND(J2226&gt;1,J2226&lt;=2.2),INDEX([1]价格表!$B$4:$I$31,M2226,4),IF(AND(J2226&gt;2.2,J2226&lt;=3.3),INDEX([1]价格表!$B$4:$I$31,M2226,5),IF(AND(J2226&gt;3.3,J2226&lt;=4),INDEX([1]价格表!$B$4:$I$31,M2226,6),IF(AND(J2226&gt;4,J2226&lt;=5.5),INDEX([1]价格表!$B$4:$I$31,M2226,7),IF(J2226&gt;5.5,2.6+INDEX([1]价格表!$B$4:$I$31,M2226,8)*L2226)))))))</f>
        <v>2.15</v>
      </c>
      <c r="O2226" s="3"/>
      <c r="P2226" s="3"/>
      <c r="Q2226" s="3">
        <f t="shared" si="69"/>
        <v>0</v>
      </c>
    </row>
    <row r="2227" spans="1:17">
      <c r="A2227" s="11">
        <v>4607013079298</v>
      </c>
      <c r="B2227" s="1" t="s">
        <v>19</v>
      </c>
      <c r="C2227" s="12">
        <v>20210222</v>
      </c>
      <c r="D2227" s="12">
        <v>610538201209</v>
      </c>
      <c r="E2227" s="12" t="s">
        <v>19</v>
      </c>
      <c r="F2227" s="12">
        <v>20210304</v>
      </c>
      <c r="G2227" s="12" t="s">
        <v>20</v>
      </c>
      <c r="H2227" s="12" t="s">
        <v>125</v>
      </c>
      <c r="I2227" s="12" t="s">
        <v>300</v>
      </c>
      <c r="J2227" s="12">
        <v>2.98</v>
      </c>
      <c r="K2227" s="12" t="s">
        <v>23</v>
      </c>
      <c r="L2227">
        <f t="shared" si="68"/>
        <v>3</v>
      </c>
      <c r="M2227">
        <f>MATCH(H:H,[1]价格表!$B$4:$B$35,0)</f>
        <v>22</v>
      </c>
      <c r="N2227" s="4">
        <f>IF(J2227&lt;=0.3,INDEX([1]价格表!$B$4:$I$31,M2227,2),IF(AND(J2227&gt;0.3,J2227&lt;=1),INDEX([1]价格表!$B$4:$I$31,M2227,3),IF(AND(J2227&gt;1,J2227&lt;=2.2),INDEX([1]价格表!$B$4:$I$31,M2227,4),IF(AND(J2227&gt;2.2,J2227&lt;=3.3),INDEX([1]价格表!$B$4:$I$31,M2227,5),IF(AND(J2227&gt;3.3,J2227&lt;=4),INDEX([1]价格表!$B$4:$I$31,M2227,6),IF(AND(J2227&gt;4,J2227&lt;=5.5),INDEX([1]价格表!$B$4:$I$31,M2227,7),IF(J2227&gt;5.5,2.6+INDEX([1]价格表!$B$4:$I$31,M2227,8)*L2227)))))))</f>
        <v>2.5</v>
      </c>
      <c r="O2227" s="3"/>
      <c r="P2227" s="3"/>
      <c r="Q2227" s="3">
        <f t="shared" si="69"/>
        <v>0</v>
      </c>
    </row>
    <row r="2228" spans="1:17">
      <c r="A2228" s="11">
        <v>4607013079430</v>
      </c>
      <c r="B2228" s="1" t="s">
        <v>19</v>
      </c>
      <c r="C2228" s="12">
        <v>20210222</v>
      </c>
      <c r="D2228" s="12">
        <v>610538201209</v>
      </c>
      <c r="E2228" s="12" t="s">
        <v>19</v>
      </c>
      <c r="F2228" s="12">
        <v>20210304</v>
      </c>
      <c r="G2228" s="12" t="s">
        <v>20</v>
      </c>
      <c r="H2228" s="12" t="s">
        <v>138</v>
      </c>
      <c r="I2228" s="12" t="s">
        <v>139</v>
      </c>
      <c r="J2228" s="12">
        <v>1.85</v>
      </c>
      <c r="K2228" s="12" t="s">
        <v>23</v>
      </c>
      <c r="L2228">
        <f t="shared" si="68"/>
        <v>2</v>
      </c>
      <c r="M2228">
        <f>MATCH(H:H,[1]价格表!$B$4:$B$35,0)</f>
        <v>23</v>
      </c>
      <c r="N2228" s="4">
        <f>IF(J2228&lt;=0.3,INDEX([1]价格表!$B$4:$I$31,M2228,2),IF(AND(J2228&gt;0.3,J2228&lt;=1),INDEX([1]价格表!$B$4:$I$31,M2228,3),IF(AND(J2228&gt;1,J2228&lt;=2.2),INDEX([1]价格表!$B$4:$I$31,M2228,4),IF(AND(J2228&gt;2.2,J2228&lt;=3.3),INDEX([1]价格表!$B$4:$I$31,M2228,5),IF(AND(J2228&gt;3.3,J2228&lt;=4),INDEX([1]价格表!$B$4:$I$31,M2228,6),IF(AND(J2228&gt;4,J2228&lt;=5.5),INDEX([1]价格表!$B$4:$I$31,M2228,7),IF(J2228&gt;5.5,2.6+INDEX([1]价格表!$B$4:$I$31,M2228,8)*L2228)))))))</f>
        <v>2.15</v>
      </c>
      <c r="O2228" s="3"/>
      <c r="P2228" s="3"/>
      <c r="Q2228" s="3">
        <f t="shared" si="69"/>
        <v>0</v>
      </c>
    </row>
    <row r="2229" spans="1:17">
      <c r="A2229" s="11">
        <v>4607013079443</v>
      </c>
      <c r="B2229" s="1" t="s">
        <v>19</v>
      </c>
      <c r="C2229" s="12">
        <v>20210222</v>
      </c>
      <c r="D2229" s="12">
        <v>610538201209</v>
      </c>
      <c r="E2229" s="12" t="s">
        <v>19</v>
      </c>
      <c r="F2229" s="12">
        <v>20210304</v>
      </c>
      <c r="G2229" s="12" t="s">
        <v>20</v>
      </c>
      <c r="H2229" s="12" t="s">
        <v>24</v>
      </c>
      <c r="I2229" s="12" t="s">
        <v>214</v>
      </c>
      <c r="J2229" s="12">
        <v>1.51</v>
      </c>
      <c r="K2229" s="12" t="s">
        <v>23</v>
      </c>
      <c r="L2229">
        <f t="shared" si="68"/>
        <v>2</v>
      </c>
      <c r="M2229">
        <f>MATCH(H:H,[1]价格表!$B$4:$B$35,0)</f>
        <v>1</v>
      </c>
      <c r="N2229" s="4">
        <f>IF(J2229&lt;=0.3,INDEX([1]价格表!$B$4:$I$31,M2229,2),IF(AND(J2229&gt;0.3,J2229&lt;=1),INDEX([1]价格表!$B$4:$I$31,M2229,3),IF(AND(J2229&gt;1,J2229&lt;=2.2),INDEX([1]价格表!$B$4:$I$31,M2229,4),IF(AND(J2229&gt;2.2,J2229&lt;=3.3),INDEX([1]价格表!$B$4:$I$31,M2229,5),IF(AND(J2229&gt;3.3,J2229&lt;=4),INDEX([1]价格表!$B$4:$I$31,M2229,6),IF(AND(J2229&gt;4,J2229&lt;=5.5),INDEX([1]价格表!$B$4:$I$31,M2229,7),IF(J2229&gt;5.5,2.6+INDEX([1]价格表!$B$4:$I$31,M2229,8)*L2229)))))))</f>
        <v>2.15</v>
      </c>
      <c r="O2229" s="3"/>
      <c r="P2229" s="3"/>
      <c r="Q2229" s="3">
        <f t="shared" si="69"/>
        <v>0</v>
      </c>
    </row>
    <row r="2230" spans="1:17">
      <c r="A2230" s="11">
        <v>4607023299081</v>
      </c>
      <c r="B2230" s="1" t="s">
        <v>19</v>
      </c>
      <c r="C2230" s="12">
        <v>20210222</v>
      </c>
      <c r="D2230" s="12">
        <v>610538201209</v>
      </c>
      <c r="E2230" s="12" t="s">
        <v>19</v>
      </c>
      <c r="F2230" s="12">
        <v>20210304</v>
      </c>
      <c r="G2230" s="12" t="s">
        <v>20</v>
      </c>
      <c r="H2230" s="12" t="s">
        <v>24</v>
      </c>
      <c r="I2230" s="12" t="s">
        <v>25</v>
      </c>
      <c r="J2230" s="12">
        <v>2.34</v>
      </c>
      <c r="K2230" s="12" t="s">
        <v>23</v>
      </c>
      <c r="L2230">
        <f t="shared" si="68"/>
        <v>3</v>
      </c>
      <c r="M2230">
        <f>MATCH(H:H,[1]价格表!$B$4:$B$35,0)</f>
        <v>1</v>
      </c>
      <c r="N2230" s="4">
        <f>IF(J2230&lt;=0.3,INDEX([1]价格表!$B$4:$I$31,M2230,2),IF(AND(J2230&gt;0.3,J2230&lt;=1),INDEX([1]价格表!$B$4:$I$31,M2230,3),IF(AND(J2230&gt;1,J2230&lt;=2.2),INDEX([1]价格表!$B$4:$I$31,M2230,4),IF(AND(J2230&gt;2.2,J2230&lt;=3.3),INDEX([1]价格表!$B$4:$I$31,M2230,5),IF(AND(J2230&gt;3.3,J2230&lt;=4),INDEX([1]价格表!$B$4:$I$31,M2230,6),IF(AND(J2230&gt;4,J2230&lt;=5.5),INDEX([1]价格表!$B$4:$I$31,M2230,7),IF(J2230&gt;5.5,2.6+INDEX([1]价格表!$B$4:$I$31,M2230,8)*L2230)))))))</f>
        <v>2.5</v>
      </c>
      <c r="O2230" s="3"/>
      <c r="P2230" s="3"/>
      <c r="Q2230" s="3">
        <f t="shared" si="69"/>
        <v>0</v>
      </c>
    </row>
    <row r="2231" spans="1:17">
      <c r="A2231" s="11">
        <v>4607023299718</v>
      </c>
      <c r="B2231" s="1" t="s">
        <v>19</v>
      </c>
      <c r="C2231" s="12">
        <v>20210222</v>
      </c>
      <c r="D2231" s="12">
        <v>610538201209</v>
      </c>
      <c r="E2231" s="12" t="s">
        <v>19</v>
      </c>
      <c r="F2231" s="12">
        <v>20210304</v>
      </c>
      <c r="G2231" s="12" t="s">
        <v>20</v>
      </c>
      <c r="H2231" s="12" t="s">
        <v>45</v>
      </c>
      <c r="I2231" s="12" t="s">
        <v>290</v>
      </c>
      <c r="J2231" s="12">
        <v>2.4</v>
      </c>
      <c r="K2231" s="12" t="s">
        <v>23</v>
      </c>
      <c r="L2231">
        <f t="shared" si="68"/>
        <v>3</v>
      </c>
      <c r="M2231">
        <f>MATCH(H:H,[1]价格表!$B$4:$B$35,0)</f>
        <v>20</v>
      </c>
      <c r="N2231" s="4">
        <f>IF(J2231&lt;=0.3,INDEX([1]价格表!$B$4:$I$31,M2231,2),IF(AND(J2231&gt;0.3,J2231&lt;=1),INDEX([1]价格表!$B$4:$I$31,M2231,3),IF(AND(J2231&gt;1,J2231&lt;=2.2),INDEX([1]价格表!$B$4:$I$31,M2231,4),IF(AND(J2231&gt;2.2,J2231&lt;=3.3),INDEX([1]价格表!$B$4:$I$31,M2231,5),IF(AND(J2231&gt;3.3,J2231&lt;=4),INDEX([1]价格表!$B$4:$I$31,M2231,6),IF(AND(J2231&gt;4,J2231&lt;=5.5),INDEX([1]价格表!$B$4:$I$31,M2231,7),IF(J2231&gt;5.5,2.6+INDEX([1]价格表!$B$4:$I$31,M2231,8)*L2231)))))))</f>
        <v>2.5</v>
      </c>
      <c r="O2231" s="3"/>
      <c r="P2231" s="3"/>
      <c r="Q2231" s="3">
        <f t="shared" si="69"/>
        <v>0</v>
      </c>
    </row>
    <row r="2232" spans="1:17">
      <c r="A2232" s="11">
        <v>4607023299746</v>
      </c>
      <c r="B2232" s="1" t="s">
        <v>19</v>
      </c>
      <c r="C2232" s="12">
        <v>20210222</v>
      </c>
      <c r="D2232" s="12">
        <v>610538201209</v>
      </c>
      <c r="E2232" s="12" t="s">
        <v>19</v>
      </c>
      <c r="F2232" s="12">
        <v>20210304</v>
      </c>
      <c r="G2232" s="12" t="s">
        <v>20</v>
      </c>
      <c r="H2232" s="12" t="s">
        <v>29</v>
      </c>
      <c r="I2232" s="12" t="s">
        <v>145</v>
      </c>
      <c r="J2232" s="12">
        <v>2.36</v>
      </c>
      <c r="K2232" s="12" t="s">
        <v>23</v>
      </c>
      <c r="L2232">
        <f t="shared" si="68"/>
        <v>3</v>
      </c>
      <c r="M2232">
        <f>MATCH(H:H,[1]价格表!$B$4:$B$35,0)</f>
        <v>3</v>
      </c>
      <c r="N2232" s="4">
        <f>IF(J2232&lt;=0.3,INDEX([1]价格表!$B$4:$I$31,M2232,2),IF(AND(J2232&gt;0.3,J2232&lt;=1),INDEX([1]价格表!$B$4:$I$31,M2232,3),IF(AND(J2232&gt;1,J2232&lt;=2.2),INDEX([1]价格表!$B$4:$I$31,M2232,4),IF(AND(J2232&gt;2.2,J2232&lt;=3.3),INDEX([1]价格表!$B$4:$I$31,M2232,5),IF(AND(J2232&gt;3.3,J2232&lt;=4),INDEX([1]价格表!$B$4:$I$31,M2232,6),IF(AND(J2232&gt;4,J2232&lt;=5.5),INDEX([1]价格表!$B$4:$I$31,M2232,7),IF(J2232&gt;5.5,2.6+INDEX([1]价格表!$B$4:$I$31,M2232,8)*L2232)))))))</f>
        <v>2.5</v>
      </c>
      <c r="O2232" s="3"/>
      <c r="P2232" s="3"/>
      <c r="Q2232" s="3">
        <f t="shared" si="69"/>
        <v>0</v>
      </c>
    </row>
    <row r="2233" spans="1:17">
      <c r="A2233" s="11">
        <v>4607023299973</v>
      </c>
      <c r="B2233" s="1" t="s">
        <v>19</v>
      </c>
      <c r="C2233" s="12">
        <v>20210222</v>
      </c>
      <c r="D2233" s="12">
        <v>610538201209</v>
      </c>
      <c r="E2233" s="12" t="s">
        <v>19</v>
      </c>
      <c r="F2233" s="12">
        <v>20210304</v>
      </c>
      <c r="G2233" s="12" t="s">
        <v>20</v>
      </c>
      <c r="H2233" s="12" t="s">
        <v>24</v>
      </c>
      <c r="I2233" s="12" t="s">
        <v>205</v>
      </c>
      <c r="J2233" s="12">
        <v>2.32</v>
      </c>
      <c r="K2233" s="12" t="s">
        <v>23</v>
      </c>
      <c r="L2233">
        <f t="shared" si="68"/>
        <v>3</v>
      </c>
      <c r="M2233">
        <f>MATCH(H:H,[1]价格表!$B$4:$B$35,0)</f>
        <v>1</v>
      </c>
      <c r="N2233" s="4">
        <f>IF(J2233&lt;=0.3,INDEX([1]价格表!$B$4:$I$31,M2233,2),IF(AND(J2233&gt;0.3,J2233&lt;=1),INDEX([1]价格表!$B$4:$I$31,M2233,3),IF(AND(J2233&gt;1,J2233&lt;=2.2),INDEX([1]价格表!$B$4:$I$31,M2233,4),IF(AND(J2233&gt;2.2,J2233&lt;=3.3),INDEX([1]价格表!$B$4:$I$31,M2233,5),IF(AND(J2233&gt;3.3,J2233&lt;=4),INDEX([1]价格表!$B$4:$I$31,M2233,6),IF(AND(J2233&gt;4,J2233&lt;=5.5),INDEX([1]价格表!$B$4:$I$31,M2233,7),IF(J2233&gt;5.5,2.6+INDEX([1]价格表!$B$4:$I$31,M2233,8)*L2233)))))))</f>
        <v>2.5</v>
      </c>
      <c r="O2233" s="3"/>
      <c r="P2233" s="3"/>
      <c r="Q2233" s="3">
        <f t="shared" si="69"/>
        <v>0</v>
      </c>
    </row>
    <row r="2234" spans="1:17">
      <c r="A2234" s="11">
        <v>4607023300124</v>
      </c>
      <c r="B2234" s="1" t="s">
        <v>19</v>
      </c>
      <c r="C2234" s="12">
        <v>20210222</v>
      </c>
      <c r="D2234" s="12">
        <v>610538201209</v>
      </c>
      <c r="E2234" s="12" t="s">
        <v>19</v>
      </c>
      <c r="F2234" s="12">
        <v>20210304</v>
      </c>
      <c r="G2234" s="12" t="s">
        <v>20</v>
      </c>
      <c r="H2234" s="12" t="s">
        <v>45</v>
      </c>
      <c r="I2234" s="12" t="s">
        <v>287</v>
      </c>
      <c r="J2234" s="12">
        <v>2.35</v>
      </c>
      <c r="K2234" s="12" t="s">
        <v>23</v>
      </c>
      <c r="L2234">
        <f t="shared" si="68"/>
        <v>3</v>
      </c>
      <c r="M2234">
        <f>MATCH(H:H,[1]价格表!$B$4:$B$35,0)</f>
        <v>20</v>
      </c>
      <c r="N2234" s="4">
        <f>IF(J2234&lt;=0.3,INDEX([1]价格表!$B$4:$I$31,M2234,2),IF(AND(J2234&gt;0.3,J2234&lt;=1),INDEX([1]价格表!$B$4:$I$31,M2234,3),IF(AND(J2234&gt;1,J2234&lt;=2.2),INDEX([1]价格表!$B$4:$I$31,M2234,4),IF(AND(J2234&gt;2.2,J2234&lt;=3.3),INDEX([1]价格表!$B$4:$I$31,M2234,5),IF(AND(J2234&gt;3.3,J2234&lt;=4),INDEX([1]价格表!$B$4:$I$31,M2234,6),IF(AND(J2234&gt;4,J2234&lt;=5.5),INDEX([1]价格表!$B$4:$I$31,M2234,7),IF(J2234&gt;5.5,2.6+INDEX([1]价格表!$B$4:$I$31,M2234,8)*L2234)))))))</f>
        <v>2.5</v>
      </c>
      <c r="O2234" s="3"/>
      <c r="P2234" s="3"/>
      <c r="Q2234" s="3">
        <f t="shared" si="69"/>
        <v>0</v>
      </c>
    </row>
    <row r="2235" spans="1:17">
      <c r="A2235" s="11">
        <v>4607023300438</v>
      </c>
      <c r="B2235" s="1" t="s">
        <v>19</v>
      </c>
      <c r="C2235" s="12">
        <v>20210222</v>
      </c>
      <c r="D2235" s="12">
        <v>610538201209</v>
      </c>
      <c r="E2235" s="12" t="s">
        <v>19</v>
      </c>
      <c r="F2235" s="12">
        <v>20210304</v>
      </c>
      <c r="G2235" s="12" t="s">
        <v>20</v>
      </c>
      <c r="H2235" s="12" t="s">
        <v>21</v>
      </c>
      <c r="I2235" s="12" t="s">
        <v>229</v>
      </c>
      <c r="J2235" s="12">
        <v>2.4</v>
      </c>
      <c r="K2235" s="12" t="s">
        <v>23</v>
      </c>
      <c r="L2235">
        <f t="shared" si="68"/>
        <v>3</v>
      </c>
      <c r="M2235">
        <f>MATCH(H:H,[1]价格表!$B$4:$B$35,0)</f>
        <v>15</v>
      </c>
      <c r="N2235" s="4">
        <f>IF(J2235&lt;=0.3,INDEX([1]价格表!$B$4:$I$31,M2235,2),IF(AND(J2235&gt;0.3,J2235&lt;=1),INDEX([1]价格表!$B$4:$I$31,M2235,3),IF(AND(J2235&gt;1,J2235&lt;=2.2),INDEX([1]价格表!$B$4:$I$31,M2235,4),IF(AND(J2235&gt;2.2,J2235&lt;=3.3),INDEX([1]价格表!$B$4:$I$31,M2235,5),IF(AND(J2235&gt;3.3,J2235&lt;=4),INDEX([1]价格表!$B$4:$I$31,M2235,6),IF(AND(J2235&gt;4,J2235&lt;=5.5),INDEX([1]价格表!$B$4:$I$31,M2235,7),IF(J2235&gt;5.5,2.6+INDEX([1]价格表!$B$4:$I$31,M2235,8)*L2235)))))))</f>
        <v>2.5</v>
      </c>
      <c r="O2235" s="3"/>
      <c r="P2235" s="3"/>
      <c r="Q2235" s="3">
        <f t="shared" si="69"/>
        <v>0</v>
      </c>
    </row>
    <row r="2236" spans="1:17">
      <c r="A2236" s="11">
        <v>4607023307220</v>
      </c>
      <c r="B2236" s="1" t="s">
        <v>19</v>
      </c>
      <c r="C2236" s="12">
        <v>20210222</v>
      </c>
      <c r="D2236" s="12">
        <v>610538201209</v>
      </c>
      <c r="E2236" s="12" t="s">
        <v>19</v>
      </c>
      <c r="F2236" s="12">
        <v>20210304</v>
      </c>
      <c r="G2236" s="12" t="s">
        <v>20</v>
      </c>
      <c r="H2236" s="12" t="s">
        <v>45</v>
      </c>
      <c r="I2236" s="12" t="s">
        <v>46</v>
      </c>
      <c r="J2236" s="12">
        <v>2.34</v>
      </c>
      <c r="K2236" s="12" t="s">
        <v>23</v>
      </c>
      <c r="L2236">
        <f t="shared" si="68"/>
        <v>3</v>
      </c>
      <c r="M2236">
        <f>MATCH(H:H,[1]价格表!$B$4:$B$35,0)</f>
        <v>20</v>
      </c>
      <c r="N2236" s="4">
        <f>IF(J2236&lt;=0.3,INDEX([1]价格表!$B$4:$I$31,M2236,2),IF(AND(J2236&gt;0.3,J2236&lt;=1),INDEX([1]价格表!$B$4:$I$31,M2236,3),IF(AND(J2236&gt;1,J2236&lt;=2.2),INDEX([1]价格表!$B$4:$I$31,M2236,4),IF(AND(J2236&gt;2.2,J2236&lt;=3.3),INDEX([1]价格表!$B$4:$I$31,M2236,5),IF(AND(J2236&gt;3.3,J2236&lt;=4),INDEX([1]价格表!$B$4:$I$31,M2236,6),IF(AND(J2236&gt;4,J2236&lt;=5.5),INDEX([1]价格表!$B$4:$I$31,M2236,7),IF(J2236&gt;5.5,2.6+INDEX([1]价格表!$B$4:$I$31,M2236,8)*L2236)))))))</f>
        <v>2.5</v>
      </c>
      <c r="O2236" s="3"/>
      <c r="P2236" s="3"/>
      <c r="Q2236" s="3">
        <f t="shared" si="69"/>
        <v>0</v>
      </c>
    </row>
    <row r="2237" spans="1:17">
      <c r="A2237" s="11">
        <v>4607023314548</v>
      </c>
      <c r="B2237" s="1" t="s">
        <v>19</v>
      </c>
      <c r="C2237" s="12">
        <v>20210222</v>
      </c>
      <c r="D2237" s="12">
        <v>610538201209</v>
      </c>
      <c r="E2237" s="12" t="s">
        <v>19</v>
      </c>
      <c r="F2237" s="12">
        <v>20210304</v>
      </c>
      <c r="G2237" s="12" t="s">
        <v>20</v>
      </c>
      <c r="H2237" s="12" t="s">
        <v>21</v>
      </c>
      <c r="I2237" s="12" t="s">
        <v>71</v>
      </c>
      <c r="J2237" s="12">
        <v>2.32</v>
      </c>
      <c r="K2237" s="12" t="s">
        <v>23</v>
      </c>
      <c r="L2237">
        <f t="shared" si="68"/>
        <v>3</v>
      </c>
      <c r="M2237">
        <f>MATCH(H:H,[1]价格表!$B$4:$B$35,0)</f>
        <v>15</v>
      </c>
      <c r="N2237" s="4">
        <f>IF(J2237&lt;=0.3,INDEX([1]价格表!$B$4:$I$31,M2237,2),IF(AND(J2237&gt;0.3,J2237&lt;=1),INDEX([1]价格表!$B$4:$I$31,M2237,3),IF(AND(J2237&gt;1,J2237&lt;=2.2),INDEX([1]价格表!$B$4:$I$31,M2237,4),IF(AND(J2237&gt;2.2,J2237&lt;=3.3),INDEX([1]价格表!$B$4:$I$31,M2237,5),IF(AND(J2237&gt;3.3,J2237&lt;=4),INDEX([1]价格表!$B$4:$I$31,M2237,6),IF(AND(J2237&gt;4,J2237&lt;=5.5),INDEX([1]价格表!$B$4:$I$31,M2237,7),IF(J2237&gt;5.5,2.6+INDEX([1]价格表!$B$4:$I$31,M2237,8)*L2237)))))))</f>
        <v>2.5</v>
      </c>
      <c r="O2237" s="5">
        <v>1.36</v>
      </c>
      <c r="P2237" s="5">
        <v>2.15</v>
      </c>
      <c r="Q2237" s="3">
        <f t="shared" si="69"/>
        <v>-0.35</v>
      </c>
    </row>
    <row r="2238" spans="1:17">
      <c r="A2238" s="11">
        <v>4607023314720</v>
      </c>
      <c r="B2238" s="1" t="s">
        <v>19</v>
      </c>
      <c r="C2238" s="12">
        <v>20210222</v>
      </c>
      <c r="D2238" s="12">
        <v>610538201209</v>
      </c>
      <c r="E2238" s="12" t="s">
        <v>19</v>
      </c>
      <c r="F2238" s="12">
        <v>20210304</v>
      </c>
      <c r="G2238" s="12" t="s">
        <v>20</v>
      </c>
      <c r="H2238" s="12" t="s">
        <v>47</v>
      </c>
      <c r="I2238" s="12" t="s">
        <v>222</v>
      </c>
      <c r="J2238" s="12">
        <v>2.32</v>
      </c>
      <c r="K2238" s="12" t="s">
        <v>23</v>
      </c>
      <c r="L2238">
        <f t="shared" si="68"/>
        <v>3</v>
      </c>
      <c r="M2238">
        <f>MATCH(H:H,[1]价格表!$B$4:$B$35,0)</f>
        <v>12</v>
      </c>
      <c r="N2238" s="4">
        <f>IF(J2238&lt;=0.3,INDEX([1]价格表!$B$4:$I$31,M2238,2),IF(AND(J2238&gt;0.3,J2238&lt;=1),INDEX([1]价格表!$B$4:$I$31,M2238,3),IF(AND(J2238&gt;1,J2238&lt;=2.2),INDEX([1]价格表!$B$4:$I$31,M2238,4),IF(AND(J2238&gt;2.2,J2238&lt;=3.3),INDEX([1]价格表!$B$4:$I$31,M2238,5),IF(AND(J2238&gt;3.3,J2238&lt;=4),INDEX([1]价格表!$B$4:$I$31,M2238,6),IF(AND(J2238&gt;4,J2238&lt;=5.5),INDEX([1]价格表!$B$4:$I$31,M2238,7),IF(J2238&gt;5.5,2.6+INDEX([1]价格表!$B$4:$I$31,M2238,8)*L2238)))))))</f>
        <v>2.5</v>
      </c>
      <c r="O2238" s="5">
        <v>1.36</v>
      </c>
      <c r="P2238" s="5">
        <v>2.15</v>
      </c>
      <c r="Q2238" s="3">
        <f t="shared" si="69"/>
        <v>-0.35</v>
      </c>
    </row>
    <row r="2239" spans="1:17">
      <c r="A2239" s="11">
        <v>4607023315179</v>
      </c>
      <c r="B2239" s="1" t="s">
        <v>19</v>
      </c>
      <c r="C2239" s="12">
        <v>20210222</v>
      </c>
      <c r="D2239" s="12">
        <v>610538201209</v>
      </c>
      <c r="E2239" s="12" t="s">
        <v>19</v>
      </c>
      <c r="F2239" s="12">
        <v>20210304</v>
      </c>
      <c r="G2239" s="12" t="s">
        <v>20</v>
      </c>
      <c r="H2239" s="12" t="s">
        <v>21</v>
      </c>
      <c r="I2239" s="12" t="s">
        <v>230</v>
      </c>
      <c r="J2239" s="12">
        <v>2.32</v>
      </c>
      <c r="K2239" s="12" t="s">
        <v>23</v>
      </c>
      <c r="L2239">
        <f t="shared" si="68"/>
        <v>3</v>
      </c>
      <c r="M2239">
        <f>MATCH(H:H,[1]价格表!$B$4:$B$35,0)</f>
        <v>15</v>
      </c>
      <c r="N2239" s="4">
        <f>IF(J2239&lt;=0.3,INDEX([1]价格表!$B$4:$I$31,M2239,2),IF(AND(J2239&gt;0.3,J2239&lt;=1),INDEX([1]价格表!$B$4:$I$31,M2239,3),IF(AND(J2239&gt;1,J2239&lt;=2.2),INDEX([1]价格表!$B$4:$I$31,M2239,4),IF(AND(J2239&gt;2.2,J2239&lt;=3.3),INDEX([1]价格表!$B$4:$I$31,M2239,5),IF(AND(J2239&gt;3.3,J2239&lt;=4),INDEX([1]价格表!$B$4:$I$31,M2239,6),IF(AND(J2239&gt;4,J2239&lt;=5.5),INDEX([1]价格表!$B$4:$I$31,M2239,7),IF(J2239&gt;5.5,2.6+INDEX([1]价格表!$B$4:$I$31,M2239,8)*L2239)))))))</f>
        <v>2.5</v>
      </c>
      <c r="O2239" s="5">
        <v>1.36</v>
      </c>
      <c r="P2239" s="5">
        <v>2.15</v>
      </c>
      <c r="Q2239" s="3">
        <f t="shared" si="69"/>
        <v>-0.35</v>
      </c>
    </row>
    <row r="2240" spans="1:17">
      <c r="A2240" s="11">
        <v>4607023315446</v>
      </c>
      <c r="B2240" s="1" t="s">
        <v>19</v>
      </c>
      <c r="C2240" s="12">
        <v>20210222</v>
      </c>
      <c r="D2240" s="12">
        <v>610538201209</v>
      </c>
      <c r="E2240" s="12" t="s">
        <v>19</v>
      </c>
      <c r="F2240" s="12">
        <v>20210304</v>
      </c>
      <c r="G2240" s="12" t="s">
        <v>20</v>
      </c>
      <c r="H2240" s="12" t="s">
        <v>33</v>
      </c>
      <c r="I2240" s="12" t="s">
        <v>275</v>
      </c>
      <c r="J2240" s="12">
        <v>2.3</v>
      </c>
      <c r="K2240" s="12" t="s">
        <v>23</v>
      </c>
      <c r="L2240">
        <f t="shared" si="68"/>
        <v>3</v>
      </c>
      <c r="M2240">
        <f>MATCH(H:H,[1]价格表!$B$4:$B$35,0)</f>
        <v>7</v>
      </c>
      <c r="N2240" s="4">
        <f>IF(J2240&lt;=0.3,INDEX([1]价格表!$B$4:$I$31,M2240,2),IF(AND(J2240&gt;0.3,J2240&lt;=1),INDEX([1]价格表!$B$4:$I$31,M2240,3),IF(AND(J2240&gt;1,J2240&lt;=2.2),INDEX([1]价格表!$B$4:$I$31,M2240,4),IF(AND(J2240&gt;2.2,J2240&lt;=3.3),INDEX([1]价格表!$B$4:$I$31,M2240,5),IF(AND(J2240&gt;3.3,J2240&lt;=4),INDEX([1]价格表!$B$4:$I$31,M2240,6),IF(AND(J2240&gt;4,J2240&lt;=5.5),INDEX([1]价格表!$B$4:$I$31,M2240,7),IF(J2240&gt;5.5,2.6+INDEX([1]价格表!$B$4:$I$31,M2240,8)*L2240)))))))</f>
        <v>2.5</v>
      </c>
      <c r="O2240" s="5">
        <v>1.36</v>
      </c>
      <c r="P2240" s="5">
        <v>2.15</v>
      </c>
      <c r="Q2240" s="3">
        <f t="shared" si="69"/>
        <v>-0.35</v>
      </c>
    </row>
    <row r="2241" spans="1:17">
      <c r="A2241" s="11">
        <v>4607023352520</v>
      </c>
      <c r="B2241" s="1" t="s">
        <v>19</v>
      </c>
      <c r="C2241" s="12">
        <v>20210222</v>
      </c>
      <c r="D2241" s="12">
        <v>610538201209</v>
      </c>
      <c r="E2241" s="12" t="s">
        <v>19</v>
      </c>
      <c r="F2241" s="12">
        <v>20210304</v>
      </c>
      <c r="G2241" s="12" t="s">
        <v>20</v>
      </c>
      <c r="H2241" s="12" t="s">
        <v>40</v>
      </c>
      <c r="I2241" s="12" t="s">
        <v>118</v>
      </c>
      <c r="J2241" s="12">
        <v>2.32</v>
      </c>
      <c r="K2241" s="12" t="s">
        <v>23</v>
      </c>
      <c r="L2241">
        <f t="shared" si="68"/>
        <v>3</v>
      </c>
      <c r="M2241">
        <f>MATCH(H:H,[1]价格表!$B$4:$B$35,0)</f>
        <v>9</v>
      </c>
      <c r="N2241" s="4">
        <f>IF(J2241&lt;=0.3,INDEX([1]价格表!$B$4:$I$31,M2241,2),IF(AND(J2241&gt;0.3,J2241&lt;=1),INDEX([1]价格表!$B$4:$I$31,M2241,3),IF(AND(J2241&gt;1,J2241&lt;=2.2),INDEX([1]价格表!$B$4:$I$31,M2241,4),IF(AND(J2241&gt;2.2,J2241&lt;=3.3),INDEX([1]价格表!$B$4:$I$31,M2241,5),IF(AND(J2241&gt;3.3,J2241&lt;=4),INDEX([1]价格表!$B$4:$I$31,M2241,6),IF(AND(J2241&gt;4,J2241&lt;=5.5),INDEX([1]价格表!$B$4:$I$31,M2241,7),IF(J2241&gt;5.5,2.6+INDEX([1]价格表!$B$4:$I$31,M2241,8)*L2241)))))))</f>
        <v>2.5</v>
      </c>
      <c r="O2241" s="5">
        <v>1.39</v>
      </c>
      <c r="P2241" s="5">
        <v>2.15</v>
      </c>
      <c r="Q2241" s="3">
        <f t="shared" si="69"/>
        <v>-0.35</v>
      </c>
    </row>
    <row r="2242" spans="1:17">
      <c r="A2242" s="11">
        <v>4607023352669</v>
      </c>
      <c r="B2242" s="1" t="s">
        <v>19</v>
      </c>
      <c r="C2242" s="12">
        <v>20210222</v>
      </c>
      <c r="D2242" s="12">
        <v>610538201209</v>
      </c>
      <c r="E2242" s="12" t="s">
        <v>19</v>
      </c>
      <c r="F2242" s="12">
        <v>20210304</v>
      </c>
      <c r="G2242" s="12" t="s">
        <v>20</v>
      </c>
      <c r="H2242" s="12" t="s">
        <v>149</v>
      </c>
      <c r="I2242" s="12" t="s">
        <v>243</v>
      </c>
      <c r="J2242" s="12">
        <v>2.32</v>
      </c>
      <c r="K2242" s="12" t="s">
        <v>23</v>
      </c>
      <c r="L2242">
        <f t="shared" si="68"/>
        <v>3</v>
      </c>
      <c r="M2242">
        <f>MATCH(H:H,[1]价格表!$B$4:$B$35,0)</f>
        <v>24</v>
      </c>
      <c r="N2242" s="4">
        <f>IF(J2242&lt;=0.3,INDEX([1]价格表!$B$4:$I$31,M2242,2),IF(AND(J2242&gt;0.3,J2242&lt;=1),INDEX([1]价格表!$B$4:$I$31,M2242,3),IF(AND(J2242&gt;1,J2242&lt;=2.2),INDEX([1]价格表!$B$4:$I$31,M2242,4),IF(AND(J2242&gt;2.2,J2242&lt;=3.3),INDEX([1]价格表!$B$4:$I$31,M2242,5),IF(AND(J2242&gt;3.3,J2242&lt;=4),INDEX([1]价格表!$B$4:$I$31,M2242,6),IF(AND(J2242&gt;4,J2242&lt;=5.5),INDEX([1]价格表!$B$4:$I$31,M2242,7),IF(J2242&gt;5.5,2.6+INDEX([1]价格表!$B$4:$I$31,M2242,8)*L2242)))))))</f>
        <v>2.5</v>
      </c>
      <c r="O2242" s="5">
        <v>1.39</v>
      </c>
      <c r="P2242" s="5">
        <v>2.15</v>
      </c>
      <c r="Q2242" s="3">
        <f t="shared" si="69"/>
        <v>-0.35</v>
      </c>
    </row>
    <row r="2243" spans="1:17">
      <c r="A2243" s="11">
        <v>4607023352917</v>
      </c>
      <c r="B2243" s="1" t="s">
        <v>19</v>
      </c>
      <c r="C2243" s="12">
        <v>20210222</v>
      </c>
      <c r="D2243" s="12">
        <v>610538201209</v>
      </c>
      <c r="E2243" s="12" t="s">
        <v>19</v>
      </c>
      <c r="F2243" s="12">
        <v>20210304</v>
      </c>
      <c r="G2243" s="12" t="s">
        <v>20</v>
      </c>
      <c r="H2243" s="12" t="s">
        <v>45</v>
      </c>
      <c r="I2243" s="12" t="s">
        <v>179</v>
      </c>
      <c r="J2243" s="12">
        <v>2.32</v>
      </c>
      <c r="K2243" s="12" t="s">
        <v>23</v>
      </c>
      <c r="L2243">
        <f t="shared" si="68"/>
        <v>3</v>
      </c>
      <c r="M2243">
        <f>MATCH(H:H,[1]价格表!$B$4:$B$35,0)</f>
        <v>20</v>
      </c>
      <c r="N2243" s="4">
        <f>IF(J2243&lt;=0.3,INDEX([1]价格表!$B$4:$I$31,M2243,2),IF(AND(J2243&gt;0.3,J2243&lt;=1),INDEX([1]价格表!$B$4:$I$31,M2243,3),IF(AND(J2243&gt;1,J2243&lt;=2.2),INDEX([1]价格表!$B$4:$I$31,M2243,4),IF(AND(J2243&gt;2.2,J2243&lt;=3.3),INDEX([1]价格表!$B$4:$I$31,M2243,5),IF(AND(J2243&gt;3.3,J2243&lt;=4),INDEX([1]价格表!$B$4:$I$31,M2243,6),IF(AND(J2243&gt;4,J2243&lt;=5.5),INDEX([1]价格表!$B$4:$I$31,M2243,7),IF(J2243&gt;5.5,2.6+INDEX([1]价格表!$B$4:$I$31,M2243,8)*L2243)))))))</f>
        <v>2.5</v>
      </c>
      <c r="O2243" s="5">
        <v>1.39</v>
      </c>
      <c r="P2243" s="5">
        <v>2.15</v>
      </c>
      <c r="Q2243" s="3">
        <f t="shared" si="69"/>
        <v>-0.35</v>
      </c>
    </row>
    <row r="2244" spans="1:17">
      <c r="A2244" s="11">
        <v>4607023352935</v>
      </c>
      <c r="B2244" s="1" t="s">
        <v>19</v>
      </c>
      <c r="C2244" s="12">
        <v>20210222</v>
      </c>
      <c r="D2244" s="12">
        <v>610538201209</v>
      </c>
      <c r="E2244" s="12" t="s">
        <v>19</v>
      </c>
      <c r="F2244" s="12">
        <v>20210304</v>
      </c>
      <c r="G2244" s="12" t="s">
        <v>20</v>
      </c>
      <c r="H2244" s="12" t="s">
        <v>21</v>
      </c>
      <c r="I2244" s="12" t="s">
        <v>143</v>
      </c>
      <c r="J2244" s="12">
        <v>2.32</v>
      </c>
      <c r="K2244" s="12" t="s">
        <v>23</v>
      </c>
      <c r="L2244">
        <f t="shared" ref="L2244:L2307" si="70">ROUNDUP(J2244,0)</f>
        <v>3</v>
      </c>
      <c r="M2244">
        <f>MATCH(H:H,[1]价格表!$B$4:$B$35,0)</f>
        <v>15</v>
      </c>
      <c r="N2244" s="4">
        <f>IF(J2244&lt;=0.3,INDEX([1]价格表!$B$4:$I$31,M2244,2),IF(AND(J2244&gt;0.3,J2244&lt;=1),INDEX([1]价格表!$B$4:$I$31,M2244,3),IF(AND(J2244&gt;1,J2244&lt;=2.2),INDEX([1]价格表!$B$4:$I$31,M2244,4),IF(AND(J2244&gt;2.2,J2244&lt;=3.3),INDEX([1]价格表!$B$4:$I$31,M2244,5),IF(AND(J2244&gt;3.3,J2244&lt;=4),INDEX([1]价格表!$B$4:$I$31,M2244,6),IF(AND(J2244&gt;4,J2244&lt;=5.5),INDEX([1]价格表!$B$4:$I$31,M2244,7),IF(J2244&gt;5.5,2.6+INDEX([1]价格表!$B$4:$I$31,M2244,8)*L2244)))))))</f>
        <v>2.5</v>
      </c>
      <c r="O2244" s="5">
        <v>1.39</v>
      </c>
      <c r="P2244" s="5">
        <v>2.15</v>
      </c>
      <c r="Q2244" s="3">
        <f t="shared" ref="Q2244:Q2307" si="71">IF(P2244&gt;0,P2244-N2244,0)</f>
        <v>-0.35</v>
      </c>
    </row>
    <row r="2245" spans="1:17">
      <c r="A2245" s="11">
        <v>4607023352998</v>
      </c>
      <c r="B2245" s="1" t="s">
        <v>19</v>
      </c>
      <c r="C2245" s="12">
        <v>20210222</v>
      </c>
      <c r="D2245" s="12">
        <v>610538201209</v>
      </c>
      <c r="E2245" s="12" t="s">
        <v>19</v>
      </c>
      <c r="F2245" s="12">
        <v>20210304</v>
      </c>
      <c r="G2245" s="12" t="s">
        <v>20</v>
      </c>
      <c r="H2245" s="12" t="s">
        <v>21</v>
      </c>
      <c r="I2245" s="12" t="s">
        <v>90</v>
      </c>
      <c r="J2245" s="12">
        <v>2.32</v>
      </c>
      <c r="K2245" s="12" t="s">
        <v>23</v>
      </c>
      <c r="L2245">
        <f t="shared" si="70"/>
        <v>3</v>
      </c>
      <c r="M2245">
        <f>MATCH(H:H,[1]价格表!$B$4:$B$35,0)</f>
        <v>15</v>
      </c>
      <c r="N2245" s="4">
        <f>IF(J2245&lt;=0.3,INDEX([1]价格表!$B$4:$I$31,M2245,2),IF(AND(J2245&gt;0.3,J2245&lt;=1),INDEX([1]价格表!$B$4:$I$31,M2245,3),IF(AND(J2245&gt;1,J2245&lt;=2.2),INDEX([1]价格表!$B$4:$I$31,M2245,4),IF(AND(J2245&gt;2.2,J2245&lt;=3.3),INDEX([1]价格表!$B$4:$I$31,M2245,5),IF(AND(J2245&gt;3.3,J2245&lt;=4),INDEX([1]价格表!$B$4:$I$31,M2245,6),IF(AND(J2245&gt;4,J2245&lt;=5.5),INDEX([1]价格表!$B$4:$I$31,M2245,7),IF(J2245&gt;5.5,2.6+INDEX([1]价格表!$B$4:$I$31,M2245,8)*L2245)))))))</f>
        <v>2.5</v>
      </c>
      <c r="O2245" s="5">
        <v>1.39</v>
      </c>
      <c r="P2245" s="5">
        <v>2.15</v>
      </c>
      <c r="Q2245" s="3">
        <f t="shared" si="71"/>
        <v>-0.35</v>
      </c>
    </row>
    <row r="2246" spans="1:17">
      <c r="A2246" s="11">
        <v>4607023353099</v>
      </c>
      <c r="B2246" s="1" t="s">
        <v>19</v>
      </c>
      <c r="C2246" s="12">
        <v>20210222</v>
      </c>
      <c r="D2246" s="12">
        <v>610538201209</v>
      </c>
      <c r="E2246" s="12" t="s">
        <v>19</v>
      </c>
      <c r="F2246" s="12">
        <v>20210304</v>
      </c>
      <c r="G2246" s="12" t="s">
        <v>20</v>
      </c>
      <c r="H2246" s="12" t="s">
        <v>40</v>
      </c>
      <c r="I2246" s="12" t="s">
        <v>78</v>
      </c>
      <c r="J2246" s="12">
        <v>2.32</v>
      </c>
      <c r="K2246" s="12" t="s">
        <v>23</v>
      </c>
      <c r="L2246">
        <f t="shared" si="70"/>
        <v>3</v>
      </c>
      <c r="M2246">
        <f>MATCH(H:H,[1]价格表!$B$4:$B$35,0)</f>
        <v>9</v>
      </c>
      <c r="N2246" s="4">
        <f>IF(J2246&lt;=0.3,INDEX([1]价格表!$B$4:$I$31,M2246,2),IF(AND(J2246&gt;0.3,J2246&lt;=1),INDEX([1]价格表!$B$4:$I$31,M2246,3),IF(AND(J2246&gt;1,J2246&lt;=2.2),INDEX([1]价格表!$B$4:$I$31,M2246,4),IF(AND(J2246&gt;2.2,J2246&lt;=3.3),INDEX([1]价格表!$B$4:$I$31,M2246,5),IF(AND(J2246&gt;3.3,J2246&lt;=4),INDEX([1]价格表!$B$4:$I$31,M2246,6),IF(AND(J2246&gt;4,J2246&lt;=5.5),INDEX([1]价格表!$B$4:$I$31,M2246,7),IF(J2246&gt;5.5,2.6+INDEX([1]价格表!$B$4:$I$31,M2246,8)*L2246)))))))</f>
        <v>2.5</v>
      </c>
      <c r="O2246" s="5">
        <v>1.39</v>
      </c>
      <c r="P2246" s="5">
        <v>2.15</v>
      </c>
      <c r="Q2246" s="3">
        <f t="shared" si="71"/>
        <v>-0.35</v>
      </c>
    </row>
    <row r="2247" spans="1:17">
      <c r="A2247" s="11">
        <v>4607023353148</v>
      </c>
      <c r="B2247" s="1" t="s">
        <v>19</v>
      </c>
      <c r="C2247" s="12">
        <v>20210222</v>
      </c>
      <c r="D2247" s="12">
        <v>610538201209</v>
      </c>
      <c r="E2247" s="12" t="s">
        <v>19</v>
      </c>
      <c r="F2247" s="12">
        <v>20210304</v>
      </c>
      <c r="G2247" s="12" t="s">
        <v>20</v>
      </c>
      <c r="H2247" s="12" t="s">
        <v>33</v>
      </c>
      <c r="I2247" s="12" t="s">
        <v>34</v>
      </c>
      <c r="J2247" s="12">
        <v>2.32</v>
      </c>
      <c r="K2247" s="12" t="s">
        <v>23</v>
      </c>
      <c r="L2247">
        <f t="shared" si="70"/>
        <v>3</v>
      </c>
      <c r="M2247">
        <f>MATCH(H:H,[1]价格表!$B$4:$B$35,0)</f>
        <v>7</v>
      </c>
      <c r="N2247" s="4">
        <f>IF(J2247&lt;=0.3,INDEX([1]价格表!$B$4:$I$31,M2247,2),IF(AND(J2247&gt;0.3,J2247&lt;=1),INDEX([1]价格表!$B$4:$I$31,M2247,3),IF(AND(J2247&gt;1,J2247&lt;=2.2),INDEX([1]价格表!$B$4:$I$31,M2247,4),IF(AND(J2247&gt;2.2,J2247&lt;=3.3),INDEX([1]价格表!$B$4:$I$31,M2247,5),IF(AND(J2247&gt;3.3,J2247&lt;=4),INDEX([1]价格表!$B$4:$I$31,M2247,6),IF(AND(J2247&gt;4,J2247&lt;=5.5),INDEX([1]价格表!$B$4:$I$31,M2247,7),IF(J2247&gt;5.5,2.6+INDEX([1]价格表!$B$4:$I$31,M2247,8)*L2247)))))))</f>
        <v>2.5</v>
      </c>
      <c r="O2247" s="5">
        <v>1.39</v>
      </c>
      <c r="P2247" s="5">
        <v>2.15</v>
      </c>
      <c r="Q2247" s="3">
        <f t="shared" si="71"/>
        <v>-0.35</v>
      </c>
    </row>
    <row r="2248" spans="1:17">
      <c r="A2248" s="11">
        <v>4607023353245</v>
      </c>
      <c r="B2248" s="1" t="s">
        <v>19</v>
      </c>
      <c r="C2248" s="12">
        <v>20210222</v>
      </c>
      <c r="D2248" s="12">
        <v>610538201209</v>
      </c>
      <c r="E2248" s="12" t="s">
        <v>19</v>
      </c>
      <c r="F2248" s="12">
        <v>20210304</v>
      </c>
      <c r="G2248" s="12" t="s">
        <v>20</v>
      </c>
      <c r="H2248" s="12" t="s">
        <v>21</v>
      </c>
      <c r="I2248" s="12" t="s">
        <v>301</v>
      </c>
      <c r="J2248" s="12">
        <v>2.32</v>
      </c>
      <c r="K2248" s="12" t="s">
        <v>23</v>
      </c>
      <c r="L2248">
        <f t="shared" si="70"/>
        <v>3</v>
      </c>
      <c r="M2248">
        <f>MATCH(H:H,[1]价格表!$B$4:$B$35,0)</f>
        <v>15</v>
      </c>
      <c r="N2248" s="4">
        <f>IF(J2248&lt;=0.3,INDEX([1]价格表!$B$4:$I$31,M2248,2),IF(AND(J2248&gt;0.3,J2248&lt;=1),INDEX([1]价格表!$B$4:$I$31,M2248,3),IF(AND(J2248&gt;1,J2248&lt;=2.2),INDEX([1]价格表!$B$4:$I$31,M2248,4),IF(AND(J2248&gt;2.2,J2248&lt;=3.3),INDEX([1]价格表!$B$4:$I$31,M2248,5),IF(AND(J2248&gt;3.3,J2248&lt;=4),INDEX([1]价格表!$B$4:$I$31,M2248,6),IF(AND(J2248&gt;4,J2248&lt;=5.5),INDEX([1]价格表!$B$4:$I$31,M2248,7),IF(J2248&gt;5.5,2.6+INDEX([1]价格表!$B$4:$I$31,M2248,8)*L2248)))))))</f>
        <v>2.5</v>
      </c>
      <c r="O2248" s="5">
        <v>1.39</v>
      </c>
      <c r="P2248" s="5">
        <v>2.15</v>
      </c>
      <c r="Q2248" s="3">
        <f t="shared" si="71"/>
        <v>-0.35</v>
      </c>
    </row>
    <row r="2249" spans="1:17">
      <c r="A2249" s="11">
        <v>4607023353814</v>
      </c>
      <c r="B2249" s="1" t="s">
        <v>19</v>
      </c>
      <c r="C2249" s="12">
        <v>20210222</v>
      </c>
      <c r="D2249" s="12">
        <v>610538201209</v>
      </c>
      <c r="E2249" s="12" t="s">
        <v>19</v>
      </c>
      <c r="F2249" s="12">
        <v>20210304</v>
      </c>
      <c r="G2249" s="12" t="s">
        <v>20</v>
      </c>
      <c r="H2249" s="12" t="s">
        <v>40</v>
      </c>
      <c r="I2249" s="12" t="s">
        <v>118</v>
      </c>
      <c r="J2249" s="12">
        <v>2.32</v>
      </c>
      <c r="K2249" s="12" t="s">
        <v>23</v>
      </c>
      <c r="L2249">
        <f t="shared" si="70"/>
        <v>3</v>
      </c>
      <c r="M2249">
        <f>MATCH(H:H,[1]价格表!$B$4:$B$35,0)</f>
        <v>9</v>
      </c>
      <c r="N2249" s="4">
        <f>IF(J2249&lt;=0.3,INDEX([1]价格表!$B$4:$I$31,M2249,2),IF(AND(J2249&gt;0.3,J2249&lt;=1),INDEX([1]价格表!$B$4:$I$31,M2249,3),IF(AND(J2249&gt;1,J2249&lt;=2.2),INDEX([1]价格表!$B$4:$I$31,M2249,4),IF(AND(J2249&gt;2.2,J2249&lt;=3.3),INDEX([1]价格表!$B$4:$I$31,M2249,5),IF(AND(J2249&gt;3.3,J2249&lt;=4),INDEX([1]价格表!$B$4:$I$31,M2249,6),IF(AND(J2249&gt;4,J2249&lt;=5.5),INDEX([1]价格表!$B$4:$I$31,M2249,7),IF(J2249&gt;5.5,2.6+INDEX([1]价格表!$B$4:$I$31,M2249,8)*L2249)))))))</f>
        <v>2.5</v>
      </c>
      <c r="O2249" s="5">
        <v>1.39</v>
      </c>
      <c r="P2249" s="5">
        <v>2.15</v>
      </c>
      <c r="Q2249" s="3">
        <f t="shared" si="71"/>
        <v>-0.35</v>
      </c>
    </row>
    <row r="2250" spans="1:17">
      <c r="A2250" s="11">
        <v>4607023353952</v>
      </c>
      <c r="B2250" s="1" t="s">
        <v>19</v>
      </c>
      <c r="C2250" s="12">
        <v>20210222</v>
      </c>
      <c r="D2250" s="12">
        <v>610538201209</v>
      </c>
      <c r="E2250" s="12" t="s">
        <v>19</v>
      </c>
      <c r="F2250" s="12">
        <v>20210304</v>
      </c>
      <c r="G2250" s="12" t="s">
        <v>20</v>
      </c>
      <c r="H2250" s="12" t="s">
        <v>35</v>
      </c>
      <c r="I2250" s="12" t="s">
        <v>208</v>
      </c>
      <c r="J2250" s="12">
        <v>2.32</v>
      </c>
      <c r="K2250" s="12" t="s">
        <v>23</v>
      </c>
      <c r="L2250">
        <f t="shared" si="70"/>
        <v>3</v>
      </c>
      <c r="M2250">
        <f>MATCH(H:H,[1]价格表!$B$4:$B$35,0)</f>
        <v>11</v>
      </c>
      <c r="N2250" s="4">
        <f>IF(J2250&lt;=0.3,INDEX([1]价格表!$B$4:$I$31,M2250,2),IF(AND(J2250&gt;0.3,J2250&lt;=1),INDEX([1]价格表!$B$4:$I$31,M2250,3),IF(AND(J2250&gt;1,J2250&lt;=2.2),INDEX([1]价格表!$B$4:$I$31,M2250,4),IF(AND(J2250&gt;2.2,J2250&lt;=3.3),INDEX([1]价格表!$B$4:$I$31,M2250,5),IF(AND(J2250&gt;3.3,J2250&lt;=4),INDEX([1]价格表!$B$4:$I$31,M2250,6),IF(AND(J2250&gt;4,J2250&lt;=5.5),INDEX([1]价格表!$B$4:$I$31,M2250,7),IF(J2250&gt;5.5,2.6+INDEX([1]价格表!$B$4:$I$31,M2250,8)*L2250)))))))</f>
        <v>2.5</v>
      </c>
      <c r="O2250" s="5">
        <v>1.39</v>
      </c>
      <c r="P2250" s="5">
        <v>2.15</v>
      </c>
      <c r="Q2250" s="3">
        <f t="shared" si="71"/>
        <v>-0.35</v>
      </c>
    </row>
    <row r="2251" spans="1:17">
      <c r="A2251" s="11">
        <v>4607023354037</v>
      </c>
      <c r="B2251" s="1" t="s">
        <v>19</v>
      </c>
      <c r="C2251" s="12">
        <v>20210222</v>
      </c>
      <c r="D2251" s="12">
        <v>610538201209</v>
      </c>
      <c r="E2251" s="12" t="s">
        <v>19</v>
      </c>
      <c r="F2251" s="12">
        <v>20210304</v>
      </c>
      <c r="G2251" s="12" t="s">
        <v>20</v>
      </c>
      <c r="H2251" s="12" t="s">
        <v>52</v>
      </c>
      <c r="I2251" s="12" t="s">
        <v>89</v>
      </c>
      <c r="J2251" s="12">
        <v>2.32</v>
      </c>
      <c r="K2251" s="12" t="s">
        <v>23</v>
      </c>
      <c r="L2251">
        <f t="shared" si="70"/>
        <v>3</v>
      </c>
      <c r="M2251">
        <f>MATCH(H:H,[1]价格表!$B$4:$B$35,0)</f>
        <v>21</v>
      </c>
      <c r="N2251" s="4">
        <f>IF(J2251&lt;=0.3,INDEX([1]价格表!$B$4:$I$31,M2251,2),IF(AND(J2251&gt;0.3,J2251&lt;=1),INDEX([1]价格表!$B$4:$I$31,M2251,3),IF(AND(J2251&gt;1,J2251&lt;=2.2),INDEX([1]价格表!$B$4:$I$31,M2251,4),IF(AND(J2251&gt;2.2,J2251&lt;=3.3),INDEX([1]价格表!$B$4:$I$31,M2251,5),IF(AND(J2251&gt;3.3,J2251&lt;=4),INDEX([1]价格表!$B$4:$I$31,M2251,6),IF(AND(J2251&gt;4,J2251&lt;=5.5),INDEX([1]价格表!$B$4:$I$31,M2251,7),IF(J2251&gt;5.5,2.6+INDEX([1]价格表!$B$4:$I$31,M2251,8)*L2251)))))))</f>
        <v>2.5</v>
      </c>
      <c r="O2251" s="5">
        <v>1.39</v>
      </c>
      <c r="P2251" s="5">
        <v>2.15</v>
      </c>
      <c r="Q2251" s="3">
        <f t="shared" si="71"/>
        <v>-0.35</v>
      </c>
    </row>
    <row r="2252" spans="1:17">
      <c r="A2252" s="11">
        <v>4607023354166</v>
      </c>
      <c r="B2252" s="1" t="s">
        <v>19</v>
      </c>
      <c r="C2252" s="12">
        <v>20210222</v>
      </c>
      <c r="D2252" s="12">
        <v>610538201209</v>
      </c>
      <c r="E2252" s="12" t="s">
        <v>19</v>
      </c>
      <c r="F2252" s="12">
        <v>20210304</v>
      </c>
      <c r="G2252" s="12" t="s">
        <v>20</v>
      </c>
      <c r="H2252" s="12" t="s">
        <v>21</v>
      </c>
      <c r="I2252" s="12" t="s">
        <v>90</v>
      </c>
      <c r="J2252" s="12">
        <v>2.32</v>
      </c>
      <c r="K2252" s="12" t="s">
        <v>23</v>
      </c>
      <c r="L2252">
        <f t="shared" si="70"/>
        <v>3</v>
      </c>
      <c r="M2252">
        <f>MATCH(H:H,[1]价格表!$B$4:$B$35,0)</f>
        <v>15</v>
      </c>
      <c r="N2252" s="4">
        <f>IF(J2252&lt;=0.3,INDEX([1]价格表!$B$4:$I$31,M2252,2),IF(AND(J2252&gt;0.3,J2252&lt;=1),INDEX([1]价格表!$B$4:$I$31,M2252,3),IF(AND(J2252&gt;1,J2252&lt;=2.2),INDEX([1]价格表!$B$4:$I$31,M2252,4),IF(AND(J2252&gt;2.2,J2252&lt;=3.3),INDEX([1]价格表!$B$4:$I$31,M2252,5),IF(AND(J2252&gt;3.3,J2252&lt;=4),INDEX([1]价格表!$B$4:$I$31,M2252,6),IF(AND(J2252&gt;4,J2252&lt;=5.5),INDEX([1]价格表!$B$4:$I$31,M2252,7),IF(J2252&gt;5.5,2.6+INDEX([1]价格表!$B$4:$I$31,M2252,8)*L2252)))))))</f>
        <v>2.5</v>
      </c>
      <c r="O2252" s="5">
        <v>1.39</v>
      </c>
      <c r="P2252" s="5">
        <v>2.15</v>
      </c>
      <c r="Q2252" s="3">
        <f t="shared" si="71"/>
        <v>-0.35</v>
      </c>
    </row>
    <row r="2253" spans="1:17">
      <c r="A2253" s="11">
        <v>4607023354472</v>
      </c>
      <c r="B2253" s="1" t="s">
        <v>19</v>
      </c>
      <c r="C2253" s="12">
        <v>20210222</v>
      </c>
      <c r="D2253" s="12">
        <v>610538201209</v>
      </c>
      <c r="E2253" s="12" t="s">
        <v>19</v>
      </c>
      <c r="F2253" s="12">
        <v>20210304</v>
      </c>
      <c r="G2253" s="12" t="s">
        <v>20</v>
      </c>
      <c r="H2253" s="12" t="s">
        <v>24</v>
      </c>
      <c r="I2253" s="12" t="s">
        <v>25</v>
      </c>
      <c r="J2253" s="12">
        <v>2.32</v>
      </c>
      <c r="K2253" s="12" t="s">
        <v>23</v>
      </c>
      <c r="L2253">
        <f t="shared" si="70"/>
        <v>3</v>
      </c>
      <c r="M2253">
        <f>MATCH(H:H,[1]价格表!$B$4:$B$35,0)</f>
        <v>1</v>
      </c>
      <c r="N2253" s="4">
        <f>IF(J2253&lt;=0.3,INDEX([1]价格表!$B$4:$I$31,M2253,2),IF(AND(J2253&gt;0.3,J2253&lt;=1),INDEX([1]价格表!$B$4:$I$31,M2253,3),IF(AND(J2253&gt;1,J2253&lt;=2.2),INDEX([1]价格表!$B$4:$I$31,M2253,4),IF(AND(J2253&gt;2.2,J2253&lt;=3.3),INDEX([1]价格表!$B$4:$I$31,M2253,5),IF(AND(J2253&gt;3.3,J2253&lt;=4),INDEX([1]价格表!$B$4:$I$31,M2253,6),IF(AND(J2253&gt;4,J2253&lt;=5.5),INDEX([1]价格表!$B$4:$I$31,M2253,7),IF(J2253&gt;5.5,2.6+INDEX([1]价格表!$B$4:$I$31,M2253,8)*L2253)))))))</f>
        <v>2.5</v>
      </c>
      <c r="O2253" s="5">
        <v>1.39</v>
      </c>
      <c r="P2253" s="5">
        <v>2.15</v>
      </c>
      <c r="Q2253" s="3">
        <f t="shared" si="71"/>
        <v>-0.35</v>
      </c>
    </row>
    <row r="2254" spans="1:17">
      <c r="A2254" s="11">
        <v>4607023354878</v>
      </c>
      <c r="B2254" s="1" t="s">
        <v>19</v>
      </c>
      <c r="C2254" s="12">
        <v>20210222</v>
      </c>
      <c r="D2254" s="12">
        <v>610538201209</v>
      </c>
      <c r="E2254" s="12" t="s">
        <v>19</v>
      </c>
      <c r="F2254" s="12">
        <v>20210304</v>
      </c>
      <c r="G2254" s="12" t="s">
        <v>20</v>
      </c>
      <c r="H2254" s="12" t="s">
        <v>138</v>
      </c>
      <c r="I2254" s="12" t="s">
        <v>139</v>
      </c>
      <c r="J2254" s="12">
        <v>2.32</v>
      </c>
      <c r="K2254" s="12" t="s">
        <v>23</v>
      </c>
      <c r="L2254">
        <f t="shared" si="70"/>
        <v>3</v>
      </c>
      <c r="M2254">
        <f>MATCH(H:H,[1]价格表!$B$4:$B$35,0)</f>
        <v>23</v>
      </c>
      <c r="N2254" s="4">
        <f>IF(J2254&lt;=0.3,INDEX([1]价格表!$B$4:$I$31,M2254,2),IF(AND(J2254&gt;0.3,J2254&lt;=1),INDEX([1]价格表!$B$4:$I$31,M2254,3),IF(AND(J2254&gt;1,J2254&lt;=2.2),INDEX([1]价格表!$B$4:$I$31,M2254,4),IF(AND(J2254&gt;2.2,J2254&lt;=3.3),INDEX([1]价格表!$B$4:$I$31,M2254,5),IF(AND(J2254&gt;3.3,J2254&lt;=4),INDEX([1]价格表!$B$4:$I$31,M2254,6),IF(AND(J2254&gt;4,J2254&lt;=5.5),INDEX([1]价格表!$B$4:$I$31,M2254,7),IF(J2254&gt;5.5,2.6+INDEX([1]价格表!$B$4:$I$31,M2254,8)*L2254)))))))</f>
        <v>2.5</v>
      </c>
      <c r="O2254" s="5">
        <v>1.39</v>
      </c>
      <c r="P2254" s="5">
        <v>2.15</v>
      </c>
      <c r="Q2254" s="3">
        <f t="shared" si="71"/>
        <v>-0.35</v>
      </c>
    </row>
    <row r="2255" spans="1:17">
      <c r="A2255" s="11">
        <v>4607024653118</v>
      </c>
      <c r="B2255" s="1" t="s">
        <v>19</v>
      </c>
      <c r="C2255" s="12">
        <v>20210222</v>
      </c>
      <c r="D2255" s="12">
        <v>610538201209</v>
      </c>
      <c r="E2255" s="12" t="s">
        <v>19</v>
      </c>
      <c r="F2255" s="12">
        <v>20210304</v>
      </c>
      <c r="G2255" s="12" t="s">
        <v>20</v>
      </c>
      <c r="H2255" s="12" t="s">
        <v>29</v>
      </c>
      <c r="I2255" s="12" t="s">
        <v>123</v>
      </c>
      <c r="J2255" s="12">
        <v>2.35</v>
      </c>
      <c r="K2255" s="12" t="s">
        <v>23</v>
      </c>
      <c r="L2255">
        <f t="shared" si="70"/>
        <v>3</v>
      </c>
      <c r="M2255">
        <f>MATCH(H:H,[1]价格表!$B$4:$B$35,0)</f>
        <v>3</v>
      </c>
      <c r="N2255" s="4">
        <f>IF(J2255&lt;=0.3,INDEX([1]价格表!$B$4:$I$31,M2255,2),IF(AND(J2255&gt;0.3,J2255&lt;=1),INDEX([1]价格表!$B$4:$I$31,M2255,3),IF(AND(J2255&gt;1,J2255&lt;=2.2),INDEX([1]价格表!$B$4:$I$31,M2255,4),IF(AND(J2255&gt;2.2,J2255&lt;=3.3),INDEX([1]价格表!$B$4:$I$31,M2255,5),IF(AND(J2255&gt;3.3,J2255&lt;=4),INDEX([1]价格表!$B$4:$I$31,M2255,6),IF(AND(J2255&gt;4,J2255&lt;=5.5),INDEX([1]价格表!$B$4:$I$31,M2255,7),IF(J2255&gt;5.5,2.6+INDEX([1]价格表!$B$4:$I$31,M2255,8)*L2255)))))))</f>
        <v>2.5</v>
      </c>
      <c r="O2255" s="3"/>
      <c r="P2255" s="3"/>
      <c r="Q2255" s="3">
        <f t="shared" si="71"/>
        <v>0</v>
      </c>
    </row>
    <row r="2256" spans="1:17">
      <c r="A2256" s="11">
        <v>4607024658771</v>
      </c>
      <c r="B2256" s="1" t="s">
        <v>19</v>
      </c>
      <c r="C2256" s="12">
        <v>20210222</v>
      </c>
      <c r="D2256" s="12">
        <v>610538201209</v>
      </c>
      <c r="E2256" s="12" t="s">
        <v>19</v>
      </c>
      <c r="F2256" s="12">
        <v>20210304</v>
      </c>
      <c r="G2256" s="12" t="s">
        <v>20</v>
      </c>
      <c r="H2256" s="12" t="s">
        <v>33</v>
      </c>
      <c r="I2256" s="12" t="s">
        <v>34</v>
      </c>
      <c r="J2256" s="12">
        <v>2.33</v>
      </c>
      <c r="K2256" s="12" t="s">
        <v>23</v>
      </c>
      <c r="L2256">
        <f t="shared" si="70"/>
        <v>3</v>
      </c>
      <c r="M2256">
        <f>MATCH(H:H,[1]价格表!$B$4:$B$35,0)</f>
        <v>7</v>
      </c>
      <c r="N2256" s="4">
        <f>IF(J2256&lt;=0.3,INDEX([1]价格表!$B$4:$I$31,M2256,2),IF(AND(J2256&gt;0.3,J2256&lt;=1),INDEX([1]价格表!$B$4:$I$31,M2256,3),IF(AND(J2256&gt;1,J2256&lt;=2.2),INDEX([1]价格表!$B$4:$I$31,M2256,4),IF(AND(J2256&gt;2.2,J2256&lt;=3.3),INDEX([1]价格表!$B$4:$I$31,M2256,5),IF(AND(J2256&gt;3.3,J2256&lt;=4),INDEX([1]价格表!$B$4:$I$31,M2256,6),IF(AND(J2256&gt;4,J2256&lt;=5.5),INDEX([1]价格表!$B$4:$I$31,M2256,7),IF(J2256&gt;5.5,2.6+INDEX([1]价格表!$B$4:$I$31,M2256,8)*L2256)))))))</f>
        <v>2.5</v>
      </c>
      <c r="O2256" s="3"/>
      <c r="P2256" s="3"/>
      <c r="Q2256" s="3">
        <f t="shared" si="71"/>
        <v>0</v>
      </c>
    </row>
    <row r="2257" spans="1:17">
      <c r="A2257" s="11">
        <v>4607024659351</v>
      </c>
      <c r="B2257" s="1" t="s">
        <v>19</v>
      </c>
      <c r="C2257" s="12">
        <v>20210222</v>
      </c>
      <c r="D2257" s="12">
        <v>610538201209</v>
      </c>
      <c r="E2257" s="12" t="s">
        <v>19</v>
      </c>
      <c r="F2257" s="12">
        <v>20210304</v>
      </c>
      <c r="G2257" s="12" t="s">
        <v>20</v>
      </c>
      <c r="H2257" s="12" t="s">
        <v>132</v>
      </c>
      <c r="I2257" s="12" t="s">
        <v>172</v>
      </c>
      <c r="J2257" s="12">
        <v>2.36</v>
      </c>
      <c r="K2257" s="12" t="s">
        <v>23</v>
      </c>
      <c r="L2257">
        <f t="shared" si="70"/>
        <v>3</v>
      </c>
      <c r="M2257">
        <f>MATCH(H:H,[1]价格表!$B$4:$B$35,0)</f>
        <v>19</v>
      </c>
      <c r="N2257" s="4">
        <f>IF(J2257&lt;=0.3,INDEX([1]价格表!$B$4:$I$31,M2257,2),IF(AND(J2257&gt;0.3,J2257&lt;=1),INDEX([1]价格表!$B$4:$I$31,M2257,3),IF(AND(J2257&gt;1,J2257&lt;=2.2),INDEX([1]价格表!$B$4:$I$31,M2257,4),IF(AND(J2257&gt;2.2,J2257&lt;=3.3),INDEX([1]价格表!$B$4:$I$31,M2257,5),IF(AND(J2257&gt;3.3,J2257&lt;=4),INDEX([1]价格表!$B$4:$I$31,M2257,6),IF(AND(J2257&gt;4,J2257&lt;=5.5),INDEX([1]价格表!$B$4:$I$31,M2257,7),IF(J2257&gt;5.5,2.6+INDEX([1]价格表!$B$4:$I$31,M2257,8)*L2257)))))))</f>
        <v>2.5</v>
      </c>
      <c r="O2257" s="3"/>
      <c r="P2257" s="3"/>
      <c r="Q2257" s="3">
        <f t="shared" si="71"/>
        <v>0</v>
      </c>
    </row>
    <row r="2258" spans="1:17">
      <c r="A2258" s="11">
        <v>4607024661401</v>
      </c>
      <c r="B2258" s="1" t="s">
        <v>19</v>
      </c>
      <c r="C2258" s="12">
        <v>20210222</v>
      </c>
      <c r="D2258" s="12">
        <v>610538201209</v>
      </c>
      <c r="E2258" s="12" t="s">
        <v>19</v>
      </c>
      <c r="F2258" s="12">
        <v>20210304</v>
      </c>
      <c r="G2258" s="12" t="s">
        <v>20</v>
      </c>
      <c r="H2258" s="12" t="s">
        <v>29</v>
      </c>
      <c r="I2258" s="12" t="s">
        <v>123</v>
      </c>
      <c r="J2258" s="12">
        <v>2.35</v>
      </c>
      <c r="K2258" s="12" t="s">
        <v>23</v>
      </c>
      <c r="L2258">
        <f t="shared" si="70"/>
        <v>3</v>
      </c>
      <c r="M2258">
        <f>MATCH(H:H,[1]价格表!$B$4:$B$35,0)</f>
        <v>3</v>
      </c>
      <c r="N2258" s="4">
        <f>IF(J2258&lt;=0.3,INDEX([1]价格表!$B$4:$I$31,M2258,2),IF(AND(J2258&gt;0.3,J2258&lt;=1),INDEX([1]价格表!$B$4:$I$31,M2258,3),IF(AND(J2258&gt;1,J2258&lt;=2.2),INDEX([1]价格表!$B$4:$I$31,M2258,4),IF(AND(J2258&gt;2.2,J2258&lt;=3.3),INDEX([1]价格表!$B$4:$I$31,M2258,5),IF(AND(J2258&gt;3.3,J2258&lt;=4),INDEX([1]价格表!$B$4:$I$31,M2258,6),IF(AND(J2258&gt;4,J2258&lt;=5.5),INDEX([1]价格表!$B$4:$I$31,M2258,7),IF(J2258&gt;5.5,2.6+INDEX([1]价格表!$B$4:$I$31,M2258,8)*L2258)))))))</f>
        <v>2.5</v>
      </c>
      <c r="O2258" s="3"/>
      <c r="P2258" s="3"/>
      <c r="Q2258" s="3">
        <f t="shared" si="71"/>
        <v>0</v>
      </c>
    </row>
    <row r="2259" spans="1:17">
      <c r="A2259" s="11">
        <v>4607024663820</v>
      </c>
      <c r="B2259" s="1" t="s">
        <v>19</v>
      </c>
      <c r="C2259" s="12">
        <v>20210222</v>
      </c>
      <c r="D2259" s="12">
        <v>610538201209</v>
      </c>
      <c r="E2259" s="12" t="s">
        <v>19</v>
      </c>
      <c r="F2259" s="12">
        <v>20210304</v>
      </c>
      <c r="G2259" s="12" t="s">
        <v>20</v>
      </c>
      <c r="H2259" s="12" t="s">
        <v>40</v>
      </c>
      <c r="I2259" s="12" t="s">
        <v>141</v>
      </c>
      <c r="J2259" s="12">
        <v>2.37</v>
      </c>
      <c r="K2259" s="12" t="s">
        <v>23</v>
      </c>
      <c r="L2259">
        <f t="shared" si="70"/>
        <v>3</v>
      </c>
      <c r="M2259">
        <f>MATCH(H:H,[1]价格表!$B$4:$B$35,0)</f>
        <v>9</v>
      </c>
      <c r="N2259" s="4">
        <f>IF(J2259&lt;=0.3,INDEX([1]价格表!$B$4:$I$31,M2259,2),IF(AND(J2259&gt;0.3,J2259&lt;=1),INDEX([1]价格表!$B$4:$I$31,M2259,3),IF(AND(J2259&gt;1,J2259&lt;=2.2),INDEX([1]价格表!$B$4:$I$31,M2259,4),IF(AND(J2259&gt;2.2,J2259&lt;=3.3),INDEX([1]价格表!$B$4:$I$31,M2259,5),IF(AND(J2259&gt;3.3,J2259&lt;=4),INDEX([1]价格表!$B$4:$I$31,M2259,6),IF(AND(J2259&gt;4,J2259&lt;=5.5),INDEX([1]价格表!$B$4:$I$31,M2259,7),IF(J2259&gt;5.5,2.6+INDEX([1]价格表!$B$4:$I$31,M2259,8)*L2259)))))))</f>
        <v>2.5</v>
      </c>
      <c r="O2259" s="3"/>
      <c r="P2259" s="3"/>
      <c r="Q2259" s="3">
        <f t="shared" si="71"/>
        <v>0</v>
      </c>
    </row>
    <row r="2260" spans="1:17">
      <c r="A2260" s="11">
        <v>4607024663868</v>
      </c>
      <c r="B2260" s="1" t="s">
        <v>19</v>
      </c>
      <c r="C2260" s="12">
        <v>20210222</v>
      </c>
      <c r="D2260" s="12">
        <v>610538201209</v>
      </c>
      <c r="E2260" s="12" t="s">
        <v>19</v>
      </c>
      <c r="F2260" s="12">
        <v>20210304</v>
      </c>
      <c r="G2260" s="12" t="s">
        <v>20</v>
      </c>
      <c r="H2260" s="12" t="s">
        <v>33</v>
      </c>
      <c r="I2260" s="12" t="s">
        <v>34</v>
      </c>
      <c r="J2260" s="12">
        <v>1.44</v>
      </c>
      <c r="K2260" s="12" t="s">
        <v>23</v>
      </c>
      <c r="L2260">
        <f t="shared" si="70"/>
        <v>2</v>
      </c>
      <c r="M2260">
        <f>MATCH(H:H,[1]价格表!$B$4:$B$35,0)</f>
        <v>7</v>
      </c>
      <c r="N2260" s="4">
        <f>IF(J2260&lt;=0.3,INDEX([1]价格表!$B$4:$I$31,M2260,2),IF(AND(J2260&gt;0.3,J2260&lt;=1),INDEX([1]价格表!$B$4:$I$31,M2260,3),IF(AND(J2260&gt;1,J2260&lt;=2.2),INDEX([1]价格表!$B$4:$I$31,M2260,4),IF(AND(J2260&gt;2.2,J2260&lt;=3.3),INDEX([1]价格表!$B$4:$I$31,M2260,5),IF(AND(J2260&gt;3.3,J2260&lt;=4),INDEX([1]价格表!$B$4:$I$31,M2260,6),IF(AND(J2260&gt;4,J2260&lt;=5.5),INDEX([1]价格表!$B$4:$I$31,M2260,7),IF(J2260&gt;5.5,2.6+INDEX([1]价格表!$B$4:$I$31,M2260,8)*L2260)))))))</f>
        <v>2.15</v>
      </c>
      <c r="O2260" s="3"/>
      <c r="P2260" s="3"/>
      <c r="Q2260" s="3">
        <f t="shared" si="71"/>
        <v>0</v>
      </c>
    </row>
    <row r="2261" spans="1:17">
      <c r="A2261" s="11">
        <v>4607027419023</v>
      </c>
      <c r="B2261" s="1" t="s">
        <v>19</v>
      </c>
      <c r="C2261" s="12">
        <v>20210222</v>
      </c>
      <c r="D2261" s="12">
        <v>610538201209</v>
      </c>
      <c r="E2261" s="12" t="s">
        <v>19</v>
      </c>
      <c r="F2261" s="12">
        <v>20210304</v>
      </c>
      <c r="G2261" s="12" t="s">
        <v>20</v>
      </c>
      <c r="H2261" s="12" t="s">
        <v>29</v>
      </c>
      <c r="I2261" s="12" t="s">
        <v>302</v>
      </c>
      <c r="J2261" s="12">
        <v>2.32</v>
      </c>
      <c r="K2261" s="12" t="s">
        <v>23</v>
      </c>
      <c r="L2261">
        <f t="shared" si="70"/>
        <v>3</v>
      </c>
      <c r="M2261">
        <f>MATCH(H:H,[1]价格表!$B$4:$B$35,0)</f>
        <v>3</v>
      </c>
      <c r="N2261" s="4">
        <f>IF(J2261&lt;=0.3,INDEX([1]价格表!$B$4:$I$31,M2261,2),IF(AND(J2261&gt;0.3,J2261&lt;=1),INDEX([1]价格表!$B$4:$I$31,M2261,3),IF(AND(J2261&gt;1,J2261&lt;=2.2),INDEX([1]价格表!$B$4:$I$31,M2261,4),IF(AND(J2261&gt;2.2,J2261&lt;=3.3),INDEX([1]价格表!$B$4:$I$31,M2261,5),IF(AND(J2261&gt;3.3,J2261&lt;=4),INDEX([1]价格表!$B$4:$I$31,M2261,6),IF(AND(J2261&gt;4,J2261&lt;=5.5),INDEX([1]价格表!$B$4:$I$31,M2261,7),IF(J2261&gt;5.5,2.6+INDEX([1]价格表!$B$4:$I$31,M2261,8)*L2261)))))))</f>
        <v>2.5</v>
      </c>
      <c r="O2261" s="5">
        <v>1.39</v>
      </c>
      <c r="P2261" s="5">
        <v>2.15</v>
      </c>
      <c r="Q2261" s="3">
        <f t="shared" si="71"/>
        <v>-0.35</v>
      </c>
    </row>
    <row r="2262" spans="1:17">
      <c r="A2262" s="11">
        <v>4607027420812</v>
      </c>
      <c r="B2262" s="1" t="s">
        <v>19</v>
      </c>
      <c r="C2262" s="12">
        <v>20210222</v>
      </c>
      <c r="D2262" s="12">
        <v>610538201209</v>
      </c>
      <c r="E2262" s="12" t="s">
        <v>19</v>
      </c>
      <c r="F2262" s="12">
        <v>20210304</v>
      </c>
      <c r="G2262" s="12" t="s">
        <v>20</v>
      </c>
      <c r="H2262" s="12" t="s">
        <v>31</v>
      </c>
      <c r="I2262" s="12" t="s">
        <v>77</v>
      </c>
      <c r="J2262" s="12">
        <v>2.32</v>
      </c>
      <c r="K2262" s="12" t="s">
        <v>23</v>
      </c>
      <c r="L2262">
        <f t="shared" si="70"/>
        <v>3</v>
      </c>
      <c r="M2262">
        <f>MATCH(H:H,[1]价格表!$B$4:$B$35,0)</f>
        <v>17</v>
      </c>
      <c r="N2262" s="4">
        <f>IF(J2262&lt;=0.3,INDEX([1]价格表!$B$4:$I$31,M2262,2),IF(AND(J2262&gt;0.3,J2262&lt;=1),INDEX([1]价格表!$B$4:$I$31,M2262,3),IF(AND(J2262&gt;1,J2262&lt;=2.2),INDEX([1]价格表!$B$4:$I$31,M2262,4),IF(AND(J2262&gt;2.2,J2262&lt;=3.3),INDEX([1]价格表!$B$4:$I$31,M2262,5),IF(AND(J2262&gt;3.3,J2262&lt;=4),INDEX([1]价格表!$B$4:$I$31,M2262,6),IF(AND(J2262&gt;4,J2262&lt;=5.5),INDEX([1]价格表!$B$4:$I$31,M2262,7),IF(J2262&gt;5.5,2.6+INDEX([1]价格表!$B$4:$I$31,M2262,8)*L2262)))))))</f>
        <v>2.5</v>
      </c>
      <c r="O2262" s="3"/>
      <c r="P2262" s="3"/>
      <c r="Q2262" s="3">
        <f t="shared" si="71"/>
        <v>0</v>
      </c>
    </row>
    <row r="2263" spans="1:17">
      <c r="A2263" s="11">
        <v>4607027420934</v>
      </c>
      <c r="B2263" s="1" t="s">
        <v>19</v>
      </c>
      <c r="C2263" s="12">
        <v>20210222</v>
      </c>
      <c r="D2263" s="12">
        <v>610538201209</v>
      </c>
      <c r="E2263" s="12" t="s">
        <v>19</v>
      </c>
      <c r="F2263" s="12">
        <v>20210304</v>
      </c>
      <c r="G2263" s="12" t="s">
        <v>20</v>
      </c>
      <c r="H2263" s="12" t="s">
        <v>161</v>
      </c>
      <c r="I2263" s="12" t="s">
        <v>162</v>
      </c>
      <c r="J2263" s="12">
        <v>2.32</v>
      </c>
      <c r="K2263" s="12" t="s">
        <v>23</v>
      </c>
      <c r="L2263">
        <f t="shared" si="70"/>
        <v>3</v>
      </c>
      <c r="M2263">
        <f>MATCH(H:H,[1]价格表!$B$4:$B$35,0)</f>
        <v>13</v>
      </c>
      <c r="N2263" s="4">
        <f>IF(J2263&lt;=0.3,INDEX([1]价格表!$B$4:$I$31,M2263,2),IF(AND(J2263&gt;0.3,J2263&lt;=1),INDEX([1]价格表!$B$4:$I$31,M2263,3),IF(AND(J2263&gt;1,J2263&lt;=2.2),INDEX([1]价格表!$B$4:$I$31,M2263,4),IF(AND(J2263&gt;2.2,J2263&lt;=3.3),INDEX([1]价格表!$B$4:$I$31,M2263,5),IF(AND(J2263&gt;3.3,J2263&lt;=4),INDEX([1]价格表!$B$4:$I$31,M2263,6),IF(AND(J2263&gt;4,J2263&lt;=5.5),INDEX([1]价格表!$B$4:$I$31,M2263,7),IF(J2263&gt;5.5,2.6+INDEX([1]价格表!$B$4:$I$31,M2263,8)*L2263)))))))</f>
        <v>2.5</v>
      </c>
      <c r="O2263" s="5">
        <v>1.39</v>
      </c>
      <c r="P2263" s="5">
        <v>2.15</v>
      </c>
      <c r="Q2263" s="3">
        <f t="shared" si="71"/>
        <v>-0.35</v>
      </c>
    </row>
    <row r="2264" spans="1:17">
      <c r="A2264" s="11">
        <v>4607027420952</v>
      </c>
      <c r="B2264" s="1" t="s">
        <v>19</v>
      </c>
      <c r="C2264" s="12">
        <v>20210222</v>
      </c>
      <c r="D2264" s="12">
        <v>610538201209</v>
      </c>
      <c r="E2264" s="12" t="s">
        <v>19</v>
      </c>
      <c r="F2264" s="12">
        <v>20210304</v>
      </c>
      <c r="G2264" s="12" t="s">
        <v>20</v>
      </c>
      <c r="H2264" s="12" t="s">
        <v>38</v>
      </c>
      <c r="I2264" s="12" t="s">
        <v>293</v>
      </c>
      <c r="J2264" s="12">
        <v>2.47</v>
      </c>
      <c r="K2264" s="12" t="s">
        <v>23</v>
      </c>
      <c r="L2264">
        <f t="shared" si="70"/>
        <v>3</v>
      </c>
      <c r="M2264">
        <f>MATCH(H:H,[1]价格表!$B$4:$B$35,0)</f>
        <v>5</v>
      </c>
      <c r="N2264" s="4">
        <f>IF(J2264&lt;=0.3,INDEX([1]价格表!$B$4:$I$31,M2264,2),IF(AND(J2264&gt;0.3,J2264&lt;=1),INDEX([1]价格表!$B$4:$I$31,M2264,3),IF(AND(J2264&gt;1,J2264&lt;=2.2),INDEX([1]价格表!$B$4:$I$31,M2264,4),IF(AND(J2264&gt;2.2,J2264&lt;=3.3),INDEX([1]价格表!$B$4:$I$31,M2264,5),IF(AND(J2264&gt;3.3,J2264&lt;=4),INDEX([1]价格表!$B$4:$I$31,M2264,6),IF(AND(J2264&gt;4,J2264&lt;=5.5),INDEX([1]价格表!$B$4:$I$31,M2264,7),IF(J2264&gt;5.5,2.6+INDEX([1]价格表!$B$4:$I$31,M2264,8)*L2264)))))))</f>
        <v>2.5</v>
      </c>
      <c r="O2264" s="3"/>
      <c r="P2264" s="3"/>
      <c r="Q2264" s="3">
        <f t="shared" si="71"/>
        <v>0</v>
      </c>
    </row>
    <row r="2265" spans="1:17">
      <c r="A2265" s="11">
        <v>4607027424157</v>
      </c>
      <c r="B2265" s="1" t="s">
        <v>19</v>
      </c>
      <c r="C2265" s="12">
        <v>20210222</v>
      </c>
      <c r="D2265" s="12">
        <v>610538201209</v>
      </c>
      <c r="E2265" s="12" t="s">
        <v>19</v>
      </c>
      <c r="F2265" s="12">
        <v>20210304</v>
      </c>
      <c r="G2265" s="12" t="s">
        <v>20</v>
      </c>
      <c r="H2265" s="12" t="s">
        <v>40</v>
      </c>
      <c r="I2265" s="12" t="s">
        <v>93</v>
      </c>
      <c r="J2265" s="12">
        <v>2.38</v>
      </c>
      <c r="K2265" s="12" t="s">
        <v>23</v>
      </c>
      <c r="L2265">
        <f t="shared" si="70"/>
        <v>3</v>
      </c>
      <c r="M2265">
        <f>MATCH(H:H,[1]价格表!$B$4:$B$35,0)</f>
        <v>9</v>
      </c>
      <c r="N2265" s="4">
        <f>IF(J2265&lt;=0.3,INDEX([1]价格表!$B$4:$I$31,M2265,2),IF(AND(J2265&gt;0.3,J2265&lt;=1),INDEX([1]价格表!$B$4:$I$31,M2265,3),IF(AND(J2265&gt;1,J2265&lt;=2.2),INDEX([1]价格表!$B$4:$I$31,M2265,4),IF(AND(J2265&gt;2.2,J2265&lt;=3.3),INDEX([1]价格表!$B$4:$I$31,M2265,5),IF(AND(J2265&gt;3.3,J2265&lt;=4),INDEX([1]价格表!$B$4:$I$31,M2265,6),IF(AND(J2265&gt;4,J2265&lt;=5.5),INDEX([1]价格表!$B$4:$I$31,M2265,7),IF(J2265&gt;5.5,2.6+INDEX([1]价格表!$B$4:$I$31,M2265,8)*L2265)))))))</f>
        <v>2.5</v>
      </c>
      <c r="O2265" s="3"/>
      <c r="P2265" s="3"/>
      <c r="Q2265" s="3">
        <f t="shared" si="71"/>
        <v>0</v>
      </c>
    </row>
    <row r="2266" spans="1:17">
      <c r="A2266" s="11">
        <v>4607027424199</v>
      </c>
      <c r="B2266" s="1" t="s">
        <v>19</v>
      </c>
      <c r="C2266" s="12">
        <v>20210222</v>
      </c>
      <c r="D2266" s="12">
        <v>610538201209</v>
      </c>
      <c r="E2266" s="12" t="s">
        <v>19</v>
      </c>
      <c r="F2266" s="12">
        <v>20210304</v>
      </c>
      <c r="G2266" s="12" t="s">
        <v>20</v>
      </c>
      <c r="H2266" s="12" t="s">
        <v>33</v>
      </c>
      <c r="I2266" s="12" t="s">
        <v>225</v>
      </c>
      <c r="J2266" s="12">
        <v>2.35</v>
      </c>
      <c r="K2266" s="12" t="s">
        <v>23</v>
      </c>
      <c r="L2266">
        <f t="shared" si="70"/>
        <v>3</v>
      </c>
      <c r="M2266">
        <f>MATCH(H:H,[1]价格表!$B$4:$B$35,0)</f>
        <v>7</v>
      </c>
      <c r="N2266" s="4">
        <f>IF(J2266&lt;=0.3,INDEX([1]价格表!$B$4:$I$31,M2266,2),IF(AND(J2266&gt;0.3,J2266&lt;=1),INDEX([1]价格表!$B$4:$I$31,M2266,3),IF(AND(J2266&gt;1,J2266&lt;=2.2),INDEX([1]价格表!$B$4:$I$31,M2266,4),IF(AND(J2266&gt;2.2,J2266&lt;=3.3),INDEX([1]价格表!$B$4:$I$31,M2266,5),IF(AND(J2266&gt;3.3,J2266&lt;=4),INDEX([1]价格表!$B$4:$I$31,M2266,6),IF(AND(J2266&gt;4,J2266&lt;=5.5),INDEX([1]价格表!$B$4:$I$31,M2266,7),IF(J2266&gt;5.5,2.6+INDEX([1]价格表!$B$4:$I$31,M2266,8)*L2266)))))))</f>
        <v>2.5</v>
      </c>
      <c r="O2266" s="3"/>
      <c r="P2266" s="3"/>
      <c r="Q2266" s="3">
        <f t="shared" si="71"/>
        <v>0</v>
      </c>
    </row>
    <row r="2267" spans="1:17">
      <c r="A2267" s="11">
        <v>4607027443569</v>
      </c>
      <c r="B2267" s="1" t="s">
        <v>19</v>
      </c>
      <c r="C2267" s="12">
        <v>20210222</v>
      </c>
      <c r="D2267" s="12">
        <v>610538201209</v>
      </c>
      <c r="E2267" s="12" t="s">
        <v>19</v>
      </c>
      <c r="F2267" s="12">
        <v>20210304</v>
      </c>
      <c r="G2267" s="12" t="s">
        <v>20</v>
      </c>
      <c r="H2267" s="12" t="s">
        <v>40</v>
      </c>
      <c r="I2267" s="12" t="s">
        <v>204</v>
      </c>
      <c r="J2267" s="12">
        <v>2.32</v>
      </c>
      <c r="K2267" s="12" t="s">
        <v>23</v>
      </c>
      <c r="L2267">
        <f t="shared" si="70"/>
        <v>3</v>
      </c>
      <c r="M2267">
        <f>MATCH(H:H,[1]价格表!$B$4:$B$35,0)</f>
        <v>9</v>
      </c>
      <c r="N2267" s="4">
        <f>IF(J2267&lt;=0.3,INDEX([1]价格表!$B$4:$I$31,M2267,2),IF(AND(J2267&gt;0.3,J2267&lt;=1),INDEX([1]价格表!$B$4:$I$31,M2267,3),IF(AND(J2267&gt;1,J2267&lt;=2.2),INDEX([1]价格表!$B$4:$I$31,M2267,4),IF(AND(J2267&gt;2.2,J2267&lt;=3.3),INDEX([1]价格表!$B$4:$I$31,M2267,5),IF(AND(J2267&gt;3.3,J2267&lt;=4),INDEX([1]价格表!$B$4:$I$31,M2267,6),IF(AND(J2267&gt;4,J2267&lt;=5.5),INDEX([1]价格表!$B$4:$I$31,M2267,7),IF(J2267&gt;5.5,2.6+INDEX([1]价格表!$B$4:$I$31,M2267,8)*L2267)))))))</f>
        <v>2.5</v>
      </c>
      <c r="O2267" s="5">
        <v>1.05</v>
      </c>
      <c r="P2267" s="5">
        <v>2.15</v>
      </c>
      <c r="Q2267" s="3">
        <f t="shared" si="71"/>
        <v>-0.35</v>
      </c>
    </row>
    <row r="2268" spans="1:17">
      <c r="A2268" s="11">
        <v>4607027443956</v>
      </c>
      <c r="B2268" s="1" t="s">
        <v>19</v>
      </c>
      <c r="C2268" s="12">
        <v>20210222</v>
      </c>
      <c r="D2268" s="12">
        <v>610538201209</v>
      </c>
      <c r="E2268" s="12" t="s">
        <v>19</v>
      </c>
      <c r="F2268" s="12">
        <v>20210304</v>
      </c>
      <c r="G2268" s="12" t="s">
        <v>20</v>
      </c>
      <c r="H2268" s="12" t="s">
        <v>40</v>
      </c>
      <c r="I2268" s="12" t="s">
        <v>204</v>
      </c>
      <c r="J2268" s="12">
        <v>2.32</v>
      </c>
      <c r="K2268" s="12" t="s">
        <v>23</v>
      </c>
      <c r="L2268">
        <f t="shared" si="70"/>
        <v>3</v>
      </c>
      <c r="M2268">
        <f>MATCH(H:H,[1]价格表!$B$4:$B$35,0)</f>
        <v>9</v>
      </c>
      <c r="N2268" s="4">
        <f>IF(J2268&lt;=0.3,INDEX([1]价格表!$B$4:$I$31,M2268,2),IF(AND(J2268&gt;0.3,J2268&lt;=1),INDEX([1]价格表!$B$4:$I$31,M2268,3),IF(AND(J2268&gt;1,J2268&lt;=2.2),INDEX([1]价格表!$B$4:$I$31,M2268,4),IF(AND(J2268&gt;2.2,J2268&lt;=3.3),INDEX([1]价格表!$B$4:$I$31,M2268,5),IF(AND(J2268&gt;3.3,J2268&lt;=4),INDEX([1]价格表!$B$4:$I$31,M2268,6),IF(AND(J2268&gt;4,J2268&lt;=5.5),INDEX([1]价格表!$B$4:$I$31,M2268,7),IF(J2268&gt;5.5,2.6+INDEX([1]价格表!$B$4:$I$31,M2268,8)*L2268)))))))</f>
        <v>2.5</v>
      </c>
      <c r="O2268" s="5">
        <v>1.36</v>
      </c>
      <c r="P2268" s="5">
        <v>2.15</v>
      </c>
      <c r="Q2268" s="3">
        <f t="shared" si="71"/>
        <v>-0.35</v>
      </c>
    </row>
    <row r="2269" spans="1:17">
      <c r="A2269" s="11">
        <v>4607027463181</v>
      </c>
      <c r="B2269" s="1" t="s">
        <v>19</v>
      </c>
      <c r="C2269" s="12">
        <v>20210222</v>
      </c>
      <c r="D2269" s="12">
        <v>610538201209</v>
      </c>
      <c r="E2269" s="12" t="s">
        <v>19</v>
      </c>
      <c r="F2269" s="12">
        <v>20210304</v>
      </c>
      <c r="G2269" s="12" t="s">
        <v>20</v>
      </c>
      <c r="H2269" s="12" t="s">
        <v>33</v>
      </c>
      <c r="I2269" s="12" t="s">
        <v>175</v>
      </c>
      <c r="J2269" s="12">
        <v>2.32</v>
      </c>
      <c r="K2269" s="12" t="s">
        <v>23</v>
      </c>
      <c r="L2269">
        <f t="shared" si="70"/>
        <v>3</v>
      </c>
      <c r="M2269">
        <f>MATCH(H:H,[1]价格表!$B$4:$B$35,0)</f>
        <v>7</v>
      </c>
      <c r="N2269" s="4">
        <f>IF(J2269&lt;=0.3,INDEX([1]价格表!$B$4:$I$31,M2269,2),IF(AND(J2269&gt;0.3,J2269&lt;=1),INDEX([1]价格表!$B$4:$I$31,M2269,3),IF(AND(J2269&gt;1,J2269&lt;=2.2),INDEX([1]价格表!$B$4:$I$31,M2269,4),IF(AND(J2269&gt;2.2,J2269&lt;=3.3),INDEX([1]价格表!$B$4:$I$31,M2269,5),IF(AND(J2269&gt;3.3,J2269&lt;=4),INDEX([1]价格表!$B$4:$I$31,M2269,6),IF(AND(J2269&gt;4,J2269&lt;=5.5),INDEX([1]价格表!$B$4:$I$31,M2269,7),IF(J2269&gt;5.5,2.6+INDEX([1]价格表!$B$4:$I$31,M2269,8)*L2269)))))))</f>
        <v>2.5</v>
      </c>
      <c r="O2269" s="5">
        <v>1.39</v>
      </c>
      <c r="P2269" s="5">
        <v>2.15</v>
      </c>
      <c r="Q2269" s="3">
        <f t="shared" si="71"/>
        <v>-0.35</v>
      </c>
    </row>
    <row r="2270" spans="1:17">
      <c r="A2270" s="11">
        <v>4607027463302</v>
      </c>
      <c r="B2270" s="1" t="s">
        <v>19</v>
      </c>
      <c r="C2270" s="12">
        <v>20210222</v>
      </c>
      <c r="D2270" s="12">
        <v>610538201209</v>
      </c>
      <c r="E2270" s="12" t="s">
        <v>19</v>
      </c>
      <c r="F2270" s="12">
        <v>20210304</v>
      </c>
      <c r="G2270" s="12" t="s">
        <v>20</v>
      </c>
      <c r="H2270" s="12" t="s">
        <v>38</v>
      </c>
      <c r="I2270" s="12" t="s">
        <v>194</v>
      </c>
      <c r="J2270" s="12">
        <v>2.32</v>
      </c>
      <c r="K2270" s="12" t="s">
        <v>23</v>
      </c>
      <c r="L2270">
        <f t="shared" si="70"/>
        <v>3</v>
      </c>
      <c r="M2270">
        <f>MATCH(H:H,[1]价格表!$B$4:$B$35,0)</f>
        <v>5</v>
      </c>
      <c r="N2270" s="4">
        <f>IF(J2270&lt;=0.3,INDEX([1]价格表!$B$4:$I$31,M2270,2),IF(AND(J2270&gt;0.3,J2270&lt;=1),INDEX([1]价格表!$B$4:$I$31,M2270,3),IF(AND(J2270&gt;1,J2270&lt;=2.2),INDEX([1]价格表!$B$4:$I$31,M2270,4),IF(AND(J2270&gt;2.2,J2270&lt;=3.3),INDEX([1]价格表!$B$4:$I$31,M2270,5),IF(AND(J2270&gt;3.3,J2270&lt;=4),INDEX([1]价格表!$B$4:$I$31,M2270,6),IF(AND(J2270&gt;4,J2270&lt;=5.5),INDEX([1]价格表!$B$4:$I$31,M2270,7),IF(J2270&gt;5.5,2.6+INDEX([1]价格表!$B$4:$I$31,M2270,8)*L2270)))))))</f>
        <v>2.5</v>
      </c>
      <c r="O2270" s="5">
        <v>1.39</v>
      </c>
      <c r="P2270" s="5">
        <v>2.15</v>
      </c>
      <c r="Q2270" s="3">
        <f t="shared" si="71"/>
        <v>-0.35</v>
      </c>
    </row>
    <row r="2271" spans="1:17">
      <c r="A2271" s="11">
        <v>4607027463467</v>
      </c>
      <c r="B2271" s="1" t="s">
        <v>19</v>
      </c>
      <c r="C2271" s="12">
        <v>20210222</v>
      </c>
      <c r="D2271" s="12">
        <v>610538201209</v>
      </c>
      <c r="E2271" s="12" t="s">
        <v>19</v>
      </c>
      <c r="F2271" s="12">
        <v>20210304</v>
      </c>
      <c r="G2271" s="12" t="s">
        <v>20</v>
      </c>
      <c r="H2271" s="12" t="s">
        <v>161</v>
      </c>
      <c r="I2271" s="12" t="s">
        <v>162</v>
      </c>
      <c r="J2271" s="12">
        <v>2.35</v>
      </c>
      <c r="K2271" s="12" t="s">
        <v>23</v>
      </c>
      <c r="L2271">
        <f t="shared" si="70"/>
        <v>3</v>
      </c>
      <c r="M2271">
        <f>MATCH(H:H,[1]价格表!$B$4:$B$35,0)</f>
        <v>13</v>
      </c>
      <c r="N2271" s="4">
        <f>IF(J2271&lt;=0.3,INDEX([1]价格表!$B$4:$I$31,M2271,2),IF(AND(J2271&gt;0.3,J2271&lt;=1),INDEX([1]价格表!$B$4:$I$31,M2271,3),IF(AND(J2271&gt;1,J2271&lt;=2.2),INDEX([1]价格表!$B$4:$I$31,M2271,4),IF(AND(J2271&gt;2.2,J2271&lt;=3.3),INDEX([1]价格表!$B$4:$I$31,M2271,5),IF(AND(J2271&gt;3.3,J2271&lt;=4),INDEX([1]价格表!$B$4:$I$31,M2271,6),IF(AND(J2271&gt;4,J2271&lt;=5.5),INDEX([1]价格表!$B$4:$I$31,M2271,7),IF(J2271&gt;5.5,2.6+INDEX([1]价格表!$B$4:$I$31,M2271,8)*L2271)))))))</f>
        <v>2.5</v>
      </c>
      <c r="O2271" s="3"/>
      <c r="P2271" s="3"/>
      <c r="Q2271" s="3">
        <f t="shared" si="71"/>
        <v>0</v>
      </c>
    </row>
    <row r="2272" spans="1:17">
      <c r="A2272" s="11">
        <v>4607027463587</v>
      </c>
      <c r="B2272" s="1" t="s">
        <v>19</v>
      </c>
      <c r="C2272" s="12">
        <v>20210222</v>
      </c>
      <c r="D2272" s="12">
        <v>610538201209</v>
      </c>
      <c r="E2272" s="12" t="s">
        <v>19</v>
      </c>
      <c r="F2272" s="12">
        <v>20210304</v>
      </c>
      <c r="G2272" s="12" t="s">
        <v>20</v>
      </c>
      <c r="H2272" s="12" t="s">
        <v>47</v>
      </c>
      <c r="I2272" s="12" t="s">
        <v>58</v>
      </c>
      <c r="J2272" s="12">
        <v>2.32</v>
      </c>
      <c r="K2272" s="12" t="s">
        <v>23</v>
      </c>
      <c r="L2272">
        <f t="shared" si="70"/>
        <v>3</v>
      </c>
      <c r="M2272">
        <f>MATCH(H:H,[1]价格表!$B$4:$B$35,0)</f>
        <v>12</v>
      </c>
      <c r="N2272" s="4">
        <f>IF(J2272&lt;=0.3,INDEX([1]价格表!$B$4:$I$31,M2272,2),IF(AND(J2272&gt;0.3,J2272&lt;=1),INDEX([1]价格表!$B$4:$I$31,M2272,3),IF(AND(J2272&gt;1,J2272&lt;=2.2),INDEX([1]价格表!$B$4:$I$31,M2272,4),IF(AND(J2272&gt;2.2,J2272&lt;=3.3),INDEX([1]价格表!$B$4:$I$31,M2272,5),IF(AND(J2272&gt;3.3,J2272&lt;=4),INDEX([1]价格表!$B$4:$I$31,M2272,6),IF(AND(J2272&gt;4,J2272&lt;=5.5),INDEX([1]价格表!$B$4:$I$31,M2272,7),IF(J2272&gt;5.5,2.6+INDEX([1]价格表!$B$4:$I$31,M2272,8)*L2272)))))))</f>
        <v>2.5</v>
      </c>
      <c r="O2272" s="5">
        <v>1.39</v>
      </c>
      <c r="P2272" s="5">
        <v>2.15</v>
      </c>
      <c r="Q2272" s="3">
        <f t="shared" si="71"/>
        <v>-0.35</v>
      </c>
    </row>
    <row r="2273" spans="1:17">
      <c r="A2273" s="11">
        <v>4607027463992</v>
      </c>
      <c r="B2273" s="1" t="s">
        <v>19</v>
      </c>
      <c r="C2273" s="12">
        <v>20210222</v>
      </c>
      <c r="D2273" s="12">
        <v>610538201209</v>
      </c>
      <c r="E2273" s="12" t="s">
        <v>19</v>
      </c>
      <c r="F2273" s="12">
        <v>20210304</v>
      </c>
      <c r="G2273" s="12" t="s">
        <v>20</v>
      </c>
      <c r="H2273" s="12" t="s">
        <v>161</v>
      </c>
      <c r="I2273" s="12" t="s">
        <v>162</v>
      </c>
      <c r="J2273" s="12">
        <v>2.32</v>
      </c>
      <c r="K2273" s="12" t="s">
        <v>156</v>
      </c>
      <c r="L2273">
        <f t="shared" si="70"/>
        <v>3</v>
      </c>
      <c r="M2273">
        <f>MATCH(H:H,[1]价格表!$B$4:$B$35,0)</f>
        <v>13</v>
      </c>
      <c r="N2273" s="4">
        <f>IF(J2273&lt;=0.3,INDEX([1]价格表!$B$4:$I$31,M2273,2),IF(AND(J2273&gt;0.3,J2273&lt;=1),INDEX([1]价格表!$B$4:$I$31,M2273,3),IF(AND(J2273&gt;1,J2273&lt;=2.2),INDEX([1]价格表!$B$4:$I$31,M2273,4),IF(AND(J2273&gt;2.2,J2273&lt;=3.3),INDEX([1]价格表!$B$4:$I$31,M2273,5),IF(AND(J2273&gt;3.3,J2273&lt;=4),INDEX([1]价格表!$B$4:$I$31,M2273,6),IF(AND(J2273&gt;4,J2273&lt;=5.5),INDEX([1]价格表!$B$4:$I$31,M2273,7),IF(J2273&gt;5.5,2.6+INDEX([1]价格表!$B$4:$I$31,M2273,8)*L2273)))))))</f>
        <v>2.5</v>
      </c>
      <c r="O2273" s="3"/>
      <c r="P2273" s="3"/>
      <c r="Q2273" s="3">
        <f t="shared" si="71"/>
        <v>0</v>
      </c>
    </row>
    <row r="2274" spans="1:17">
      <c r="A2274" s="11">
        <v>4607027464139</v>
      </c>
      <c r="B2274" s="1" t="s">
        <v>19</v>
      </c>
      <c r="C2274" s="12">
        <v>20210222</v>
      </c>
      <c r="D2274" s="12">
        <v>610538201209</v>
      </c>
      <c r="E2274" s="12" t="s">
        <v>19</v>
      </c>
      <c r="F2274" s="12">
        <v>20210304</v>
      </c>
      <c r="G2274" s="12" t="s">
        <v>20</v>
      </c>
      <c r="H2274" s="12" t="s">
        <v>21</v>
      </c>
      <c r="I2274" s="12" t="s">
        <v>71</v>
      </c>
      <c r="J2274" s="12">
        <v>2.32</v>
      </c>
      <c r="K2274" s="12" t="s">
        <v>23</v>
      </c>
      <c r="L2274">
        <f t="shared" si="70"/>
        <v>3</v>
      </c>
      <c r="M2274">
        <f>MATCH(H:H,[1]价格表!$B$4:$B$35,0)</f>
        <v>15</v>
      </c>
      <c r="N2274" s="4">
        <f>IF(J2274&lt;=0.3,INDEX([1]价格表!$B$4:$I$31,M2274,2),IF(AND(J2274&gt;0.3,J2274&lt;=1),INDEX([1]价格表!$B$4:$I$31,M2274,3),IF(AND(J2274&gt;1,J2274&lt;=2.2),INDEX([1]价格表!$B$4:$I$31,M2274,4),IF(AND(J2274&gt;2.2,J2274&lt;=3.3),INDEX([1]价格表!$B$4:$I$31,M2274,5),IF(AND(J2274&gt;3.3,J2274&lt;=4),INDEX([1]价格表!$B$4:$I$31,M2274,6),IF(AND(J2274&gt;4,J2274&lt;=5.5),INDEX([1]价格表!$B$4:$I$31,M2274,7),IF(J2274&gt;5.5,2.6+INDEX([1]价格表!$B$4:$I$31,M2274,8)*L2274)))))))</f>
        <v>2.5</v>
      </c>
      <c r="O2274" s="5">
        <v>1.39</v>
      </c>
      <c r="P2274" s="5">
        <v>2.15</v>
      </c>
      <c r="Q2274" s="3">
        <f t="shared" si="71"/>
        <v>-0.35</v>
      </c>
    </row>
    <row r="2275" spans="1:17">
      <c r="A2275" s="11">
        <v>4607027468304</v>
      </c>
      <c r="B2275" s="1" t="s">
        <v>19</v>
      </c>
      <c r="C2275" s="12">
        <v>20210222</v>
      </c>
      <c r="D2275" s="12">
        <v>610538201209</v>
      </c>
      <c r="E2275" s="12" t="s">
        <v>19</v>
      </c>
      <c r="F2275" s="12">
        <v>20210304</v>
      </c>
      <c r="G2275" s="12" t="s">
        <v>20</v>
      </c>
      <c r="H2275" s="12" t="s">
        <v>40</v>
      </c>
      <c r="I2275" s="12" t="s">
        <v>204</v>
      </c>
      <c r="J2275" s="12">
        <v>2.33</v>
      </c>
      <c r="K2275" s="12" t="s">
        <v>23</v>
      </c>
      <c r="L2275">
        <f t="shared" si="70"/>
        <v>3</v>
      </c>
      <c r="M2275">
        <f>MATCH(H:H,[1]价格表!$B$4:$B$35,0)</f>
        <v>9</v>
      </c>
      <c r="N2275" s="4">
        <f>IF(J2275&lt;=0.3,INDEX([1]价格表!$B$4:$I$31,M2275,2),IF(AND(J2275&gt;0.3,J2275&lt;=1),INDEX([1]价格表!$B$4:$I$31,M2275,3),IF(AND(J2275&gt;1,J2275&lt;=2.2),INDEX([1]价格表!$B$4:$I$31,M2275,4),IF(AND(J2275&gt;2.2,J2275&lt;=3.3),INDEX([1]价格表!$B$4:$I$31,M2275,5),IF(AND(J2275&gt;3.3,J2275&lt;=4),INDEX([1]价格表!$B$4:$I$31,M2275,6),IF(AND(J2275&gt;4,J2275&lt;=5.5),INDEX([1]价格表!$B$4:$I$31,M2275,7),IF(J2275&gt;5.5,2.6+INDEX([1]价格表!$B$4:$I$31,M2275,8)*L2275)))))))</f>
        <v>2.5</v>
      </c>
      <c r="O2275" s="3"/>
      <c r="P2275" s="3"/>
      <c r="Q2275" s="3">
        <f t="shared" si="71"/>
        <v>0</v>
      </c>
    </row>
    <row r="2276" spans="1:17">
      <c r="A2276" s="11">
        <v>4607027468365</v>
      </c>
      <c r="B2276" s="1" t="s">
        <v>19</v>
      </c>
      <c r="C2276" s="12">
        <v>20210222</v>
      </c>
      <c r="D2276" s="12">
        <v>610538201209</v>
      </c>
      <c r="E2276" s="12" t="s">
        <v>19</v>
      </c>
      <c r="F2276" s="12">
        <v>20210304</v>
      </c>
      <c r="G2276" s="12" t="s">
        <v>20</v>
      </c>
      <c r="H2276" s="12" t="s">
        <v>125</v>
      </c>
      <c r="I2276" s="12" t="s">
        <v>303</v>
      </c>
      <c r="J2276" s="12">
        <v>2.32</v>
      </c>
      <c r="K2276" s="12" t="s">
        <v>23</v>
      </c>
      <c r="L2276">
        <f t="shared" si="70"/>
        <v>3</v>
      </c>
      <c r="M2276">
        <f>MATCH(H:H,[1]价格表!$B$4:$B$35,0)</f>
        <v>22</v>
      </c>
      <c r="N2276" s="4">
        <f>IF(J2276&lt;=0.3,INDEX([1]价格表!$B$4:$I$31,M2276,2),IF(AND(J2276&gt;0.3,J2276&lt;=1),INDEX([1]价格表!$B$4:$I$31,M2276,3),IF(AND(J2276&gt;1,J2276&lt;=2.2),INDEX([1]价格表!$B$4:$I$31,M2276,4),IF(AND(J2276&gt;2.2,J2276&lt;=3.3),INDEX([1]价格表!$B$4:$I$31,M2276,5),IF(AND(J2276&gt;3.3,J2276&lt;=4),INDEX([1]价格表!$B$4:$I$31,M2276,6),IF(AND(J2276&gt;4,J2276&lt;=5.5),INDEX([1]价格表!$B$4:$I$31,M2276,7),IF(J2276&gt;5.5,2.6+INDEX([1]价格表!$B$4:$I$31,M2276,8)*L2276)))))))</f>
        <v>2.5</v>
      </c>
      <c r="O2276" s="5">
        <v>1.39</v>
      </c>
      <c r="P2276" s="5">
        <v>2.15</v>
      </c>
      <c r="Q2276" s="3">
        <f t="shared" si="71"/>
        <v>-0.35</v>
      </c>
    </row>
    <row r="2277" spans="1:17">
      <c r="A2277" s="11">
        <v>4607027468939</v>
      </c>
      <c r="B2277" s="1" t="s">
        <v>19</v>
      </c>
      <c r="C2277" s="12">
        <v>20210222</v>
      </c>
      <c r="D2277" s="12">
        <v>610538201209</v>
      </c>
      <c r="E2277" s="12" t="s">
        <v>19</v>
      </c>
      <c r="F2277" s="12">
        <v>20210304</v>
      </c>
      <c r="G2277" s="12" t="s">
        <v>20</v>
      </c>
      <c r="H2277" s="12" t="s">
        <v>21</v>
      </c>
      <c r="I2277" s="12" t="s">
        <v>71</v>
      </c>
      <c r="J2277" s="12">
        <v>2.35</v>
      </c>
      <c r="K2277" s="12" t="s">
        <v>23</v>
      </c>
      <c r="L2277">
        <f t="shared" si="70"/>
        <v>3</v>
      </c>
      <c r="M2277">
        <f>MATCH(H:H,[1]价格表!$B$4:$B$35,0)</f>
        <v>15</v>
      </c>
      <c r="N2277" s="4">
        <f>IF(J2277&lt;=0.3,INDEX([1]价格表!$B$4:$I$31,M2277,2),IF(AND(J2277&gt;0.3,J2277&lt;=1),INDEX([1]价格表!$B$4:$I$31,M2277,3),IF(AND(J2277&gt;1,J2277&lt;=2.2),INDEX([1]价格表!$B$4:$I$31,M2277,4),IF(AND(J2277&gt;2.2,J2277&lt;=3.3),INDEX([1]价格表!$B$4:$I$31,M2277,5),IF(AND(J2277&gt;3.3,J2277&lt;=4),INDEX([1]价格表!$B$4:$I$31,M2277,6),IF(AND(J2277&gt;4,J2277&lt;=5.5),INDEX([1]价格表!$B$4:$I$31,M2277,7),IF(J2277&gt;5.5,2.6+INDEX([1]价格表!$B$4:$I$31,M2277,8)*L2277)))))))</f>
        <v>2.5</v>
      </c>
      <c r="O2277" s="3"/>
      <c r="P2277" s="3"/>
      <c r="Q2277" s="3">
        <f t="shared" si="71"/>
        <v>0</v>
      </c>
    </row>
    <row r="2278" spans="1:17">
      <c r="A2278" s="11">
        <v>4607027469190</v>
      </c>
      <c r="B2278" s="1" t="s">
        <v>19</v>
      </c>
      <c r="C2278" s="12">
        <v>20210222</v>
      </c>
      <c r="D2278" s="12">
        <v>610538201209</v>
      </c>
      <c r="E2278" s="12" t="s">
        <v>19</v>
      </c>
      <c r="F2278" s="12">
        <v>20210304</v>
      </c>
      <c r="G2278" s="12" t="s">
        <v>20</v>
      </c>
      <c r="H2278" s="12" t="s">
        <v>40</v>
      </c>
      <c r="I2278" s="12" t="s">
        <v>204</v>
      </c>
      <c r="J2278" s="12">
        <v>2.36</v>
      </c>
      <c r="K2278" s="12" t="s">
        <v>23</v>
      </c>
      <c r="L2278">
        <f t="shared" si="70"/>
        <v>3</v>
      </c>
      <c r="M2278">
        <f>MATCH(H:H,[1]价格表!$B$4:$B$35,0)</f>
        <v>9</v>
      </c>
      <c r="N2278" s="4">
        <f>IF(J2278&lt;=0.3,INDEX([1]价格表!$B$4:$I$31,M2278,2),IF(AND(J2278&gt;0.3,J2278&lt;=1),INDEX([1]价格表!$B$4:$I$31,M2278,3),IF(AND(J2278&gt;1,J2278&lt;=2.2),INDEX([1]价格表!$B$4:$I$31,M2278,4),IF(AND(J2278&gt;2.2,J2278&lt;=3.3),INDEX([1]价格表!$B$4:$I$31,M2278,5),IF(AND(J2278&gt;3.3,J2278&lt;=4),INDEX([1]价格表!$B$4:$I$31,M2278,6),IF(AND(J2278&gt;4,J2278&lt;=5.5),INDEX([1]价格表!$B$4:$I$31,M2278,7),IF(J2278&gt;5.5,2.6+INDEX([1]价格表!$B$4:$I$31,M2278,8)*L2278)))))))</f>
        <v>2.5</v>
      </c>
      <c r="O2278" s="3"/>
      <c r="P2278" s="3"/>
      <c r="Q2278" s="3">
        <f t="shared" si="71"/>
        <v>0</v>
      </c>
    </row>
    <row r="2279" spans="1:17">
      <c r="A2279" s="11">
        <v>4607027469347</v>
      </c>
      <c r="B2279" s="1" t="s">
        <v>19</v>
      </c>
      <c r="C2279" s="12">
        <v>20210222</v>
      </c>
      <c r="D2279" s="12">
        <v>610538201209</v>
      </c>
      <c r="E2279" s="12" t="s">
        <v>19</v>
      </c>
      <c r="F2279" s="12">
        <v>20210304</v>
      </c>
      <c r="G2279" s="12" t="s">
        <v>20</v>
      </c>
      <c r="H2279" s="12" t="s">
        <v>33</v>
      </c>
      <c r="I2279" s="12" t="s">
        <v>256</v>
      </c>
      <c r="J2279" s="12">
        <v>2.32</v>
      </c>
      <c r="K2279" s="12" t="s">
        <v>23</v>
      </c>
      <c r="L2279">
        <f t="shared" si="70"/>
        <v>3</v>
      </c>
      <c r="M2279">
        <f>MATCH(H:H,[1]价格表!$B$4:$B$35,0)</f>
        <v>7</v>
      </c>
      <c r="N2279" s="4">
        <f>IF(J2279&lt;=0.3,INDEX([1]价格表!$B$4:$I$31,M2279,2),IF(AND(J2279&gt;0.3,J2279&lt;=1),INDEX([1]价格表!$B$4:$I$31,M2279,3),IF(AND(J2279&gt;1,J2279&lt;=2.2),INDEX([1]价格表!$B$4:$I$31,M2279,4),IF(AND(J2279&gt;2.2,J2279&lt;=3.3),INDEX([1]价格表!$B$4:$I$31,M2279,5),IF(AND(J2279&gt;3.3,J2279&lt;=4),INDEX([1]价格表!$B$4:$I$31,M2279,6),IF(AND(J2279&gt;4,J2279&lt;=5.5),INDEX([1]价格表!$B$4:$I$31,M2279,7),IF(J2279&gt;5.5,2.6+INDEX([1]价格表!$B$4:$I$31,M2279,8)*L2279)))))))</f>
        <v>2.5</v>
      </c>
      <c r="O2279" s="5">
        <v>1.39</v>
      </c>
      <c r="P2279" s="5">
        <v>2.15</v>
      </c>
      <c r="Q2279" s="3">
        <f t="shared" si="71"/>
        <v>-0.35</v>
      </c>
    </row>
    <row r="2280" spans="1:17">
      <c r="A2280" s="11">
        <v>4607027470276</v>
      </c>
      <c r="B2280" s="1" t="s">
        <v>19</v>
      </c>
      <c r="C2280" s="12">
        <v>20210222</v>
      </c>
      <c r="D2280" s="12">
        <v>610538201209</v>
      </c>
      <c r="E2280" s="12" t="s">
        <v>19</v>
      </c>
      <c r="F2280" s="12">
        <v>20210304</v>
      </c>
      <c r="G2280" s="12" t="s">
        <v>20</v>
      </c>
      <c r="H2280" s="12" t="s">
        <v>24</v>
      </c>
      <c r="I2280" s="12" t="s">
        <v>25</v>
      </c>
      <c r="J2280" s="12">
        <v>2.32</v>
      </c>
      <c r="K2280" s="12" t="s">
        <v>23</v>
      </c>
      <c r="L2280">
        <f t="shared" si="70"/>
        <v>3</v>
      </c>
      <c r="M2280">
        <f>MATCH(H:H,[1]价格表!$B$4:$B$35,0)</f>
        <v>1</v>
      </c>
      <c r="N2280" s="4">
        <f>IF(J2280&lt;=0.3,INDEX([1]价格表!$B$4:$I$31,M2280,2),IF(AND(J2280&gt;0.3,J2280&lt;=1),INDEX([1]价格表!$B$4:$I$31,M2280,3),IF(AND(J2280&gt;1,J2280&lt;=2.2),INDEX([1]价格表!$B$4:$I$31,M2280,4),IF(AND(J2280&gt;2.2,J2280&lt;=3.3),INDEX([1]价格表!$B$4:$I$31,M2280,5),IF(AND(J2280&gt;3.3,J2280&lt;=4),INDEX([1]价格表!$B$4:$I$31,M2280,6),IF(AND(J2280&gt;4,J2280&lt;=5.5),INDEX([1]价格表!$B$4:$I$31,M2280,7),IF(J2280&gt;5.5,2.6+INDEX([1]价格表!$B$4:$I$31,M2280,8)*L2280)))))))</f>
        <v>2.5</v>
      </c>
      <c r="O2280" s="5">
        <v>1.39</v>
      </c>
      <c r="P2280" s="5">
        <v>2.15</v>
      </c>
      <c r="Q2280" s="3">
        <f t="shared" si="71"/>
        <v>-0.35</v>
      </c>
    </row>
    <row r="2281" spans="1:17">
      <c r="A2281" s="11">
        <v>4607027472454</v>
      </c>
      <c r="B2281" s="1" t="s">
        <v>19</v>
      </c>
      <c r="C2281" s="12">
        <v>20210222</v>
      </c>
      <c r="D2281" s="12">
        <v>610538201209</v>
      </c>
      <c r="E2281" s="12" t="s">
        <v>19</v>
      </c>
      <c r="F2281" s="12">
        <v>20210304</v>
      </c>
      <c r="G2281" s="12" t="s">
        <v>20</v>
      </c>
      <c r="H2281" s="12" t="s">
        <v>33</v>
      </c>
      <c r="I2281" s="12" t="s">
        <v>34</v>
      </c>
      <c r="J2281" s="12">
        <v>2.32</v>
      </c>
      <c r="K2281" s="12" t="s">
        <v>23</v>
      </c>
      <c r="L2281">
        <f t="shared" si="70"/>
        <v>3</v>
      </c>
      <c r="M2281">
        <f>MATCH(H:H,[1]价格表!$B$4:$B$35,0)</f>
        <v>7</v>
      </c>
      <c r="N2281" s="4">
        <f>IF(J2281&lt;=0.3,INDEX([1]价格表!$B$4:$I$31,M2281,2),IF(AND(J2281&gt;0.3,J2281&lt;=1),INDEX([1]价格表!$B$4:$I$31,M2281,3),IF(AND(J2281&gt;1,J2281&lt;=2.2),INDEX([1]价格表!$B$4:$I$31,M2281,4),IF(AND(J2281&gt;2.2,J2281&lt;=3.3),INDEX([1]价格表!$B$4:$I$31,M2281,5),IF(AND(J2281&gt;3.3,J2281&lt;=4),INDEX([1]价格表!$B$4:$I$31,M2281,6),IF(AND(J2281&gt;4,J2281&lt;=5.5),INDEX([1]价格表!$B$4:$I$31,M2281,7),IF(J2281&gt;5.5,2.6+INDEX([1]价格表!$B$4:$I$31,M2281,8)*L2281)))))))</f>
        <v>2.5</v>
      </c>
      <c r="O2281" s="5">
        <v>1.39</v>
      </c>
      <c r="P2281" s="5">
        <v>2.15</v>
      </c>
      <c r="Q2281" s="3">
        <f t="shared" si="71"/>
        <v>-0.35</v>
      </c>
    </row>
    <row r="2282" spans="1:17">
      <c r="A2282" s="11">
        <v>4607027472483</v>
      </c>
      <c r="B2282" s="1" t="s">
        <v>19</v>
      </c>
      <c r="C2282" s="12">
        <v>20210222</v>
      </c>
      <c r="D2282" s="12">
        <v>610538201209</v>
      </c>
      <c r="E2282" s="12" t="s">
        <v>19</v>
      </c>
      <c r="F2282" s="12">
        <v>20210304</v>
      </c>
      <c r="G2282" s="12" t="s">
        <v>20</v>
      </c>
      <c r="H2282" s="12" t="s">
        <v>33</v>
      </c>
      <c r="I2282" s="12" t="s">
        <v>102</v>
      </c>
      <c r="J2282" s="12">
        <v>2.37</v>
      </c>
      <c r="K2282" s="12" t="s">
        <v>23</v>
      </c>
      <c r="L2282">
        <f t="shared" si="70"/>
        <v>3</v>
      </c>
      <c r="M2282">
        <f>MATCH(H:H,[1]价格表!$B$4:$B$35,0)</f>
        <v>7</v>
      </c>
      <c r="N2282" s="4">
        <f>IF(J2282&lt;=0.3,INDEX([1]价格表!$B$4:$I$31,M2282,2),IF(AND(J2282&gt;0.3,J2282&lt;=1),INDEX([1]价格表!$B$4:$I$31,M2282,3),IF(AND(J2282&gt;1,J2282&lt;=2.2),INDEX([1]价格表!$B$4:$I$31,M2282,4),IF(AND(J2282&gt;2.2,J2282&lt;=3.3),INDEX([1]价格表!$B$4:$I$31,M2282,5),IF(AND(J2282&gt;3.3,J2282&lt;=4),INDEX([1]价格表!$B$4:$I$31,M2282,6),IF(AND(J2282&gt;4,J2282&lt;=5.5),INDEX([1]价格表!$B$4:$I$31,M2282,7),IF(J2282&gt;5.5,2.6+INDEX([1]价格表!$B$4:$I$31,M2282,8)*L2282)))))))</f>
        <v>2.5</v>
      </c>
      <c r="O2282" s="3"/>
      <c r="P2282" s="3"/>
      <c r="Q2282" s="3">
        <f t="shared" si="71"/>
        <v>0</v>
      </c>
    </row>
    <row r="2283" spans="1:17">
      <c r="A2283" s="11">
        <v>4607027472603</v>
      </c>
      <c r="B2283" s="1" t="s">
        <v>19</v>
      </c>
      <c r="C2283" s="12">
        <v>20210222</v>
      </c>
      <c r="D2283" s="12">
        <v>610538201209</v>
      </c>
      <c r="E2283" s="12" t="s">
        <v>19</v>
      </c>
      <c r="F2283" s="12">
        <v>20210304</v>
      </c>
      <c r="G2283" s="12" t="s">
        <v>20</v>
      </c>
      <c r="H2283" s="12" t="s">
        <v>138</v>
      </c>
      <c r="I2283" s="12" t="s">
        <v>267</v>
      </c>
      <c r="J2283" s="12">
        <v>2.32</v>
      </c>
      <c r="K2283" s="12" t="s">
        <v>23</v>
      </c>
      <c r="L2283">
        <f t="shared" si="70"/>
        <v>3</v>
      </c>
      <c r="M2283">
        <f>MATCH(H:H,[1]价格表!$B$4:$B$35,0)</f>
        <v>23</v>
      </c>
      <c r="N2283" s="4">
        <f>IF(J2283&lt;=0.3,INDEX([1]价格表!$B$4:$I$31,M2283,2),IF(AND(J2283&gt;0.3,J2283&lt;=1),INDEX([1]价格表!$B$4:$I$31,M2283,3),IF(AND(J2283&gt;1,J2283&lt;=2.2),INDEX([1]价格表!$B$4:$I$31,M2283,4),IF(AND(J2283&gt;2.2,J2283&lt;=3.3),INDEX([1]价格表!$B$4:$I$31,M2283,5),IF(AND(J2283&gt;3.3,J2283&lt;=4),INDEX([1]价格表!$B$4:$I$31,M2283,6),IF(AND(J2283&gt;4,J2283&lt;=5.5),INDEX([1]价格表!$B$4:$I$31,M2283,7),IF(J2283&gt;5.5,2.6+INDEX([1]价格表!$B$4:$I$31,M2283,8)*L2283)))))))</f>
        <v>2.5</v>
      </c>
      <c r="O2283" s="5">
        <v>1.39</v>
      </c>
      <c r="P2283" s="5">
        <v>2.15</v>
      </c>
      <c r="Q2283" s="3">
        <f t="shared" si="71"/>
        <v>-0.35</v>
      </c>
    </row>
    <row r="2284" spans="1:17">
      <c r="A2284" s="11">
        <v>4607027473123</v>
      </c>
      <c r="B2284" s="1" t="s">
        <v>19</v>
      </c>
      <c r="C2284" s="12">
        <v>20210222</v>
      </c>
      <c r="D2284" s="12">
        <v>610538201209</v>
      </c>
      <c r="E2284" s="12" t="s">
        <v>19</v>
      </c>
      <c r="F2284" s="12">
        <v>20210304</v>
      </c>
      <c r="G2284" s="12" t="s">
        <v>20</v>
      </c>
      <c r="H2284" s="12" t="s">
        <v>138</v>
      </c>
      <c r="I2284" s="12" t="s">
        <v>267</v>
      </c>
      <c r="J2284" s="12">
        <v>2.32</v>
      </c>
      <c r="K2284" s="12" t="s">
        <v>23</v>
      </c>
      <c r="L2284">
        <f t="shared" si="70"/>
        <v>3</v>
      </c>
      <c r="M2284">
        <f>MATCH(H:H,[1]价格表!$B$4:$B$35,0)</f>
        <v>23</v>
      </c>
      <c r="N2284" s="4">
        <f>IF(J2284&lt;=0.3,INDEX([1]价格表!$B$4:$I$31,M2284,2),IF(AND(J2284&gt;0.3,J2284&lt;=1),INDEX([1]价格表!$B$4:$I$31,M2284,3),IF(AND(J2284&gt;1,J2284&lt;=2.2),INDEX([1]价格表!$B$4:$I$31,M2284,4),IF(AND(J2284&gt;2.2,J2284&lt;=3.3),INDEX([1]价格表!$B$4:$I$31,M2284,5),IF(AND(J2284&gt;3.3,J2284&lt;=4),INDEX([1]价格表!$B$4:$I$31,M2284,6),IF(AND(J2284&gt;4,J2284&lt;=5.5),INDEX([1]价格表!$B$4:$I$31,M2284,7),IF(J2284&gt;5.5,2.6+INDEX([1]价格表!$B$4:$I$31,M2284,8)*L2284)))))))</f>
        <v>2.5</v>
      </c>
      <c r="O2284" s="5">
        <v>1.39</v>
      </c>
      <c r="P2284" s="5">
        <v>2.15</v>
      </c>
      <c r="Q2284" s="3">
        <f t="shared" si="71"/>
        <v>-0.35</v>
      </c>
    </row>
    <row r="2285" spans="1:17">
      <c r="A2285" s="11">
        <v>4607027476954</v>
      </c>
      <c r="B2285" s="1" t="s">
        <v>19</v>
      </c>
      <c r="C2285" s="12">
        <v>20210222</v>
      </c>
      <c r="D2285" s="12">
        <v>610538201209</v>
      </c>
      <c r="E2285" s="12" t="s">
        <v>19</v>
      </c>
      <c r="F2285" s="12">
        <v>20210304</v>
      </c>
      <c r="G2285" s="12" t="s">
        <v>20</v>
      </c>
      <c r="H2285" s="12" t="s">
        <v>81</v>
      </c>
      <c r="I2285" s="12" t="s">
        <v>210</v>
      </c>
      <c r="J2285" s="12">
        <v>2.32</v>
      </c>
      <c r="K2285" s="12" t="s">
        <v>23</v>
      </c>
      <c r="L2285">
        <f t="shared" si="70"/>
        <v>3</v>
      </c>
      <c r="M2285">
        <f>MATCH(H:H,[1]价格表!$B$4:$B$35,0)</f>
        <v>16</v>
      </c>
      <c r="N2285" s="4">
        <f>IF(J2285&lt;=0.3,INDEX([1]价格表!$B$4:$I$31,M2285,2),IF(AND(J2285&gt;0.3,J2285&lt;=1),INDEX([1]价格表!$B$4:$I$31,M2285,3),IF(AND(J2285&gt;1,J2285&lt;=2.2),INDEX([1]价格表!$B$4:$I$31,M2285,4),IF(AND(J2285&gt;2.2,J2285&lt;=3.3),INDEX([1]价格表!$B$4:$I$31,M2285,5),IF(AND(J2285&gt;3.3,J2285&lt;=4),INDEX([1]价格表!$B$4:$I$31,M2285,6),IF(AND(J2285&gt;4,J2285&lt;=5.5),INDEX([1]价格表!$B$4:$I$31,M2285,7),IF(J2285&gt;5.5,2.6+INDEX([1]价格表!$B$4:$I$31,M2285,8)*L2285)))))))</f>
        <v>2.5</v>
      </c>
      <c r="O2285" s="5">
        <v>1.39</v>
      </c>
      <c r="P2285" s="5">
        <v>2.15</v>
      </c>
      <c r="Q2285" s="3">
        <f t="shared" si="71"/>
        <v>-0.35</v>
      </c>
    </row>
    <row r="2286" spans="1:17">
      <c r="A2286" s="11">
        <v>4607027479666</v>
      </c>
      <c r="B2286" s="1" t="s">
        <v>19</v>
      </c>
      <c r="C2286" s="12">
        <v>20210222</v>
      </c>
      <c r="D2286" s="12">
        <v>610538201209</v>
      </c>
      <c r="E2286" s="12" t="s">
        <v>19</v>
      </c>
      <c r="F2286" s="12">
        <v>20210304</v>
      </c>
      <c r="G2286" s="12" t="s">
        <v>20</v>
      </c>
      <c r="H2286" s="12" t="s">
        <v>38</v>
      </c>
      <c r="I2286" s="12" t="s">
        <v>194</v>
      </c>
      <c r="J2286" s="12">
        <v>2.32</v>
      </c>
      <c r="K2286" s="12" t="s">
        <v>23</v>
      </c>
      <c r="L2286">
        <f t="shared" si="70"/>
        <v>3</v>
      </c>
      <c r="M2286">
        <f>MATCH(H:H,[1]价格表!$B$4:$B$35,0)</f>
        <v>5</v>
      </c>
      <c r="N2286" s="4">
        <f>IF(J2286&lt;=0.3,INDEX([1]价格表!$B$4:$I$31,M2286,2),IF(AND(J2286&gt;0.3,J2286&lt;=1),INDEX([1]价格表!$B$4:$I$31,M2286,3),IF(AND(J2286&gt;1,J2286&lt;=2.2),INDEX([1]价格表!$B$4:$I$31,M2286,4),IF(AND(J2286&gt;2.2,J2286&lt;=3.3),INDEX([1]价格表!$B$4:$I$31,M2286,5),IF(AND(J2286&gt;3.3,J2286&lt;=4),INDEX([1]价格表!$B$4:$I$31,M2286,6),IF(AND(J2286&gt;4,J2286&lt;=5.5),INDEX([1]价格表!$B$4:$I$31,M2286,7),IF(J2286&gt;5.5,2.6+INDEX([1]价格表!$B$4:$I$31,M2286,8)*L2286)))))))</f>
        <v>2.5</v>
      </c>
      <c r="O2286" s="5">
        <v>1.39</v>
      </c>
      <c r="P2286" s="5">
        <v>2.15</v>
      </c>
      <c r="Q2286" s="3">
        <f t="shared" si="71"/>
        <v>-0.35</v>
      </c>
    </row>
    <row r="2287" spans="1:17">
      <c r="A2287" s="11">
        <v>4607027479943</v>
      </c>
      <c r="B2287" s="1" t="s">
        <v>19</v>
      </c>
      <c r="C2287" s="12">
        <v>20210222</v>
      </c>
      <c r="D2287" s="12">
        <v>610538201209</v>
      </c>
      <c r="E2287" s="12" t="s">
        <v>19</v>
      </c>
      <c r="F2287" s="12">
        <v>20210304</v>
      </c>
      <c r="G2287" s="12" t="s">
        <v>20</v>
      </c>
      <c r="H2287" s="12" t="s">
        <v>138</v>
      </c>
      <c r="I2287" s="12" t="s">
        <v>295</v>
      </c>
      <c r="J2287" s="12">
        <v>2.32</v>
      </c>
      <c r="K2287" s="12" t="s">
        <v>23</v>
      </c>
      <c r="L2287">
        <f t="shared" si="70"/>
        <v>3</v>
      </c>
      <c r="M2287">
        <f>MATCH(H:H,[1]价格表!$B$4:$B$35,0)</f>
        <v>23</v>
      </c>
      <c r="N2287" s="4">
        <f>IF(J2287&lt;=0.3,INDEX([1]价格表!$B$4:$I$31,M2287,2),IF(AND(J2287&gt;0.3,J2287&lt;=1),INDEX([1]价格表!$B$4:$I$31,M2287,3),IF(AND(J2287&gt;1,J2287&lt;=2.2),INDEX([1]价格表!$B$4:$I$31,M2287,4),IF(AND(J2287&gt;2.2,J2287&lt;=3.3),INDEX([1]价格表!$B$4:$I$31,M2287,5),IF(AND(J2287&gt;3.3,J2287&lt;=4),INDEX([1]价格表!$B$4:$I$31,M2287,6),IF(AND(J2287&gt;4,J2287&lt;=5.5),INDEX([1]价格表!$B$4:$I$31,M2287,7),IF(J2287&gt;5.5,2.6+INDEX([1]价格表!$B$4:$I$31,M2287,8)*L2287)))))))</f>
        <v>2.5</v>
      </c>
      <c r="O2287" s="5">
        <v>1.39</v>
      </c>
      <c r="P2287" s="5">
        <v>2.15</v>
      </c>
      <c r="Q2287" s="3">
        <f t="shared" si="71"/>
        <v>-0.35</v>
      </c>
    </row>
    <row r="2288" spans="1:17">
      <c r="A2288" s="11">
        <v>4607027480333</v>
      </c>
      <c r="B2288" s="1" t="s">
        <v>19</v>
      </c>
      <c r="C2288" s="12">
        <v>20210222</v>
      </c>
      <c r="D2288" s="12">
        <v>610538201209</v>
      </c>
      <c r="E2288" s="12" t="s">
        <v>19</v>
      </c>
      <c r="F2288" s="12">
        <v>20210304</v>
      </c>
      <c r="G2288" s="12" t="s">
        <v>20</v>
      </c>
      <c r="H2288" s="12" t="s">
        <v>52</v>
      </c>
      <c r="I2288" s="12" t="s">
        <v>53</v>
      </c>
      <c r="J2288" s="12">
        <v>2.42</v>
      </c>
      <c r="K2288" s="12" t="s">
        <v>23</v>
      </c>
      <c r="L2288">
        <f t="shared" si="70"/>
        <v>3</v>
      </c>
      <c r="M2288">
        <f>MATCH(H:H,[1]价格表!$B$4:$B$35,0)</f>
        <v>21</v>
      </c>
      <c r="N2288" s="4">
        <f>IF(J2288&lt;=0.3,INDEX([1]价格表!$B$4:$I$31,M2288,2),IF(AND(J2288&gt;0.3,J2288&lt;=1),INDEX([1]价格表!$B$4:$I$31,M2288,3),IF(AND(J2288&gt;1,J2288&lt;=2.2),INDEX([1]价格表!$B$4:$I$31,M2288,4),IF(AND(J2288&gt;2.2,J2288&lt;=3.3),INDEX([1]价格表!$B$4:$I$31,M2288,5),IF(AND(J2288&gt;3.3,J2288&lt;=4),INDEX([1]价格表!$B$4:$I$31,M2288,6),IF(AND(J2288&gt;4,J2288&lt;=5.5),INDEX([1]价格表!$B$4:$I$31,M2288,7),IF(J2288&gt;5.5,2.6+INDEX([1]价格表!$B$4:$I$31,M2288,8)*L2288)))))))</f>
        <v>2.5</v>
      </c>
      <c r="O2288" s="3"/>
      <c r="P2288" s="3"/>
      <c r="Q2288" s="3">
        <f t="shared" si="71"/>
        <v>0</v>
      </c>
    </row>
    <row r="2289" spans="1:17">
      <c r="A2289" s="11">
        <v>4607059577472</v>
      </c>
      <c r="B2289" s="1" t="s">
        <v>19</v>
      </c>
      <c r="C2289" s="12">
        <v>20210222</v>
      </c>
      <c r="D2289" s="12">
        <v>610538201209</v>
      </c>
      <c r="E2289" s="12" t="s">
        <v>19</v>
      </c>
      <c r="F2289" s="12">
        <v>20210304</v>
      </c>
      <c r="G2289" s="12" t="s">
        <v>20</v>
      </c>
      <c r="H2289" s="12" t="s">
        <v>21</v>
      </c>
      <c r="I2289" s="12" t="s">
        <v>301</v>
      </c>
      <c r="J2289" s="12">
        <v>2.32</v>
      </c>
      <c r="K2289" s="12" t="s">
        <v>23</v>
      </c>
      <c r="L2289">
        <f t="shared" si="70"/>
        <v>3</v>
      </c>
      <c r="M2289">
        <f>MATCH(H:H,[1]价格表!$B$4:$B$35,0)</f>
        <v>15</v>
      </c>
      <c r="N2289" s="4">
        <f>IF(J2289&lt;=0.3,INDEX([1]价格表!$B$4:$I$31,M2289,2),IF(AND(J2289&gt;0.3,J2289&lt;=1),INDEX([1]价格表!$B$4:$I$31,M2289,3),IF(AND(J2289&gt;1,J2289&lt;=2.2),INDEX([1]价格表!$B$4:$I$31,M2289,4),IF(AND(J2289&gt;2.2,J2289&lt;=3.3),INDEX([1]价格表!$B$4:$I$31,M2289,5),IF(AND(J2289&gt;3.3,J2289&lt;=4),INDEX([1]价格表!$B$4:$I$31,M2289,6),IF(AND(J2289&gt;4,J2289&lt;=5.5),INDEX([1]价格表!$B$4:$I$31,M2289,7),IF(J2289&gt;5.5,2.6+INDEX([1]价格表!$B$4:$I$31,M2289,8)*L2289)))))))</f>
        <v>2.5</v>
      </c>
      <c r="O2289" s="5">
        <v>1.37</v>
      </c>
      <c r="P2289" s="5">
        <v>2.15</v>
      </c>
      <c r="Q2289" s="3">
        <f t="shared" si="71"/>
        <v>-0.35</v>
      </c>
    </row>
    <row r="2290" spans="1:17">
      <c r="A2290" s="11">
        <v>4607059577488</v>
      </c>
      <c r="B2290" s="1" t="s">
        <v>19</v>
      </c>
      <c r="C2290" s="12">
        <v>20210222</v>
      </c>
      <c r="D2290" s="12">
        <v>610538201209</v>
      </c>
      <c r="E2290" s="12" t="s">
        <v>19</v>
      </c>
      <c r="F2290" s="12">
        <v>20210304</v>
      </c>
      <c r="G2290" s="12" t="s">
        <v>20</v>
      </c>
      <c r="H2290" s="12" t="s">
        <v>29</v>
      </c>
      <c r="I2290" s="12" t="s">
        <v>174</v>
      </c>
      <c r="J2290" s="12">
        <v>2.32</v>
      </c>
      <c r="K2290" s="12" t="s">
        <v>23</v>
      </c>
      <c r="L2290">
        <f t="shared" si="70"/>
        <v>3</v>
      </c>
      <c r="M2290">
        <f>MATCH(H:H,[1]价格表!$B$4:$B$35,0)</f>
        <v>3</v>
      </c>
      <c r="N2290" s="4">
        <f>IF(J2290&lt;=0.3,INDEX([1]价格表!$B$4:$I$31,M2290,2),IF(AND(J2290&gt;0.3,J2290&lt;=1),INDEX([1]价格表!$B$4:$I$31,M2290,3),IF(AND(J2290&gt;1,J2290&lt;=2.2),INDEX([1]价格表!$B$4:$I$31,M2290,4),IF(AND(J2290&gt;2.2,J2290&lt;=3.3),INDEX([1]价格表!$B$4:$I$31,M2290,5),IF(AND(J2290&gt;3.3,J2290&lt;=4),INDEX([1]价格表!$B$4:$I$31,M2290,6),IF(AND(J2290&gt;4,J2290&lt;=5.5),INDEX([1]价格表!$B$4:$I$31,M2290,7),IF(J2290&gt;5.5,2.6+INDEX([1]价格表!$B$4:$I$31,M2290,8)*L2290)))))))</f>
        <v>2.5</v>
      </c>
      <c r="O2290" s="5">
        <v>1.37</v>
      </c>
      <c r="P2290" s="5">
        <v>2.15</v>
      </c>
      <c r="Q2290" s="3">
        <f t="shared" si="71"/>
        <v>-0.35</v>
      </c>
    </row>
    <row r="2291" spans="1:17">
      <c r="A2291" s="11">
        <v>4607059577530</v>
      </c>
      <c r="B2291" s="1" t="s">
        <v>19</v>
      </c>
      <c r="C2291" s="12">
        <v>20210222</v>
      </c>
      <c r="D2291" s="12">
        <v>610538201209</v>
      </c>
      <c r="E2291" s="12" t="s">
        <v>19</v>
      </c>
      <c r="F2291" s="12">
        <v>20210304</v>
      </c>
      <c r="G2291" s="12" t="s">
        <v>20</v>
      </c>
      <c r="H2291" s="12" t="s">
        <v>226</v>
      </c>
      <c r="I2291" s="12" t="s">
        <v>304</v>
      </c>
      <c r="J2291" s="12">
        <v>2.68</v>
      </c>
      <c r="K2291" s="12" t="s">
        <v>23</v>
      </c>
      <c r="L2291">
        <f t="shared" si="70"/>
        <v>3</v>
      </c>
      <c r="M2291">
        <f>MATCH(H:H,[1]价格表!$B$4:$B$35,0)</f>
        <v>25</v>
      </c>
      <c r="N2291" s="4">
        <f>IF(J2291&lt;=0.3,INDEX([1]价格表!$B$4:$I$31,M2291,2),IF(AND(J2291&gt;0.3,J2291&lt;=1),INDEX([1]价格表!$B$4:$I$31,M2291,3),IF(AND(J2291&gt;1,J2291&lt;=2.2),INDEX([1]价格表!$B$4:$I$31,M2291,4),IF(AND(J2291&gt;2.2,J2291&lt;=3.3),INDEX([1]价格表!$B$4:$I$31,M2291,5),IF(AND(J2291&gt;3.3,J2291&lt;=4),INDEX([1]价格表!$B$4:$I$31,M2291,6),IF(AND(J2291&gt;4,J2291&lt;=5.5),INDEX([1]价格表!$B$4:$I$31,M2291,7),IF(J2291&gt;5.5,2.6+INDEX([1]价格表!$B$4:$I$31,M2291,8)*L2291)))))))</f>
        <v>2.5</v>
      </c>
      <c r="O2291" s="3"/>
      <c r="P2291" s="3"/>
      <c r="Q2291" s="3">
        <f t="shared" si="71"/>
        <v>0</v>
      </c>
    </row>
    <row r="2292" spans="1:17">
      <c r="A2292" s="11">
        <v>4607059731879</v>
      </c>
      <c r="B2292" s="1" t="s">
        <v>19</v>
      </c>
      <c r="C2292" s="12">
        <v>20210222</v>
      </c>
      <c r="D2292" s="12">
        <v>610538201209</v>
      </c>
      <c r="E2292" s="12" t="s">
        <v>19</v>
      </c>
      <c r="F2292" s="12">
        <v>20210304</v>
      </c>
      <c r="G2292" s="12" t="s">
        <v>20</v>
      </c>
      <c r="H2292" s="12" t="s">
        <v>40</v>
      </c>
      <c r="I2292" s="12" t="s">
        <v>188</v>
      </c>
      <c r="J2292" s="12">
        <v>1.95</v>
      </c>
      <c r="K2292" s="12" t="s">
        <v>23</v>
      </c>
      <c r="L2292">
        <f t="shared" si="70"/>
        <v>2</v>
      </c>
      <c r="M2292">
        <f>MATCH(H:H,[1]价格表!$B$4:$B$35,0)</f>
        <v>9</v>
      </c>
      <c r="N2292" s="4">
        <f>IF(J2292&lt;=0.3,INDEX([1]价格表!$B$4:$I$31,M2292,2),IF(AND(J2292&gt;0.3,J2292&lt;=1),INDEX([1]价格表!$B$4:$I$31,M2292,3),IF(AND(J2292&gt;1,J2292&lt;=2.2),INDEX([1]价格表!$B$4:$I$31,M2292,4),IF(AND(J2292&gt;2.2,J2292&lt;=3.3),INDEX([1]价格表!$B$4:$I$31,M2292,5),IF(AND(J2292&gt;3.3,J2292&lt;=4),INDEX([1]价格表!$B$4:$I$31,M2292,6),IF(AND(J2292&gt;4,J2292&lt;=5.5),INDEX([1]价格表!$B$4:$I$31,M2292,7),IF(J2292&gt;5.5,2.6+INDEX([1]价格表!$B$4:$I$31,M2292,8)*L2292)))))))</f>
        <v>2.15</v>
      </c>
      <c r="O2292" s="3"/>
      <c r="P2292" s="3"/>
      <c r="Q2292" s="3">
        <f t="shared" si="71"/>
        <v>0</v>
      </c>
    </row>
    <row r="2293" spans="1:17">
      <c r="A2293" s="11">
        <v>4607059731895</v>
      </c>
      <c r="B2293" s="1" t="s">
        <v>19</v>
      </c>
      <c r="C2293" s="12">
        <v>20210222</v>
      </c>
      <c r="D2293" s="12">
        <v>610538201209</v>
      </c>
      <c r="E2293" s="12" t="s">
        <v>19</v>
      </c>
      <c r="F2293" s="12">
        <v>20210304</v>
      </c>
      <c r="G2293" s="12" t="s">
        <v>20</v>
      </c>
      <c r="H2293" s="12" t="s">
        <v>52</v>
      </c>
      <c r="I2293" s="12" t="s">
        <v>62</v>
      </c>
      <c r="J2293" s="12">
        <v>2.13</v>
      </c>
      <c r="K2293" s="12" t="s">
        <v>23</v>
      </c>
      <c r="L2293">
        <f t="shared" si="70"/>
        <v>3</v>
      </c>
      <c r="M2293">
        <f>MATCH(H:H,[1]价格表!$B$4:$B$35,0)</f>
        <v>21</v>
      </c>
      <c r="N2293" s="4">
        <f>IF(J2293&lt;=0.3,INDEX([1]价格表!$B$4:$I$31,M2293,2),IF(AND(J2293&gt;0.3,J2293&lt;=1),INDEX([1]价格表!$B$4:$I$31,M2293,3),IF(AND(J2293&gt;1,J2293&lt;=2.2),INDEX([1]价格表!$B$4:$I$31,M2293,4),IF(AND(J2293&gt;2.2,J2293&lt;=3.3),INDEX([1]价格表!$B$4:$I$31,M2293,5),IF(AND(J2293&gt;3.3,J2293&lt;=4),INDEX([1]价格表!$B$4:$I$31,M2293,6),IF(AND(J2293&gt;4,J2293&lt;=5.5),INDEX([1]价格表!$B$4:$I$31,M2293,7),IF(J2293&gt;5.5,2.6+INDEX([1]价格表!$B$4:$I$31,M2293,8)*L2293)))))))</f>
        <v>2.15</v>
      </c>
      <c r="O2293" s="3"/>
      <c r="P2293" s="3"/>
      <c r="Q2293" s="3">
        <f t="shared" si="71"/>
        <v>0</v>
      </c>
    </row>
    <row r="2294" spans="1:17">
      <c r="A2294" s="11">
        <v>4312418662216</v>
      </c>
      <c r="B2294" s="1" t="s">
        <v>19</v>
      </c>
      <c r="C2294" s="12">
        <v>20210222</v>
      </c>
      <c r="D2294" s="12">
        <v>610538201209</v>
      </c>
      <c r="E2294" s="12" t="s">
        <v>19</v>
      </c>
      <c r="F2294" s="12">
        <v>20210304</v>
      </c>
      <c r="G2294" s="12" t="s">
        <v>20</v>
      </c>
      <c r="H2294" s="12" t="s">
        <v>40</v>
      </c>
      <c r="I2294" s="12" t="s">
        <v>41</v>
      </c>
      <c r="J2294" s="12">
        <v>5.17</v>
      </c>
      <c r="K2294" s="12" t="s">
        <v>23</v>
      </c>
      <c r="L2294">
        <f t="shared" si="70"/>
        <v>6</v>
      </c>
      <c r="M2294">
        <f>MATCH(H:H,[1]价格表!$B$4:$B$35,0)</f>
        <v>9</v>
      </c>
      <c r="N2294" s="4">
        <f>IF(J2294&lt;=0.3,INDEX([1]价格表!$B$4:$I$31,M2294,2),IF(AND(J2294&gt;0.3,J2294&lt;=1),INDEX([1]价格表!$B$4:$I$31,M2294,3),IF(AND(J2294&gt;1,J2294&lt;=2.2),INDEX([1]价格表!$B$4:$I$31,M2294,4),IF(AND(J2294&gt;2.2,J2294&lt;=3.3),INDEX([1]价格表!$B$4:$I$31,M2294,5),IF(AND(J2294&gt;3.3,J2294&lt;=4),INDEX([1]价格表!$B$4:$I$31,M2294,6),IF(AND(J2294&gt;4,J2294&lt;=5.5),INDEX([1]价格表!$B$4:$I$31,M2294,7),IF(J2294&gt;5.5,2.6+INDEX([1]价格表!$B$4:$I$31,M2294,8)*L2294)))))))</f>
        <v>3.8</v>
      </c>
      <c r="O2294" s="3"/>
      <c r="P2294" s="3"/>
      <c r="Q2294" s="3">
        <f t="shared" si="71"/>
        <v>0</v>
      </c>
    </row>
    <row r="2295" spans="1:17">
      <c r="A2295" s="11">
        <v>4312419969111</v>
      </c>
      <c r="B2295" s="1" t="s">
        <v>19</v>
      </c>
      <c r="C2295" s="12">
        <v>20210222</v>
      </c>
      <c r="D2295" s="12">
        <v>610538201209</v>
      </c>
      <c r="E2295" s="12" t="s">
        <v>19</v>
      </c>
      <c r="F2295" s="12">
        <v>20210304</v>
      </c>
      <c r="G2295" s="12" t="s">
        <v>20</v>
      </c>
      <c r="H2295" s="12" t="s">
        <v>24</v>
      </c>
      <c r="I2295" s="12" t="s">
        <v>25</v>
      </c>
      <c r="J2295" s="12">
        <v>3.52</v>
      </c>
      <c r="K2295" s="12" t="s">
        <v>23</v>
      </c>
      <c r="L2295">
        <f t="shared" si="70"/>
        <v>4</v>
      </c>
      <c r="M2295">
        <f>MATCH(H:H,[1]价格表!$B$4:$B$35,0)</f>
        <v>1</v>
      </c>
      <c r="N2295" s="4">
        <f>IF(J2295&lt;=0.3,INDEX([1]价格表!$B$4:$I$31,M2295,2),IF(AND(J2295&gt;0.3,J2295&lt;=1),INDEX([1]价格表!$B$4:$I$31,M2295,3),IF(AND(J2295&gt;1,J2295&lt;=2.2),INDEX([1]价格表!$B$4:$I$31,M2295,4),IF(AND(J2295&gt;2.2,J2295&lt;=3.3),INDEX([1]价格表!$B$4:$I$31,M2295,5),IF(AND(J2295&gt;3.3,J2295&lt;=4),INDEX([1]价格表!$B$4:$I$31,M2295,6),IF(AND(J2295&gt;4,J2295&lt;=5.5),INDEX([1]价格表!$B$4:$I$31,M2295,7),IF(J2295&gt;5.5,2.6+INDEX([1]价格表!$B$4:$I$31,M2295,8)*L2295)))))))</f>
        <v>3.7</v>
      </c>
      <c r="O2295" s="3"/>
      <c r="P2295" s="3"/>
      <c r="Q2295" s="3">
        <f t="shared" si="71"/>
        <v>0</v>
      </c>
    </row>
    <row r="2296" spans="1:17">
      <c r="A2296" s="11">
        <v>4312419969112</v>
      </c>
      <c r="B2296" s="1" t="s">
        <v>19</v>
      </c>
      <c r="C2296" s="12">
        <v>20210222</v>
      </c>
      <c r="D2296" s="12">
        <v>610538201209</v>
      </c>
      <c r="E2296" s="12" t="s">
        <v>19</v>
      </c>
      <c r="F2296" s="12">
        <v>20210304</v>
      </c>
      <c r="G2296" s="12" t="s">
        <v>20</v>
      </c>
      <c r="H2296" s="12" t="s">
        <v>24</v>
      </c>
      <c r="I2296" s="12" t="s">
        <v>25</v>
      </c>
      <c r="J2296" s="12">
        <v>4.05</v>
      </c>
      <c r="K2296" s="12" t="s">
        <v>23</v>
      </c>
      <c r="L2296">
        <f t="shared" si="70"/>
        <v>5</v>
      </c>
      <c r="M2296">
        <f>MATCH(H:H,[1]价格表!$B$4:$B$35,0)</f>
        <v>1</v>
      </c>
      <c r="N2296" s="4">
        <f>IF(J2296&lt;=0.3,INDEX([1]价格表!$B$4:$I$31,M2296,2),IF(AND(J2296&gt;0.3,J2296&lt;=1),INDEX([1]价格表!$B$4:$I$31,M2296,3),IF(AND(J2296&gt;1,J2296&lt;=2.2),INDEX([1]价格表!$B$4:$I$31,M2296,4),IF(AND(J2296&gt;2.2,J2296&lt;=3.3),INDEX([1]价格表!$B$4:$I$31,M2296,5),IF(AND(J2296&gt;3.3,J2296&lt;=4),INDEX([1]价格表!$B$4:$I$31,M2296,6),IF(AND(J2296&gt;4,J2296&lt;=5.5),INDEX([1]价格表!$B$4:$I$31,M2296,7),IF(J2296&gt;5.5,2.6+INDEX([1]价格表!$B$4:$I$31,M2296,8)*L2296)))))))</f>
        <v>3.8</v>
      </c>
      <c r="O2296" s="3"/>
      <c r="P2296" s="3"/>
      <c r="Q2296" s="3">
        <f t="shared" si="71"/>
        <v>0</v>
      </c>
    </row>
    <row r="2297" spans="1:17">
      <c r="A2297" s="11">
        <v>4607013077741</v>
      </c>
      <c r="B2297" s="1" t="s">
        <v>19</v>
      </c>
      <c r="C2297" s="12">
        <v>20210222</v>
      </c>
      <c r="D2297" s="12">
        <v>610538201209</v>
      </c>
      <c r="E2297" s="12" t="s">
        <v>19</v>
      </c>
      <c r="F2297" s="12">
        <v>20210304</v>
      </c>
      <c r="G2297" s="12" t="s">
        <v>20</v>
      </c>
      <c r="H2297" s="12" t="s">
        <v>27</v>
      </c>
      <c r="I2297" s="12" t="s">
        <v>232</v>
      </c>
      <c r="J2297" s="12">
        <v>3.63</v>
      </c>
      <c r="K2297" s="12" t="s">
        <v>23</v>
      </c>
      <c r="L2297">
        <f t="shared" si="70"/>
        <v>4</v>
      </c>
      <c r="M2297">
        <f>MATCH(H:H,[1]价格表!$B$4:$B$35,0)</f>
        <v>14</v>
      </c>
      <c r="N2297" s="4">
        <f>IF(J2297&lt;=0.3,INDEX([1]价格表!$B$4:$I$31,M2297,2),IF(AND(J2297&gt;0.3,J2297&lt;=1),INDEX([1]价格表!$B$4:$I$31,M2297,3),IF(AND(J2297&gt;1,J2297&lt;=2.2),INDEX([1]价格表!$B$4:$I$31,M2297,4),IF(AND(J2297&gt;2.2,J2297&lt;=3.3),INDEX([1]价格表!$B$4:$I$31,M2297,5),IF(AND(J2297&gt;3.3,J2297&lt;=4),INDEX([1]价格表!$B$4:$I$31,M2297,6),IF(AND(J2297&gt;4,J2297&lt;=5.5),INDEX([1]价格表!$B$4:$I$31,M2297,7),IF(J2297&gt;5.5,2.6+INDEX([1]价格表!$B$4:$I$31,M2297,8)*L2297)))))))</f>
        <v>3.7</v>
      </c>
      <c r="O2297" s="3"/>
      <c r="P2297" s="3"/>
      <c r="Q2297" s="3">
        <f t="shared" si="71"/>
        <v>0</v>
      </c>
    </row>
    <row r="2298" spans="1:17">
      <c r="A2298" s="11">
        <v>4607013078274</v>
      </c>
      <c r="B2298" s="1" t="s">
        <v>19</v>
      </c>
      <c r="C2298" s="12">
        <v>20210222</v>
      </c>
      <c r="D2298" s="12">
        <v>610538201209</v>
      </c>
      <c r="E2298" s="12" t="s">
        <v>19</v>
      </c>
      <c r="F2298" s="12">
        <v>20210304</v>
      </c>
      <c r="G2298" s="12" t="s">
        <v>20</v>
      </c>
      <c r="H2298" s="12" t="s">
        <v>29</v>
      </c>
      <c r="I2298" s="12" t="s">
        <v>123</v>
      </c>
      <c r="J2298" s="12">
        <v>4.15</v>
      </c>
      <c r="K2298" s="12" t="s">
        <v>23</v>
      </c>
      <c r="L2298">
        <f t="shared" si="70"/>
        <v>5</v>
      </c>
      <c r="M2298">
        <f>MATCH(H:H,[1]价格表!$B$4:$B$35,0)</f>
        <v>3</v>
      </c>
      <c r="N2298" s="4">
        <f>IF(J2298&lt;=0.3,INDEX([1]价格表!$B$4:$I$31,M2298,2),IF(AND(J2298&gt;0.3,J2298&lt;=1),INDEX([1]价格表!$B$4:$I$31,M2298,3),IF(AND(J2298&gt;1,J2298&lt;=2.2),INDEX([1]价格表!$B$4:$I$31,M2298,4),IF(AND(J2298&gt;2.2,J2298&lt;=3.3),INDEX([1]价格表!$B$4:$I$31,M2298,5),IF(AND(J2298&gt;3.3,J2298&lt;=4),INDEX([1]价格表!$B$4:$I$31,M2298,6),IF(AND(J2298&gt;4,J2298&lt;=5.5),INDEX([1]价格表!$B$4:$I$31,M2298,7),IF(J2298&gt;5.5,2.6+INDEX([1]价格表!$B$4:$I$31,M2298,8)*L2298)))))))</f>
        <v>3.8</v>
      </c>
      <c r="O2298" s="3"/>
      <c r="P2298" s="3"/>
      <c r="Q2298" s="3">
        <f t="shared" si="71"/>
        <v>0</v>
      </c>
    </row>
    <row r="2299" spans="1:17">
      <c r="A2299" s="11">
        <v>4607015574394</v>
      </c>
      <c r="B2299" s="1" t="s">
        <v>19</v>
      </c>
      <c r="C2299" s="12">
        <v>20210222</v>
      </c>
      <c r="D2299" s="12">
        <v>610538201209</v>
      </c>
      <c r="E2299" s="12" t="s">
        <v>19</v>
      </c>
      <c r="F2299" s="12">
        <v>20210304</v>
      </c>
      <c r="G2299" s="12" t="s">
        <v>20</v>
      </c>
      <c r="H2299" s="12" t="s">
        <v>24</v>
      </c>
      <c r="I2299" s="12" t="s">
        <v>91</v>
      </c>
      <c r="J2299" s="12">
        <v>5.17</v>
      </c>
      <c r="K2299" s="12" t="s">
        <v>23</v>
      </c>
      <c r="L2299">
        <f t="shared" si="70"/>
        <v>6</v>
      </c>
      <c r="M2299">
        <f>MATCH(H:H,[1]价格表!$B$4:$B$35,0)</f>
        <v>1</v>
      </c>
      <c r="N2299" s="4">
        <f>IF(J2299&lt;=0.3,INDEX([1]价格表!$B$4:$I$31,M2299,2),IF(AND(J2299&gt;0.3,J2299&lt;=1),INDEX([1]价格表!$B$4:$I$31,M2299,3),IF(AND(J2299&gt;1,J2299&lt;=2.2),INDEX([1]价格表!$B$4:$I$31,M2299,4),IF(AND(J2299&gt;2.2,J2299&lt;=3.3),INDEX([1]价格表!$B$4:$I$31,M2299,5),IF(AND(J2299&gt;3.3,J2299&lt;=4),INDEX([1]价格表!$B$4:$I$31,M2299,6),IF(AND(J2299&gt;4,J2299&lt;=5.5),INDEX([1]价格表!$B$4:$I$31,M2299,7),IF(J2299&gt;5.5,2.6+INDEX([1]价格表!$B$4:$I$31,M2299,8)*L2299)))))))</f>
        <v>3.8</v>
      </c>
      <c r="O2299" s="3"/>
      <c r="P2299" s="3"/>
      <c r="Q2299" s="3">
        <f t="shared" si="71"/>
        <v>0</v>
      </c>
    </row>
    <row r="2300" spans="1:17">
      <c r="A2300" s="11">
        <v>4607024803427</v>
      </c>
      <c r="B2300" s="1" t="s">
        <v>19</v>
      </c>
      <c r="C2300" s="12">
        <v>20210222</v>
      </c>
      <c r="D2300" s="12">
        <v>610538201209</v>
      </c>
      <c r="E2300" s="12" t="s">
        <v>19</v>
      </c>
      <c r="F2300" s="12">
        <v>20210304</v>
      </c>
      <c r="G2300" s="12" t="s">
        <v>20</v>
      </c>
      <c r="H2300" s="12" t="s">
        <v>72</v>
      </c>
      <c r="I2300" s="12" t="s">
        <v>73</v>
      </c>
      <c r="J2300" s="12">
        <v>4.12</v>
      </c>
      <c r="K2300" s="12" t="s">
        <v>23</v>
      </c>
      <c r="L2300">
        <f t="shared" si="70"/>
        <v>5</v>
      </c>
      <c r="M2300">
        <f>MATCH(H:H,[1]价格表!$B$4:$B$35,0)</f>
        <v>2</v>
      </c>
      <c r="N2300" s="4">
        <f>IF(J2300&lt;=0.3,INDEX([1]价格表!$B$4:$I$31,M2300,2),IF(AND(J2300&gt;0.3,J2300&lt;=1),INDEX([1]价格表!$B$4:$I$31,M2300,3),IF(AND(J2300&gt;1,J2300&lt;=2.2),INDEX([1]价格表!$B$4:$I$31,M2300,4),IF(AND(J2300&gt;2.2,J2300&lt;=3.3),INDEX([1]价格表!$B$4:$I$31,M2300,5),IF(AND(J2300&gt;3.3,J2300&lt;=4),INDEX([1]价格表!$B$4:$I$31,M2300,6),IF(AND(J2300&gt;4,J2300&lt;=5.5),INDEX([1]价格表!$B$4:$I$31,M2300,7),IF(J2300&gt;5.5,2.6+INDEX([1]价格表!$B$4:$I$31,M2300,8)*L2300)))))))</f>
        <v>3.8</v>
      </c>
      <c r="O2300" s="3"/>
      <c r="P2300" s="3"/>
      <c r="Q2300" s="3">
        <f t="shared" si="71"/>
        <v>0</v>
      </c>
    </row>
    <row r="2301" spans="1:17">
      <c r="A2301" s="11">
        <v>4607024848962</v>
      </c>
      <c r="B2301" s="1" t="s">
        <v>19</v>
      </c>
      <c r="C2301" s="12">
        <v>20210222</v>
      </c>
      <c r="D2301" s="12">
        <v>610538201209</v>
      </c>
      <c r="E2301" s="12" t="s">
        <v>19</v>
      </c>
      <c r="F2301" s="12">
        <v>20210304</v>
      </c>
      <c r="G2301" s="12" t="s">
        <v>20</v>
      </c>
      <c r="H2301" s="12" t="s">
        <v>52</v>
      </c>
      <c r="I2301" s="12" t="s">
        <v>252</v>
      </c>
      <c r="J2301" s="12">
        <v>3.73</v>
      </c>
      <c r="K2301" s="12" t="s">
        <v>23</v>
      </c>
      <c r="L2301">
        <f t="shared" si="70"/>
        <v>4</v>
      </c>
      <c r="M2301">
        <f>MATCH(H:H,[1]价格表!$B$4:$B$35,0)</f>
        <v>21</v>
      </c>
      <c r="N2301" s="4">
        <f>IF(J2301&lt;=0.3,INDEX([1]价格表!$B$4:$I$31,M2301,2),IF(AND(J2301&gt;0.3,J2301&lt;=1),INDEX([1]价格表!$B$4:$I$31,M2301,3),IF(AND(J2301&gt;1,J2301&lt;=2.2),INDEX([1]价格表!$B$4:$I$31,M2301,4),IF(AND(J2301&gt;2.2,J2301&lt;=3.3),INDEX([1]价格表!$B$4:$I$31,M2301,5),IF(AND(J2301&gt;3.3,J2301&lt;=4),INDEX([1]价格表!$B$4:$I$31,M2301,6),IF(AND(J2301&gt;4,J2301&lt;=5.5),INDEX([1]价格表!$B$4:$I$31,M2301,7),IF(J2301&gt;5.5,2.6+INDEX([1]价格表!$B$4:$I$31,M2301,8)*L2301)))))))</f>
        <v>3.7</v>
      </c>
      <c r="O2301" s="3"/>
      <c r="P2301" s="3"/>
      <c r="Q2301" s="3">
        <f t="shared" si="71"/>
        <v>0</v>
      </c>
    </row>
    <row r="2302" spans="1:17">
      <c r="A2302" s="11">
        <v>4607022834163</v>
      </c>
      <c r="B2302" s="1" t="s">
        <v>19</v>
      </c>
      <c r="C2302" s="12">
        <v>20210222</v>
      </c>
      <c r="D2302" s="12">
        <v>610538201209</v>
      </c>
      <c r="E2302" s="12" t="s">
        <v>19</v>
      </c>
      <c r="F2302" s="12">
        <v>20210304</v>
      </c>
      <c r="G2302" s="12" t="s">
        <v>20</v>
      </c>
      <c r="H2302" s="12" t="s">
        <v>40</v>
      </c>
      <c r="I2302" s="12" t="s">
        <v>103</v>
      </c>
      <c r="J2302" s="12">
        <v>1.98</v>
      </c>
      <c r="K2302" s="12" t="s">
        <v>23</v>
      </c>
      <c r="L2302">
        <f t="shared" si="70"/>
        <v>2</v>
      </c>
      <c r="M2302">
        <f>MATCH(H:H,[1]价格表!$B$4:$B$35,0)</f>
        <v>9</v>
      </c>
      <c r="N2302" s="4">
        <f>IF(J2302&lt;=0.3,INDEX([1]价格表!$B$4:$I$31,M2302,2),IF(AND(J2302&gt;0.3,J2302&lt;=1),INDEX([1]价格表!$B$4:$I$31,M2302,3),IF(AND(J2302&gt;1,J2302&lt;=2.2),INDEX([1]价格表!$B$4:$I$31,M2302,4),IF(AND(J2302&gt;2.2,J2302&lt;=3.3),INDEX([1]价格表!$B$4:$I$31,M2302,5),IF(AND(J2302&gt;3.3,J2302&lt;=4),INDEX([1]价格表!$B$4:$I$31,M2302,6),IF(AND(J2302&gt;4,J2302&lt;=5.5),INDEX([1]价格表!$B$4:$I$31,M2302,7),IF(J2302&gt;5.5,2.6+INDEX([1]价格表!$B$4:$I$31,M2302,8)*L2302)))))))</f>
        <v>2.15</v>
      </c>
      <c r="O2302" s="3"/>
      <c r="P2302" s="3"/>
      <c r="Q2302" s="3">
        <f t="shared" si="71"/>
        <v>0</v>
      </c>
    </row>
    <row r="2303" spans="1:17">
      <c r="A2303" s="11">
        <v>4607023300489</v>
      </c>
      <c r="B2303" s="1" t="s">
        <v>19</v>
      </c>
      <c r="C2303" s="12">
        <v>20210222</v>
      </c>
      <c r="D2303" s="12">
        <v>610538201209</v>
      </c>
      <c r="E2303" s="12" t="s">
        <v>19</v>
      </c>
      <c r="F2303" s="12">
        <v>20210304</v>
      </c>
      <c r="G2303" s="12" t="s">
        <v>20</v>
      </c>
      <c r="H2303" s="12" t="s">
        <v>40</v>
      </c>
      <c r="I2303" s="12" t="s">
        <v>103</v>
      </c>
      <c r="J2303" s="12">
        <v>2.36</v>
      </c>
      <c r="K2303" s="12" t="s">
        <v>23</v>
      </c>
      <c r="L2303">
        <f t="shared" si="70"/>
        <v>3</v>
      </c>
      <c r="M2303">
        <f>MATCH(H:H,[1]价格表!$B$4:$B$35,0)</f>
        <v>9</v>
      </c>
      <c r="N2303" s="4">
        <f>IF(J2303&lt;=0.3,INDEX([1]价格表!$B$4:$I$31,M2303,2),IF(AND(J2303&gt;0.3,J2303&lt;=1),INDEX([1]价格表!$B$4:$I$31,M2303,3),IF(AND(J2303&gt;1,J2303&lt;=2.2),INDEX([1]价格表!$B$4:$I$31,M2303,4),IF(AND(J2303&gt;2.2,J2303&lt;=3.3),INDEX([1]价格表!$B$4:$I$31,M2303,5),IF(AND(J2303&gt;3.3,J2303&lt;=4),INDEX([1]价格表!$B$4:$I$31,M2303,6),IF(AND(J2303&gt;4,J2303&lt;=5.5),INDEX([1]价格表!$B$4:$I$31,M2303,7),IF(J2303&gt;5.5,2.6+INDEX([1]价格表!$B$4:$I$31,M2303,8)*L2303)))))))</f>
        <v>2.5</v>
      </c>
      <c r="O2303" s="3"/>
      <c r="P2303" s="3"/>
      <c r="Q2303" s="3">
        <f t="shared" si="71"/>
        <v>0</v>
      </c>
    </row>
    <row r="2304" spans="1:17">
      <c r="A2304" s="11">
        <v>4607023354063</v>
      </c>
      <c r="B2304" s="1" t="s">
        <v>19</v>
      </c>
      <c r="C2304" s="12">
        <v>20210222</v>
      </c>
      <c r="D2304" s="12">
        <v>610538201209</v>
      </c>
      <c r="E2304" s="12" t="s">
        <v>19</v>
      </c>
      <c r="F2304" s="12">
        <v>20210304</v>
      </c>
      <c r="G2304" s="12" t="s">
        <v>20</v>
      </c>
      <c r="H2304" s="12" t="s">
        <v>129</v>
      </c>
      <c r="I2304" s="12" t="s">
        <v>130</v>
      </c>
      <c r="J2304" s="12">
        <v>2.32</v>
      </c>
      <c r="K2304" s="12" t="s">
        <v>23</v>
      </c>
      <c r="L2304">
        <f t="shared" si="70"/>
        <v>3</v>
      </c>
      <c r="M2304">
        <f>MATCH(H:H,[1]价格表!$B$4:$B$35,0)</f>
        <v>18</v>
      </c>
      <c r="N2304" s="4">
        <f>IF(J2304&lt;=0.3,INDEX([1]价格表!$B$4:$I$31,M2304,2),IF(AND(J2304&gt;0.3,J2304&lt;=1),INDEX([1]价格表!$B$4:$I$31,M2304,3),IF(AND(J2304&gt;1,J2304&lt;=2.2),INDEX([1]价格表!$B$4:$I$31,M2304,4),IF(AND(J2304&gt;2.2,J2304&lt;=3.3),INDEX([1]价格表!$B$4:$I$31,M2304,5),IF(AND(J2304&gt;3.3,J2304&lt;=4),INDEX([1]价格表!$B$4:$I$31,M2304,6),IF(AND(J2304&gt;4,J2304&lt;=5.5),INDEX([1]价格表!$B$4:$I$31,M2304,7),IF(J2304&gt;5.5,2.6+INDEX([1]价格表!$B$4:$I$31,M2304,8)*L2304)))))))</f>
        <v>3.6</v>
      </c>
      <c r="O2304" s="5">
        <v>1.39</v>
      </c>
      <c r="P2304" s="5">
        <v>3.25</v>
      </c>
      <c r="Q2304" s="3">
        <f t="shared" si="71"/>
        <v>-0.35</v>
      </c>
    </row>
    <row r="2305" spans="1:17">
      <c r="A2305" s="11">
        <v>4607024652583</v>
      </c>
      <c r="B2305" s="1" t="s">
        <v>19</v>
      </c>
      <c r="C2305" s="12">
        <v>20210222</v>
      </c>
      <c r="D2305" s="12">
        <v>610538201209</v>
      </c>
      <c r="E2305" s="12" t="s">
        <v>19</v>
      </c>
      <c r="F2305" s="12">
        <v>20210304</v>
      </c>
      <c r="G2305" s="12" t="s">
        <v>20</v>
      </c>
      <c r="H2305" s="12" t="s">
        <v>129</v>
      </c>
      <c r="I2305" s="12" t="s">
        <v>130</v>
      </c>
      <c r="J2305" s="12">
        <v>2.34</v>
      </c>
      <c r="K2305" s="12" t="s">
        <v>23</v>
      </c>
      <c r="L2305">
        <f t="shared" si="70"/>
        <v>3</v>
      </c>
      <c r="M2305">
        <f>MATCH(H:H,[1]价格表!$B$4:$B$35,0)</f>
        <v>18</v>
      </c>
      <c r="N2305" s="4">
        <f>IF(J2305&lt;=0.3,INDEX([1]价格表!$B$4:$I$31,M2305,2),IF(AND(J2305&gt;0.3,J2305&lt;=1),INDEX([1]价格表!$B$4:$I$31,M2305,3),IF(AND(J2305&gt;1,J2305&lt;=2.2),INDEX([1]价格表!$B$4:$I$31,M2305,4),IF(AND(J2305&gt;2.2,J2305&lt;=3.3),INDEX([1]价格表!$B$4:$I$31,M2305,5),IF(AND(J2305&gt;3.3,J2305&lt;=4),INDEX([1]价格表!$B$4:$I$31,M2305,6),IF(AND(J2305&gt;4,J2305&lt;=5.5),INDEX([1]价格表!$B$4:$I$31,M2305,7),IF(J2305&gt;5.5,2.6+INDEX([1]价格表!$B$4:$I$31,M2305,8)*L2305)))))))</f>
        <v>3.6</v>
      </c>
      <c r="O2305" s="3"/>
      <c r="P2305" s="3"/>
      <c r="Q2305" s="3">
        <f t="shared" si="71"/>
        <v>0</v>
      </c>
    </row>
    <row r="2306" spans="1:17">
      <c r="A2306" s="11">
        <v>4607027433537</v>
      </c>
      <c r="B2306" s="1" t="s">
        <v>19</v>
      </c>
      <c r="C2306" s="12">
        <v>20210222</v>
      </c>
      <c r="D2306" s="12">
        <v>610538201209</v>
      </c>
      <c r="E2306" s="12" t="s">
        <v>19</v>
      </c>
      <c r="F2306" s="12">
        <v>20210304</v>
      </c>
      <c r="G2306" s="12" t="s">
        <v>20</v>
      </c>
      <c r="H2306" s="12" t="s">
        <v>119</v>
      </c>
      <c r="I2306" s="12" t="s">
        <v>120</v>
      </c>
      <c r="J2306" s="12">
        <v>2.32</v>
      </c>
      <c r="K2306" s="12" t="s">
        <v>23</v>
      </c>
      <c r="L2306">
        <f t="shared" si="70"/>
        <v>3</v>
      </c>
      <c r="M2306">
        <f>MATCH(H:H,[1]价格表!$B$4:$B$35,0)</f>
        <v>6</v>
      </c>
      <c r="N2306" s="4">
        <f>IF(J2306&lt;=0.3,INDEX([1]价格表!$B$4:$I$31,M2306,2),IF(AND(J2306&gt;0.3,J2306&lt;=1),INDEX([1]价格表!$B$4:$I$31,M2306,3),IF(AND(J2306&gt;1,J2306&lt;=2.2),INDEX([1]价格表!$B$4:$I$31,M2306,4),IF(AND(J2306&gt;2.2,J2306&lt;=3.3),INDEX([1]价格表!$B$4:$I$31,M2306,5),IF(AND(J2306&gt;3.3,J2306&lt;=4),INDEX([1]价格表!$B$4:$I$31,M2306,6),IF(AND(J2306&gt;4,J2306&lt;=5.5),INDEX([1]价格表!$B$4:$I$31,M2306,7),IF(J2306&gt;5.5,2.6+INDEX([1]价格表!$B$4:$I$31,M2306,8)*L2306)))))))</f>
        <v>3.3</v>
      </c>
      <c r="O2306" s="5">
        <v>1.36</v>
      </c>
      <c r="P2306" s="5">
        <v>2.95</v>
      </c>
      <c r="Q2306" s="3">
        <f t="shared" si="71"/>
        <v>-0.35</v>
      </c>
    </row>
    <row r="2307" spans="1:17">
      <c r="A2307" s="11">
        <v>4607027443748</v>
      </c>
      <c r="B2307" s="1" t="s">
        <v>19</v>
      </c>
      <c r="C2307" s="12">
        <v>20210222</v>
      </c>
      <c r="D2307" s="12">
        <v>610538201209</v>
      </c>
      <c r="E2307" s="12" t="s">
        <v>19</v>
      </c>
      <c r="F2307" s="12">
        <v>20210304</v>
      </c>
      <c r="G2307" s="12" t="s">
        <v>20</v>
      </c>
      <c r="H2307" s="12" t="s">
        <v>119</v>
      </c>
      <c r="I2307" s="12" t="s">
        <v>120</v>
      </c>
      <c r="J2307" s="12">
        <v>2.33</v>
      </c>
      <c r="K2307" s="12" t="s">
        <v>23</v>
      </c>
      <c r="L2307">
        <f t="shared" si="70"/>
        <v>3</v>
      </c>
      <c r="M2307">
        <f>MATCH(H:H,[1]价格表!$B$4:$B$35,0)</f>
        <v>6</v>
      </c>
      <c r="N2307" s="4">
        <f>IF(J2307&lt;=0.3,INDEX([1]价格表!$B$4:$I$31,M2307,2),IF(AND(J2307&gt;0.3,J2307&lt;=1),INDEX([1]价格表!$B$4:$I$31,M2307,3),IF(AND(J2307&gt;1,J2307&lt;=2.2),INDEX([1]价格表!$B$4:$I$31,M2307,4),IF(AND(J2307&gt;2.2,J2307&lt;=3.3),INDEX([1]价格表!$B$4:$I$31,M2307,5),IF(AND(J2307&gt;3.3,J2307&lt;=4),INDEX([1]价格表!$B$4:$I$31,M2307,6),IF(AND(J2307&gt;4,J2307&lt;=5.5),INDEX([1]价格表!$B$4:$I$31,M2307,7),IF(J2307&gt;5.5,2.6+INDEX([1]价格表!$B$4:$I$31,M2307,8)*L2307)))))))</f>
        <v>3.3</v>
      </c>
      <c r="O2307" s="3"/>
      <c r="P2307" s="3"/>
      <c r="Q2307" s="3">
        <f t="shared" si="71"/>
        <v>0</v>
      </c>
    </row>
    <row r="2308" spans="1:17">
      <c r="A2308" s="11">
        <v>4607027469140</v>
      </c>
      <c r="B2308" s="1" t="s">
        <v>19</v>
      </c>
      <c r="C2308" s="12">
        <v>20210222</v>
      </c>
      <c r="D2308" s="12">
        <v>610538201209</v>
      </c>
      <c r="E2308" s="12" t="s">
        <v>19</v>
      </c>
      <c r="F2308" s="12">
        <v>20210304</v>
      </c>
      <c r="G2308" s="12" t="s">
        <v>20</v>
      </c>
      <c r="H2308" s="12" t="s">
        <v>119</v>
      </c>
      <c r="I2308" s="12" t="s">
        <v>120</v>
      </c>
      <c r="J2308" s="12">
        <v>2.32</v>
      </c>
      <c r="K2308" s="12" t="s">
        <v>23</v>
      </c>
      <c r="L2308">
        <f t="shared" ref="L2308:L2371" si="72">ROUNDUP(J2308,0)</f>
        <v>3</v>
      </c>
      <c r="M2308">
        <f>MATCH(H:H,[1]价格表!$B$4:$B$35,0)</f>
        <v>6</v>
      </c>
      <c r="N2308" s="4">
        <f>IF(J2308&lt;=0.3,INDEX([1]价格表!$B$4:$I$31,M2308,2),IF(AND(J2308&gt;0.3,J2308&lt;=1),INDEX([1]价格表!$B$4:$I$31,M2308,3),IF(AND(J2308&gt;1,J2308&lt;=2.2),INDEX([1]价格表!$B$4:$I$31,M2308,4),IF(AND(J2308&gt;2.2,J2308&lt;=3.3),INDEX([1]价格表!$B$4:$I$31,M2308,5),IF(AND(J2308&gt;3.3,J2308&lt;=4),INDEX([1]价格表!$B$4:$I$31,M2308,6),IF(AND(J2308&gt;4,J2308&lt;=5.5),INDEX([1]价格表!$B$4:$I$31,M2308,7),IF(J2308&gt;5.5,2.6+INDEX([1]价格表!$B$4:$I$31,M2308,8)*L2308)))))))</f>
        <v>3.3</v>
      </c>
      <c r="O2308" s="5">
        <v>1.39</v>
      </c>
      <c r="P2308" s="5">
        <v>2.95</v>
      </c>
      <c r="Q2308" s="3">
        <f t="shared" ref="Q2308:Q2371" si="73">IF(P2308&gt;0,P2308-N2308,0)</f>
        <v>-0.35</v>
      </c>
    </row>
    <row r="2309" spans="1:17">
      <c r="A2309" s="11">
        <v>4607027469958</v>
      </c>
      <c r="B2309" s="1" t="s">
        <v>19</v>
      </c>
      <c r="C2309" s="12">
        <v>20210222</v>
      </c>
      <c r="D2309" s="12">
        <v>610538201209</v>
      </c>
      <c r="E2309" s="12" t="s">
        <v>19</v>
      </c>
      <c r="F2309" s="12">
        <v>20210304</v>
      </c>
      <c r="G2309" s="12" t="s">
        <v>20</v>
      </c>
      <c r="H2309" s="12" t="s">
        <v>119</v>
      </c>
      <c r="I2309" s="12" t="s">
        <v>120</v>
      </c>
      <c r="J2309" s="12">
        <v>2.32</v>
      </c>
      <c r="K2309" s="12" t="s">
        <v>23</v>
      </c>
      <c r="L2309">
        <f t="shared" si="72"/>
        <v>3</v>
      </c>
      <c r="M2309">
        <f>MATCH(H:H,[1]价格表!$B$4:$B$35,0)</f>
        <v>6</v>
      </c>
      <c r="N2309" s="4">
        <f>IF(J2309&lt;=0.3,INDEX([1]价格表!$B$4:$I$31,M2309,2),IF(AND(J2309&gt;0.3,J2309&lt;=1),INDEX([1]价格表!$B$4:$I$31,M2309,3),IF(AND(J2309&gt;1,J2309&lt;=2.2),INDEX([1]价格表!$B$4:$I$31,M2309,4),IF(AND(J2309&gt;2.2,J2309&lt;=3.3),INDEX([1]价格表!$B$4:$I$31,M2309,5),IF(AND(J2309&gt;3.3,J2309&lt;=4),INDEX([1]价格表!$B$4:$I$31,M2309,6),IF(AND(J2309&gt;4,J2309&lt;=5.5),INDEX([1]价格表!$B$4:$I$31,M2309,7),IF(J2309&gt;5.5,2.6+INDEX([1]价格表!$B$4:$I$31,M2309,8)*L2309)))))))</f>
        <v>3.3</v>
      </c>
      <c r="O2309" s="5">
        <v>1.39</v>
      </c>
      <c r="P2309" s="5">
        <v>2.95</v>
      </c>
      <c r="Q2309" s="3">
        <f t="shared" si="73"/>
        <v>-0.35</v>
      </c>
    </row>
    <row r="2310" spans="1:17">
      <c r="A2310" s="11">
        <v>4607027469974</v>
      </c>
      <c r="B2310" s="1" t="s">
        <v>19</v>
      </c>
      <c r="C2310" s="12">
        <v>20210222</v>
      </c>
      <c r="D2310" s="12">
        <v>610538201209</v>
      </c>
      <c r="E2310" s="12" t="s">
        <v>19</v>
      </c>
      <c r="F2310" s="12">
        <v>20210304</v>
      </c>
      <c r="G2310" s="12" t="s">
        <v>20</v>
      </c>
      <c r="H2310" s="12" t="s">
        <v>119</v>
      </c>
      <c r="I2310" s="12" t="s">
        <v>120</v>
      </c>
      <c r="J2310" s="12">
        <v>2.32</v>
      </c>
      <c r="K2310" s="12" t="s">
        <v>23</v>
      </c>
      <c r="L2310">
        <f t="shared" si="72"/>
        <v>3</v>
      </c>
      <c r="M2310">
        <f>MATCH(H:H,[1]价格表!$B$4:$B$35,0)</f>
        <v>6</v>
      </c>
      <c r="N2310" s="4">
        <f>IF(J2310&lt;=0.3,INDEX([1]价格表!$B$4:$I$31,M2310,2),IF(AND(J2310&gt;0.3,J2310&lt;=1),INDEX([1]价格表!$B$4:$I$31,M2310,3),IF(AND(J2310&gt;1,J2310&lt;=2.2),INDEX([1]价格表!$B$4:$I$31,M2310,4),IF(AND(J2310&gt;2.2,J2310&lt;=3.3),INDEX([1]价格表!$B$4:$I$31,M2310,5),IF(AND(J2310&gt;3.3,J2310&lt;=4),INDEX([1]价格表!$B$4:$I$31,M2310,6),IF(AND(J2310&gt;4,J2310&lt;=5.5),INDEX([1]价格表!$B$4:$I$31,M2310,7),IF(J2310&gt;5.5,2.6+INDEX([1]价格表!$B$4:$I$31,M2310,8)*L2310)))))))</f>
        <v>3.3</v>
      </c>
      <c r="O2310" s="5">
        <v>1.39</v>
      </c>
      <c r="P2310" s="5">
        <v>2.95</v>
      </c>
      <c r="Q2310" s="3">
        <f t="shared" si="73"/>
        <v>-0.35</v>
      </c>
    </row>
    <row r="2311" spans="1:17">
      <c r="A2311" s="11">
        <v>4607027483797</v>
      </c>
      <c r="B2311" s="1" t="s">
        <v>19</v>
      </c>
      <c r="C2311" s="12">
        <v>20210222</v>
      </c>
      <c r="D2311" s="12">
        <v>610538201209</v>
      </c>
      <c r="E2311" s="12" t="s">
        <v>19</v>
      </c>
      <c r="F2311" s="12">
        <v>20210304</v>
      </c>
      <c r="G2311" s="12" t="s">
        <v>20</v>
      </c>
      <c r="H2311" s="12" t="s">
        <v>129</v>
      </c>
      <c r="I2311" s="12" t="s">
        <v>130</v>
      </c>
      <c r="J2311" s="12">
        <v>2.32</v>
      </c>
      <c r="K2311" s="12" t="s">
        <v>23</v>
      </c>
      <c r="L2311">
        <f t="shared" si="72"/>
        <v>3</v>
      </c>
      <c r="M2311">
        <f>MATCH(H:H,[1]价格表!$B$4:$B$35,0)</f>
        <v>18</v>
      </c>
      <c r="N2311" s="4">
        <f>IF(J2311&lt;=0.3,INDEX([1]价格表!$B$4:$I$31,M2311,2),IF(AND(J2311&gt;0.3,J2311&lt;=1),INDEX([1]价格表!$B$4:$I$31,M2311,3),IF(AND(J2311&gt;1,J2311&lt;=2.2),INDEX([1]价格表!$B$4:$I$31,M2311,4),IF(AND(J2311&gt;2.2,J2311&lt;=3.3),INDEX([1]价格表!$B$4:$I$31,M2311,5),IF(AND(J2311&gt;3.3,J2311&lt;=4),INDEX([1]价格表!$B$4:$I$31,M2311,6),IF(AND(J2311&gt;4,J2311&lt;=5.5),INDEX([1]价格表!$B$4:$I$31,M2311,7),IF(J2311&gt;5.5,2.6+INDEX([1]价格表!$B$4:$I$31,M2311,8)*L2311)))))))</f>
        <v>3.6</v>
      </c>
      <c r="O2311" s="5">
        <v>1.39</v>
      </c>
      <c r="P2311" s="5">
        <v>3.25</v>
      </c>
      <c r="Q2311" s="3">
        <f t="shared" si="73"/>
        <v>-0.35</v>
      </c>
    </row>
    <row r="2312" spans="1:17">
      <c r="A2312" s="11">
        <v>4607024803410</v>
      </c>
      <c r="B2312" s="1" t="s">
        <v>19</v>
      </c>
      <c r="C2312" s="12">
        <v>20210222</v>
      </c>
      <c r="D2312" s="12">
        <v>610538201209</v>
      </c>
      <c r="E2312" s="12" t="s">
        <v>19</v>
      </c>
      <c r="F2312" s="12">
        <v>20210304</v>
      </c>
      <c r="G2312" s="12" t="s">
        <v>20</v>
      </c>
      <c r="H2312" s="12" t="s">
        <v>24</v>
      </c>
      <c r="I2312" s="12" t="s">
        <v>25</v>
      </c>
      <c r="J2312" s="12">
        <v>18.02</v>
      </c>
      <c r="K2312" s="12" t="s">
        <v>23</v>
      </c>
      <c r="L2312">
        <f t="shared" si="72"/>
        <v>19</v>
      </c>
      <c r="M2312">
        <f>MATCH(H:H,[1]价格表!$B$4:$B$35,0)</f>
        <v>1</v>
      </c>
      <c r="N2312" s="4">
        <f>IF(J2312&lt;=0.3,INDEX([1]价格表!$B$4:$I$31,M2312,2),IF(AND(J2312&gt;0.3,J2312&lt;=1),INDEX([1]价格表!$B$4:$I$31,M2312,3),IF(AND(J2312&gt;1,J2312&lt;=2.2),INDEX([1]价格表!$B$4:$I$31,M2312,4),IF(AND(J2312&gt;2.2,J2312&lt;=3.3),INDEX([1]价格表!$B$4:$I$31,M2312,5),IF(AND(J2312&gt;3.3,J2312&lt;=4),INDEX([1]价格表!$B$4:$I$31,M2312,6),IF(AND(J2312&gt;4,J2312&lt;=5.5),INDEX([1]价格表!$B$4:$I$31,M2312,7),IF(J2312&gt;5.5,2.6+INDEX([1]价格表!$B$4:$I$31,M2312,8)*L2312)))))))</f>
        <v>14</v>
      </c>
      <c r="O2312" s="3"/>
      <c r="P2312" s="3"/>
      <c r="Q2312" s="3">
        <f t="shared" si="73"/>
        <v>0</v>
      </c>
    </row>
    <row r="2313" spans="1:17">
      <c r="A2313" s="11">
        <v>4607060172581</v>
      </c>
      <c r="B2313" s="1" t="s">
        <v>19</v>
      </c>
      <c r="C2313" s="12">
        <v>20210222</v>
      </c>
      <c r="D2313" s="12">
        <v>610538201209</v>
      </c>
      <c r="E2313" s="12" t="s">
        <v>19</v>
      </c>
      <c r="F2313" s="12">
        <v>20210304</v>
      </c>
      <c r="G2313" s="12" t="s">
        <v>20</v>
      </c>
      <c r="H2313" s="12" t="s">
        <v>24</v>
      </c>
      <c r="I2313" s="12" t="s">
        <v>25</v>
      </c>
      <c r="J2313" s="12">
        <v>18.03</v>
      </c>
      <c r="K2313" s="12" t="s">
        <v>23</v>
      </c>
      <c r="L2313">
        <f t="shared" si="72"/>
        <v>19</v>
      </c>
      <c r="M2313">
        <f>MATCH(H:H,[1]价格表!$B$4:$B$35,0)</f>
        <v>1</v>
      </c>
      <c r="N2313" s="4">
        <f>IF(J2313&lt;=0.3,INDEX([1]价格表!$B$4:$I$31,M2313,2),IF(AND(J2313&gt;0.3,J2313&lt;=1),INDEX([1]价格表!$B$4:$I$31,M2313,3),IF(AND(J2313&gt;1,J2313&lt;=2.2),INDEX([1]价格表!$B$4:$I$31,M2313,4),IF(AND(J2313&gt;2.2,J2313&lt;=3.3),INDEX([1]价格表!$B$4:$I$31,M2313,5),IF(AND(J2313&gt;3.3,J2313&lt;=4),INDEX([1]价格表!$B$4:$I$31,M2313,6),IF(AND(J2313&gt;4,J2313&lt;=5.5),INDEX([1]价格表!$B$4:$I$31,M2313,7),IF(J2313&gt;5.5,2.6+INDEX([1]价格表!$B$4:$I$31,M2313,8)*L2313)))))))</f>
        <v>14</v>
      </c>
      <c r="O2313" s="3"/>
      <c r="P2313" s="3"/>
      <c r="Q2313" s="3">
        <f t="shared" si="73"/>
        <v>0</v>
      </c>
    </row>
    <row r="2314" spans="1:17">
      <c r="A2314" s="11">
        <v>4607060172498</v>
      </c>
      <c r="B2314" s="1" t="s">
        <v>19</v>
      </c>
      <c r="C2314" s="12">
        <v>20210222</v>
      </c>
      <c r="D2314" s="12">
        <v>610538201209</v>
      </c>
      <c r="E2314" s="12" t="s">
        <v>19</v>
      </c>
      <c r="F2314" s="12">
        <v>20210304</v>
      </c>
      <c r="G2314" s="12" t="s">
        <v>20</v>
      </c>
      <c r="H2314" s="12" t="s">
        <v>24</v>
      </c>
      <c r="I2314" s="12" t="s">
        <v>25</v>
      </c>
      <c r="J2314" s="12">
        <v>18.05</v>
      </c>
      <c r="K2314" s="12" t="s">
        <v>23</v>
      </c>
      <c r="L2314">
        <f t="shared" si="72"/>
        <v>19</v>
      </c>
      <c r="M2314">
        <f>MATCH(H:H,[1]价格表!$B$4:$B$35,0)</f>
        <v>1</v>
      </c>
      <c r="N2314" s="4">
        <f>IF(J2314&lt;=0.3,INDEX([1]价格表!$B$4:$I$31,M2314,2),IF(AND(J2314&gt;0.3,J2314&lt;=1),INDEX([1]价格表!$B$4:$I$31,M2314,3),IF(AND(J2314&gt;1,J2314&lt;=2.2),INDEX([1]价格表!$B$4:$I$31,M2314,4),IF(AND(J2314&gt;2.2,J2314&lt;=3.3),INDEX([1]价格表!$B$4:$I$31,M2314,5),IF(AND(J2314&gt;3.3,J2314&lt;=4),INDEX([1]价格表!$B$4:$I$31,M2314,6),IF(AND(J2314&gt;4,J2314&lt;=5.5),INDEX([1]价格表!$B$4:$I$31,M2314,7),IF(J2314&gt;5.5,2.6+INDEX([1]价格表!$B$4:$I$31,M2314,8)*L2314)))))))</f>
        <v>14</v>
      </c>
      <c r="O2314" s="3"/>
      <c r="P2314" s="3"/>
      <c r="Q2314" s="3">
        <f t="shared" si="73"/>
        <v>0</v>
      </c>
    </row>
    <row r="2315" spans="1:17">
      <c r="A2315" s="11">
        <v>4312412177359</v>
      </c>
      <c r="B2315" s="1" t="s">
        <v>19</v>
      </c>
      <c r="C2315" s="12">
        <v>20210222</v>
      </c>
      <c r="D2315" s="12">
        <v>610538201209</v>
      </c>
      <c r="E2315" s="12" t="s">
        <v>19</v>
      </c>
      <c r="F2315" s="12">
        <v>20210304</v>
      </c>
      <c r="G2315" s="12" t="s">
        <v>20</v>
      </c>
      <c r="H2315" s="12" t="s">
        <v>24</v>
      </c>
      <c r="I2315" s="12" t="s">
        <v>111</v>
      </c>
      <c r="J2315" s="12">
        <v>19.15</v>
      </c>
      <c r="K2315" s="12" t="s">
        <v>23</v>
      </c>
      <c r="L2315">
        <f t="shared" si="72"/>
        <v>20</v>
      </c>
      <c r="M2315">
        <f>MATCH(H:H,[1]价格表!$B$4:$B$35,0)</f>
        <v>1</v>
      </c>
      <c r="N2315" s="4">
        <f>IF(J2315&lt;=0.3,INDEX([1]价格表!$B$4:$I$31,M2315,2),IF(AND(J2315&gt;0.3,J2315&lt;=1),INDEX([1]价格表!$B$4:$I$31,M2315,3),IF(AND(J2315&gt;1,J2315&lt;=2.2),INDEX([1]价格表!$B$4:$I$31,M2315,4),IF(AND(J2315&gt;2.2,J2315&lt;=3.3),INDEX([1]价格表!$B$4:$I$31,M2315,5),IF(AND(J2315&gt;3.3,J2315&lt;=4),INDEX([1]价格表!$B$4:$I$31,M2315,6),IF(AND(J2315&gt;4,J2315&lt;=5.5),INDEX([1]价格表!$B$4:$I$31,M2315,7),IF(J2315&gt;5.5,2.6+INDEX([1]价格表!$B$4:$I$31,M2315,8)*L2315)))))))</f>
        <v>14.6</v>
      </c>
      <c r="O2315" s="5">
        <v>0.76</v>
      </c>
      <c r="P2315" s="5">
        <v>1.8</v>
      </c>
      <c r="Q2315" s="3">
        <f t="shared" si="73"/>
        <v>-12.8</v>
      </c>
    </row>
    <row r="2316" spans="1:17">
      <c r="A2316" s="11">
        <v>4607059731575</v>
      </c>
      <c r="B2316" s="1" t="s">
        <v>19</v>
      </c>
      <c r="C2316" s="12">
        <v>20210222</v>
      </c>
      <c r="D2316" s="12">
        <v>610538201209</v>
      </c>
      <c r="E2316" s="12" t="s">
        <v>19</v>
      </c>
      <c r="F2316" s="12">
        <v>20210304</v>
      </c>
      <c r="G2316" s="12" t="s">
        <v>20</v>
      </c>
      <c r="H2316" s="12" t="s">
        <v>40</v>
      </c>
      <c r="I2316" s="12" t="s">
        <v>142</v>
      </c>
      <c r="J2316" s="12">
        <v>5.84</v>
      </c>
      <c r="K2316" s="12" t="s">
        <v>23</v>
      </c>
      <c r="L2316">
        <f t="shared" si="72"/>
        <v>6</v>
      </c>
      <c r="M2316">
        <f>MATCH(H:H,[1]价格表!$B$4:$B$35,0)</f>
        <v>9</v>
      </c>
      <c r="N2316" s="4">
        <f>IF(J2316&lt;=0.3,INDEX([1]价格表!$B$4:$I$31,M2316,2),IF(AND(J2316&gt;0.3,J2316&lt;=1),INDEX([1]价格表!$B$4:$I$31,M2316,3),IF(AND(J2316&gt;1,J2316&lt;=2.2),INDEX([1]价格表!$B$4:$I$31,M2316,4),IF(AND(J2316&gt;2.2,J2316&lt;=3.3),INDEX([1]价格表!$B$4:$I$31,M2316,5),IF(AND(J2316&gt;3.3,J2316&lt;=4),INDEX([1]价格表!$B$4:$I$31,M2316,6),IF(AND(J2316&gt;4,J2316&lt;=5.5),INDEX([1]价格表!$B$4:$I$31,M2316,7),IF(J2316&gt;5.5,2.6+INDEX([1]价格表!$B$4:$I$31,M2316,8)*L2316)))))))</f>
        <v>8.3</v>
      </c>
      <c r="O2316" s="3"/>
      <c r="P2316" s="3"/>
      <c r="Q2316" s="3">
        <f t="shared" si="73"/>
        <v>0</v>
      </c>
    </row>
    <row r="2317" spans="1:17">
      <c r="A2317" s="11">
        <v>4607022881250</v>
      </c>
      <c r="B2317" s="1" t="s">
        <v>19</v>
      </c>
      <c r="C2317" s="12">
        <v>20210222</v>
      </c>
      <c r="D2317" s="12">
        <v>610538201209</v>
      </c>
      <c r="E2317" s="12" t="s">
        <v>19</v>
      </c>
      <c r="F2317" s="12">
        <v>20210304</v>
      </c>
      <c r="G2317" s="12" t="s">
        <v>20</v>
      </c>
      <c r="H2317" s="12" t="s">
        <v>33</v>
      </c>
      <c r="I2317" s="12" t="s">
        <v>241</v>
      </c>
      <c r="J2317" s="12">
        <v>6.26</v>
      </c>
      <c r="K2317" s="12" t="s">
        <v>23</v>
      </c>
      <c r="L2317">
        <f t="shared" si="72"/>
        <v>7</v>
      </c>
      <c r="M2317">
        <f>MATCH(H:H,[1]价格表!$B$4:$B$35,0)</f>
        <v>7</v>
      </c>
      <c r="N2317" s="4">
        <f>IF(J2317&lt;=0.3,INDEX([1]价格表!$B$4:$I$31,M2317,2),IF(AND(J2317&gt;0.3,J2317&lt;=1),INDEX([1]价格表!$B$4:$I$31,M2317,3),IF(AND(J2317&gt;1,J2317&lt;=2.2),INDEX([1]价格表!$B$4:$I$31,M2317,4),IF(AND(J2317&gt;2.2,J2317&lt;=3.3),INDEX([1]价格表!$B$4:$I$31,M2317,5),IF(AND(J2317&gt;3.3,J2317&lt;=4),INDEX([1]价格表!$B$4:$I$31,M2317,6),IF(AND(J2317&gt;4,J2317&lt;=5.5),INDEX([1]价格表!$B$4:$I$31,M2317,7),IF(J2317&gt;5.5,2.6+INDEX([1]价格表!$B$4:$I$31,M2317,8)*L2317)))))))</f>
        <v>9.25</v>
      </c>
      <c r="O2317" s="3"/>
      <c r="P2317" s="3"/>
      <c r="Q2317" s="3">
        <f t="shared" si="73"/>
        <v>0</v>
      </c>
    </row>
    <row r="2318" spans="1:17">
      <c r="A2318" s="11">
        <v>4607023285076</v>
      </c>
      <c r="B2318" s="1" t="s">
        <v>19</v>
      </c>
      <c r="C2318" s="12">
        <v>20210222</v>
      </c>
      <c r="D2318" s="12">
        <v>610538201209</v>
      </c>
      <c r="E2318" s="12" t="s">
        <v>19</v>
      </c>
      <c r="F2318" s="12">
        <v>20210304</v>
      </c>
      <c r="G2318" s="12" t="s">
        <v>20</v>
      </c>
      <c r="H2318" s="12" t="s">
        <v>38</v>
      </c>
      <c r="I2318" s="12" t="s">
        <v>116</v>
      </c>
      <c r="J2318" s="12">
        <v>6.28</v>
      </c>
      <c r="K2318" s="12" t="s">
        <v>23</v>
      </c>
      <c r="L2318">
        <f t="shared" si="72"/>
        <v>7</v>
      </c>
      <c r="M2318">
        <f>MATCH(H:H,[1]价格表!$B$4:$B$35,0)</f>
        <v>5</v>
      </c>
      <c r="N2318" s="4">
        <f>IF(J2318&lt;=0.3,INDEX([1]价格表!$B$4:$I$31,M2318,2),IF(AND(J2318&gt;0.3,J2318&lt;=1),INDEX([1]价格表!$B$4:$I$31,M2318,3),IF(AND(J2318&gt;1,J2318&lt;=2.2),INDEX([1]价格表!$B$4:$I$31,M2318,4),IF(AND(J2318&gt;2.2,J2318&lt;=3.3),INDEX([1]价格表!$B$4:$I$31,M2318,5),IF(AND(J2318&gt;3.3,J2318&lt;=4),INDEX([1]价格表!$B$4:$I$31,M2318,6),IF(AND(J2318&gt;4,J2318&lt;=5.5),INDEX([1]价格表!$B$4:$I$31,M2318,7),IF(J2318&gt;5.5,2.6+INDEX([1]价格表!$B$4:$I$31,M2318,8)*L2318)))))))</f>
        <v>9.25</v>
      </c>
      <c r="O2318" s="3"/>
      <c r="P2318" s="3"/>
      <c r="Q2318" s="3">
        <f t="shared" si="73"/>
        <v>0</v>
      </c>
    </row>
    <row r="2319" spans="1:17">
      <c r="A2319" s="11">
        <v>4607023285727</v>
      </c>
      <c r="B2319" s="1" t="s">
        <v>19</v>
      </c>
      <c r="C2319" s="12">
        <v>20210222</v>
      </c>
      <c r="D2319" s="12">
        <v>610538201209</v>
      </c>
      <c r="E2319" s="12" t="s">
        <v>19</v>
      </c>
      <c r="F2319" s="12">
        <v>20210304</v>
      </c>
      <c r="G2319" s="12" t="s">
        <v>20</v>
      </c>
      <c r="H2319" s="12" t="s">
        <v>81</v>
      </c>
      <c r="I2319" s="12" t="s">
        <v>136</v>
      </c>
      <c r="J2319" s="12">
        <v>6.28</v>
      </c>
      <c r="K2319" s="12" t="s">
        <v>23</v>
      </c>
      <c r="L2319">
        <f t="shared" si="72"/>
        <v>7</v>
      </c>
      <c r="M2319">
        <f>MATCH(H:H,[1]价格表!$B$4:$B$35,0)</f>
        <v>16</v>
      </c>
      <c r="N2319" s="4">
        <f>IF(J2319&lt;=0.3,INDEX([1]价格表!$B$4:$I$31,M2319,2),IF(AND(J2319&gt;0.3,J2319&lt;=1),INDEX([1]价格表!$B$4:$I$31,M2319,3),IF(AND(J2319&gt;1,J2319&lt;=2.2),INDEX([1]价格表!$B$4:$I$31,M2319,4),IF(AND(J2319&gt;2.2,J2319&lt;=3.3),INDEX([1]价格表!$B$4:$I$31,M2319,5),IF(AND(J2319&gt;3.3,J2319&lt;=4),INDEX([1]价格表!$B$4:$I$31,M2319,6),IF(AND(J2319&gt;4,J2319&lt;=5.5),INDEX([1]价格表!$B$4:$I$31,M2319,7),IF(J2319&gt;5.5,2.6+INDEX([1]价格表!$B$4:$I$31,M2319,8)*L2319)))))))</f>
        <v>9.25</v>
      </c>
      <c r="O2319" s="3"/>
      <c r="P2319" s="3"/>
      <c r="Q2319" s="3">
        <f t="shared" si="73"/>
        <v>0</v>
      </c>
    </row>
    <row r="2320" spans="1:17">
      <c r="A2320" s="11">
        <v>4607027424061</v>
      </c>
      <c r="B2320" s="1" t="s">
        <v>19</v>
      </c>
      <c r="C2320" s="12">
        <v>20210222</v>
      </c>
      <c r="D2320" s="12">
        <v>610538201209</v>
      </c>
      <c r="E2320" s="12" t="s">
        <v>19</v>
      </c>
      <c r="F2320" s="12">
        <v>20210304</v>
      </c>
      <c r="G2320" s="12" t="s">
        <v>20</v>
      </c>
      <c r="H2320" s="12" t="s">
        <v>47</v>
      </c>
      <c r="I2320" s="12" t="s">
        <v>58</v>
      </c>
      <c r="J2320" s="12">
        <v>6.28</v>
      </c>
      <c r="K2320" s="12" t="s">
        <v>23</v>
      </c>
      <c r="L2320">
        <f t="shared" si="72"/>
        <v>7</v>
      </c>
      <c r="M2320">
        <f>MATCH(H:H,[1]价格表!$B$4:$B$35,0)</f>
        <v>12</v>
      </c>
      <c r="N2320" s="4">
        <f>IF(J2320&lt;=0.3,INDEX([1]价格表!$B$4:$I$31,M2320,2),IF(AND(J2320&gt;0.3,J2320&lt;=1),INDEX([1]价格表!$B$4:$I$31,M2320,3),IF(AND(J2320&gt;1,J2320&lt;=2.2),INDEX([1]价格表!$B$4:$I$31,M2320,4),IF(AND(J2320&gt;2.2,J2320&lt;=3.3),INDEX([1]价格表!$B$4:$I$31,M2320,5),IF(AND(J2320&gt;3.3,J2320&lt;=4),INDEX([1]价格表!$B$4:$I$31,M2320,6),IF(AND(J2320&gt;4,J2320&lt;=5.5),INDEX([1]价格表!$B$4:$I$31,M2320,7),IF(J2320&gt;5.5,2.6+INDEX([1]价格表!$B$4:$I$31,M2320,8)*L2320)))))))</f>
        <v>9.25</v>
      </c>
      <c r="O2320" s="3"/>
      <c r="P2320" s="3"/>
      <c r="Q2320" s="3">
        <f t="shared" si="73"/>
        <v>0</v>
      </c>
    </row>
    <row r="2321" spans="1:17">
      <c r="A2321" s="11">
        <v>4607024661437</v>
      </c>
      <c r="B2321" s="1" t="s">
        <v>19</v>
      </c>
      <c r="C2321" s="12">
        <v>20210222</v>
      </c>
      <c r="D2321" s="12">
        <v>610538201209</v>
      </c>
      <c r="E2321" s="12" t="s">
        <v>19</v>
      </c>
      <c r="F2321" s="12">
        <v>20210304</v>
      </c>
      <c r="G2321" s="12" t="s">
        <v>20</v>
      </c>
      <c r="H2321" s="12" t="s">
        <v>29</v>
      </c>
      <c r="I2321" s="12" t="s">
        <v>122</v>
      </c>
      <c r="J2321" s="12">
        <v>6.3</v>
      </c>
      <c r="K2321" s="12" t="s">
        <v>23</v>
      </c>
      <c r="L2321">
        <f t="shared" si="72"/>
        <v>7</v>
      </c>
      <c r="M2321">
        <f>MATCH(H:H,[1]价格表!$B$4:$B$35,0)</f>
        <v>3</v>
      </c>
      <c r="N2321" s="4">
        <f>IF(J2321&lt;=0.3,INDEX([1]价格表!$B$4:$I$31,M2321,2),IF(AND(J2321&gt;0.3,J2321&lt;=1),INDEX([1]价格表!$B$4:$I$31,M2321,3),IF(AND(J2321&gt;1,J2321&lt;=2.2),INDEX([1]价格表!$B$4:$I$31,M2321,4),IF(AND(J2321&gt;2.2,J2321&lt;=3.3),INDEX([1]价格表!$B$4:$I$31,M2321,5),IF(AND(J2321&gt;3.3,J2321&lt;=4),INDEX([1]价格表!$B$4:$I$31,M2321,6),IF(AND(J2321&gt;4,J2321&lt;=5.5),INDEX([1]价格表!$B$4:$I$31,M2321,7),IF(J2321&gt;5.5,2.6+INDEX([1]价格表!$B$4:$I$31,M2321,8)*L2321)))))))</f>
        <v>9.25</v>
      </c>
      <c r="O2321" s="3"/>
      <c r="P2321" s="3"/>
      <c r="Q2321" s="3">
        <f t="shared" si="73"/>
        <v>0</v>
      </c>
    </row>
    <row r="2322" spans="1:17">
      <c r="A2322" s="11">
        <v>4607059576498</v>
      </c>
      <c r="B2322" s="1" t="s">
        <v>19</v>
      </c>
      <c r="C2322" s="12">
        <v>20210222</v>
      </c>
      <c r="D2322" s="12">
        <v>610538201209</v>
      </c>
      <c r="E2322" s="12" t="s">
        <v>19</v>
      </c>
      <c r="F2322" s="12">
        <v>20210304</v>
      </c>
      <c r="G2322" s="12" t="s">
        <v>20</v>
      </c>
      <c r="H2322" s="12" t="s">
        <v>45</v>
      </c>
      <c r="I2322" s="12" t="s">
        <v>181</v>
      </c>
      <c r="J2322" s="12">
        <v>6.3</v>
      </c>
      <c r="K2322" s="12" t="s">
        <v>23</v>
      </c>
      <c r="L2322">
        <f t="shared" si="72"/>
        <v>7</v>
      </c>
      <c r="M2322">
        <f>MATCH(H:H,[1]价格表!$B$4:$B$35,0)</f>
        <v>20</v>
      </c>
      <c r="N2322" s="4">
        <f>IF(J2322&lt;=0.3,INDEX([1]价格表!$B$4:$I$31,M2322,2),IF(AND(J2322&gt;0.3,J2322&lt;=1),INDEX([1]价格表!$B$4:$I$31,M2322,3),IF(AND(J2322&gt;1,J2322&lt;=2.2),INDEX([1]价格表!$B$4:$I$31,M2322,4),IF(AND(J2322&gt;2.2,J2322&lt;=3.3),INDEX([1]价格表!$B$4:$I$31,M2322,5),IF(AND(J2322&gt;3.3,J2322&lt;=4),INDEX([1]价格表!$B$4:$I$31,M2322,6),IF(AND(J2322&gt;4,J2322&lt;=5.5),INDEX([1]价格表!$B$4:$I$31,M2322,7),IF(J2322&gt;5.5,2.6+INDEX([1]价格表!$B$4:$I$31,M2322,8)*L2322)))))))</f>
        <v>9.25</v>
      </c>
      <c r="O2322" s="3"/>
      <c r="P2322" s="3"/>
      <c r="Q2322" s="3">
        <f t="shared" si="73"/>
        <v>0</v>
      </c>
    </row>
    <row r="2323" spans="1:17">
      <c r="A2323" s="11">
        <v>4607023285753</v>
      </c>
      <c r="B2323" s="1" t="s">
        <v>19</v>
      </c>
      <c r="C2323" s="12">
        <v>20210222</v>
      </c>
      <c r="D2323" s="12">
        <v>610538201209</v>
      </c>
      <c r="E2323" s="12" t="s">
        <v>19</v>
      </c>
      <c r="F2323" s="12">
        <v>20210304</v>
      </c>
      <c r="G2323" s="12" t="s">
        <v>20</v>
      </c>
      <c r="H2323" s="12" t="s">
        <v>21</v>
      </c>
      <c r="I2323" s="12" t="s">
        <v>71</v>
      </c>
      <c r="J2323" s="12">
        <v>6.31</v>
      </c>
      <c r="K2323" s="12" t="s">
        <v>23</v>
      </c>
      <c r="L2323">
        <f t="shared" si="72"/>
        <v>7</v>
      </c>
      <c r="M2323">
        <f>MATCH(H:H,[1]价格表!$B$4:$B$35,0)</f>
        <v>15</v>
      </c>
      <c r="N2323" s="4">
        <f>IF(J2323&lt;=0.3,INDEX([1]价格表!$B$4:$I$31,M2323,2),IF(AND(J2323&gt;0.3,J2323&lt;=1),INDEX([1]价格表!$B$4:$I$31,M2323,3),IF(AND(J2323&gt;1,J2323&lt;=2.2),INDEX([1]价格表!$B$4:$I$31,M2323,4),IF(AND(J2323&gt;2.2,J2323&lt;=3.3),INDEX([1]价格表!$B$4:$I$31,M2323,5),IF(AND(J2323&gt;3.3,J2323&lt;=4),INDEX([1]价格表!$B$4:$I$31,M2323,6),IF(AND(J2323&gt;4,J2323&lt;=5.5),INDEX([1]价格表!$B$4:$I$31,M2323,7),IF(J2323&gt;5.5,2.6+INDEX([1]价格表!$B$4:$I$31,M2323,8)*L2323)))))))</f>
        <v>9.25</v>
      </c>
      <c r="O2323" s="3"/>
      <c r="P2323" s="3"/>
      <c r="Q2323" s="3">
        <f t="shared" si="73"/>
        <v>0</v>
      </c>
    </row>
    <row r="2324" spans="1:17">
      <c r="A2324" s="11">
        <v>4607023285397</v>
      </c>
      <c r="B2324" s="1" t="s">
        <v>19</v>
      </c>
      <c r="C2324" s="12">
        <v>20210222</v>
      </c>
      <c r="D2324" s="12">
        <v>610538201209</v>
      </c>
      <c r="E2324" s="12" t="s">
        <v>19</v>
      </c>
      <c r="F2324" s="12">
        <v>20210304</v>
      </c>
      <c r="G2324" s="12" t="s">
        <v>20</v>
      </c>
      <c r="H2324" s="12" t="s">
        <v>27</v>
      </c>
      <c r="I2324" s="12" t="s">
        <v>232</v>
      </c>
      <c r="J2324" s="12">
        <v>6.33</v>
      </c>
      <c r="K2324" s="12" t="s">
        <v>23</v>
      </c>
      <c r="L2324">
        <f t="shared" si="72"/>
        <v>7</v>
      </c>
      <c r="M2324">
        <f>MATCH(H:H,[1]价格表!$B$4:$B$35,0)</f>
        <v>14</v>
      </c>
      <c r="N2324" s="4">
        <f>IF(J2324&lt;=0.3,INDEX([1]价格表!$B$4:$I$31,M2324,2),IF(AND(J2324&gt;0.3,J2324&lt;=1),INDEX([1]价格表!$B$4:$I$31,M2324,3),IF(AND(J2324&gt;1,J2324&lt;=2.2),INDEX([1]价格表!$B$4:$I$31,M2324,4),IF(AND(J2324&gt;2.2,J2324&lt;=3.3),INDEX([1]价格表!$B$4:$I$31,M2324,5),IF(AND(J2324&gt;3.3,J2324&lt;=4),INDEX([1]价格表!$B$4:$I$31,M2324,6),IF(AND(J2324&gt;4,J2324&lt;=5.5),INDEX([1]价格表!$B$4:$I$31,M2324,7),IF(J2324&gt;5.5,2.6+INDEX([1]价格表!$B$4:$I$31,M2324,8)*L2324)))))))</f>
        <v>9.25</v>
      </c>
      <c r="O2324" s="3"/>
      <c r="P2324" s="3"/>
      <c r="Q2324" s="3">
        <f t="shared" si="73"/>
        <v>0</v>
      </c>
    </row>
    <row r="2325" spans="1:17">
      <c r="A2325" s="11">
        <v>4607059577317</v>
      </c>
      <c r="B2325" s="1" t="s">
        <v>19</v>
      </c>
      <c r="C2325" s="12">
        <v>20210222</v>
      </c>
      <c r="D2325" s="12">
        <v>610538201209</v>
      </c>
      <c r="E2325" s="12" t="s">
        <v>19</v>
      </c>
      <c r="F2325" s="12">
        <v>20210304</v>
      </c>
      <c r="G2325" s="12" t="s">
        <v>20</v>
      </c>
      <c r="H2325" s="12" t="s">
        <v>21</v>
      </c>
      <c r="I2325" s="12" t="s">
        <v>115</v>
      </c>
      <c r="J2325" s="12">
        <v>6.33</v>
      </c>
      <c r="K2325" s="12" t="s">
        <v>23</v>
      </c>
      <c r="L2325">
        <f t="shared" si="72"/>
        <v>7</v>
      </c>
      <c r="M2325">
        <f>MATCH(H:H,[1]价格表!$B$4:$B$35,0)</f>
        <v>15</v>
      </c>
      <c r="N2325" s="4">
        <f>IF(J2325&lt;=0.3,INDEX([1]价格表!$B$4:$I$31,M2325,2),IF(AND(J2325&gt;0.3,J2325&lt;=1),INDEX([1]价格表!$B$4:$I$31,M2325,3),IF(AND(J2325&gt;1,J2325&lt;=2.2),INDEX([1]价格表!$B$4:$I$31,M2325,4),IF(AND(J2325&gt;2.2,J2325&lt;=3.3),INDEX([1]价格表!$B$4:$I$31,M2325,5),IF(AND(J2325&gt;3.3,J2325&lt;=4),INDEX([1]价格表!$B$4:$I$31,M2325,6),IF(AND(J2325&gt;4,J2325&lt;=5.5),INDEX([1]价格表!$B$4:$I$31,M2325,7),IF(J2325&gt;5.5,2.6+INDEX([1]价格表!$B$4:$I$31,M2325,8)*L2325)))))))</f>
        <v>9.25</v>
      </c>
      <c r="O2325" s="3"/>
      <c r="P2325" s="3"/>
      <c r="Q2325" s="3">
        <f t="shared" si="73"/>
        <v>0</v>
      </c>
    </row>
    <row r="2326" spans="1:17">
      <c r="A2326" s="11">
        <v>4607027470210</v>
      </c>
      <c r="B2326" s="1" t="s">
        <v>19</v>
      </c>
      <c r="C2326" s="12">
        <v>20210222</v>
      </c>
      <c r="D2326" s="12">
        <v>610538201209</v>
      </c>
      <c r="E2326" s="12" t="s">
        <v>19</v>
      </c>
      <c r="F2326" s="12">
        <v>20210304</v>
      </c>
      <c r="G2326" s="12" t="s">
        <v>20</v>
      </c>
      <c r="H2326" s="12" t="s">
        <v>21</v>
      </c>
      <c r="I2326" s="12" t="s">
        <v>76</v>
      </c>
      <c r="J2326" s="12">
        <v>6.4</v>
      </c>
      <c r="K2326" s="12" t="s">
        <v>23</v>
      </c>
      <c r="L2326">
        <f t="shared" si="72"/>
        <v>7</v>
      </c>
      <c r="M2326">
        <f>MATCH(H:H,[1]价格表!$B$4:$B$35,0)</f>
        <v>15</v>
      </c>
      <c r="N2326" s="4">
        <f>IF(J2326&lt;=0.3,INDEX([1]价格表!$B$4:$I$31,M2326,2),IF(AND(J2326&gt;0.3,J2326&lt;=1),INDEX([1]价格表!$B$4:$I$31,M2326,3),IF(AND(J2326&gt;1,J2326&lt;=2.2),INDEX([1]价格表!$B$4:$I$31,M2326,4),IF(AND(J2326&gt;2.2,J2326&lt;=3.3),INDEX([1]价格表!$B$4:$I$31,M2326,5),IF(AND(J2326&gt;3.3,J2326&lt;=4),INDEX([1]价格表!$B$4:$I$31,M2326,6),IF(AND(J2326&gt;4,J2326&lt;=5.5),INDEX([1]价格表!$B$4:$I$31,M2326,7),IF(J2326&gt;5.5,2.6+INDEX([1]价格表!$B$4:$I$31,M2326,8)*L2326)))))))</f>
        <v>9.25</v>
      </c>
      <c r="O2326" s="3"/>
      <c r="P2326" s="3"/>
      <c r="Q2326" s="3">
        <f t="shared" si="73"/>
        <v>0</v>
      </c>
    </row>
    <row r="2327" spans="1:17">
      <c r="A2327" s="11">
        <v>4607023284745</v>
      </c>
      <c r="B2327" s="1" t="s">
        <v>19</v>
      </c>
      <c r="C2327" s="12">
        <v>20210222</v>
      </c>
      <c r="D2327" s="12">
        <v>610538201209</v>
      </c>
      <c r="E2327" s="12" t="s">
        <v>19</v>
      </c>
      <c r="F2327" s="12">
        <v>20210304</v>
      </c>
      <c r="G2327" s="12" t="s">
        <v>20</v>
      </c>
      <c r="H2327" s="12" t="s">
        <v>29</v>
      </c>
      <c r="I2327" s="12" t="s">
        <v>122</v>
      </c>
      <c r="J2327" s="12">
        <v>6.47</v>
      </c>
      <c r="K2327" s="12" t="s">
        <v>23</v>
      </c>
      <c r="L2327">
        <f t="shared" si="72"/>
        <v>7</v>
      </c>
      <c r="M2327">
        <f>MATCH(H:H,[1]价格表!$B$4:$B$35,0)</f>
        <v>3</v>
      </c>
      <c r="N2327" s="4">
        <f>IF(J2327&lt;=0.3,INDEX([1]价格表!$B$4:$I$31,M2327,2),IF(AND(J2327&gt;0.3,J2327&lt;=1),INDEX([1]价格表!$B$4:$I$31,M2327,3),IF(AND(J2327&gt;1,J2327&lt;=2.2),INDEX([1]价格表!$B$4:$I$31,M2327,4),IF(AND(J2327&gt;2.2,J2327&lt;=3.3),INDEX([1]价格表!$B$4:$I$31,M2327,5),IF(AND(J2327&gt;3.3,J2327&lt;=4),INDEX([1]价格表!$B$4:$I$31,M2327,6),IF(AND(J2327&gt;4,J2327&lt;=5.5),INDEX([1]价格表!$B$4:$I$31,M2327,7),IF(J2327&gt;5.5,2.6+INDEX([1]价格表!$B$4:$I$31,M2327,8)*L2327)))))))</f>
        <v>9.25</v>
      </c>
      <c r="O2327" s="3"/>
      <c r="P2327" s="3"/>
      <c r="Q2327" s="3">
        <f t="shared" si="73"/>
        <v>0</v>
      </c>
    </row>
    <row r="2328" spans="1:17">
      <c r="A2328" s="11">
        <v>4607013078448</v>
      </c>
      <c r="B2328" s="1" t="s">
        <v>19</v>
      </c>
      <c r="C2328" s="12">
        <v>20210222</v>
      </c>
      <c r="D2328" s="12">
        <v>610538201209</v>
      </c>
      <c r="E2328" s="12" t="s">
        <v>19</v>
      </c>
      <c r="F2328" s="12">
        <v>20210304</v>
      </c>
      <c r="G2328" s="12" t="s">
        <v>20</v>
      </c>
      <c r="H2328" s="12" t="s">
        <v>29</v>
      </c>
      <c r="I2328" s="12" t="s">
        <v>127</v>
      </c>
      <c r="J2328" s="12">
        <v>6.96</v>
      </c>
      <c r="K2328" s="12" t="s">
        <v>23</v>
      </c>
      <c r="L2328">
        <f t="shared" si="72"/>
        <v>7</v>
      </c>
      <c r="M2328">
        <f>MATCH(H:H,[1]价格表!$B$4:$B$35,0)</f>
        <v>3</v>
      </c>
      <c r="N2328" s="4">
        <f>IF(J2328&lt;=0.3,INDEX([1]价格表!$B$4:$I$31,M2328,2),IF(AND(J2328&gt;0.3,J2328&lt;=1),INDEX([1]价格表!$B$4:$I$31,M2328,3),IF(AND(J2328&gt;1,J2328&lt;=2.2),INDEX([1]价格表!$B$4:$I$31,M2328,4),IF(AND(J2328&gt;2.2,J2328&lt;=3.3),INDEX([1]价格表!$B$4:$I$31,M2328,5),IF(AND(J2328&gt;3.3,J2328&lt;=4),INDEX([1]价格表!$B$4:$I$31,M2328,6),IF(AND(J2328&gt;4,J2328&lt;=5.5),INDEX([1]价格表!$B$4:$I$31,M2328,7),IF(J2328&gt;5.5,2.6+INDEX([1]价格表!$B$4:$I$31,M2328,8)*L2328)))))))</f>
        <v>9.25</v>
      </c>
      <c r="O2328" s="5">
        <v>5.05</v>
      </c>
      <c r="P2328" s="5">
        <v>3.8</v>
      </c>
      <c r="Q2328" s="3">
        <f t="shared" si="73"/>
        <v>-5.45</v>
      </c>
    </row>
    <row r="2329" spans="1:17">
      <c r="A2329" s="11">
        <v>4607060172556</v>
      </c>
      <c r="B2329" s="1" t="s">
        <v>19</v>
      </c>
      <c r="C2329" s="12">
        <v>20210222</v>
      </c>
      <c r="D2329" s="12">
        <v>610538201209</v>
      </c>
      <c r="E2329" s="12" t="s">
        <v>19</v>
      </c>
      <c r="F2329" s="12">
        <v>20210304</v>
      </c>
      <c r="G2329" s="12" t="s">
        <v>20</v>
      </c>
      <c r="H2329" s="12" t="s">
        <v>27</v>
      </c>
      <c r="I2329" s="12" t="s">
        <v>117</v>
      </c>
      <c r="J2329" s="12">
        <v>18.07</v>
      </c>
      <c r="K2329" s="12" t="s">
        <v>23</v>
      </c>
      <c r="L2329">
        <f t="shared" si="72"/>
        <v>19</v>
      </c>
      <c r="M2329">
        <f>MATCH(H:H,[1]价格表!$B$4:$B$35,0)</f>
        <v>14</v>
      </c>
      <c r="N2329" s="4">
        <f>IF(J2329&lt;=0.3,INDEX([1]价格表!$B$4:$I$31,M2329,2),IF(AND(J2329&gt;0.3,J2329&lt;=1),INDEX([1]价格表!$B$4:$I$31,M2329,3),IF(AND(J2329&gt;1,J2329&lt;=2.2),INDEX([1]价格表!$B$4:$I$31,M2329,4),IF(AND(J2329&gt;2.2,J2329&lt;=3.3),INDEX([1]价格表!$B$4:$I$31,M2329,5),IF(AND(J2329&gt;3.3,J2329&lt;=4),INDEX([1]价格表!$B$4:$I$31,M2329,6),IF(AND(J2329&gt;4,J2329&lt;=5.5),INDEX([1]价格表!$B$4:$I$31,M2329,7),IF(J2329&gt;5.5,2.6+INDEX([1]价格表!$B$4:$I$31,M2329,8)*L2329)))))))</f>
        <v>20.65</v>
      </c>
      <c r="O2329" s="3"/>
      <c r="P2329" s="3"/>
      <c r="Q2329" s="3">
        <f t="shared" si="73"/>
        <v>0</v>
      </c>
    </row>
    <row r="2330" spans="1:17">
      <c r="A2330" s="11">
        <v>4607060167829</v>
      </c>
      <c r="B2330" s="1" t="s">
        <v>19</v>
      </c>
      <c r="C2330" s="12">
        <v>20210222</v>
      </c>
      <c r="D2330" s="12">
        <v>610538201209</v>
      </c>
      <c r="E2330" s="12" t="s">
        <v>19</v>
      </c>
      <c r="F2330" s="12">
        <v>20210304</v>
      </c>
      <c r="G2330" s="12" t="s">
        <v>20</v>
      </c>
      <c r="H2330" s="12" t="s">
        <v>27</v>
      </c>
      <c r="I2330" s="12" t="s">
        <v>117</v>
      </c>
      <c r="J2330" s="12">
        <v>18.11</v>
      </c>
      <c r="K2330" s="12" t="s">
        <v>23</v>
      </c>
      <c r="L2330">
        <f t="shared" si="72"/>
        <v>19</v>
      </c>
      <c r="M2330">
        <f>MATCH(H:H,[1]价格表!$B$4:$B$35,0)</f>
        <v>14</v>
      </c>
      <c r="N2330" s="4">
        <f>IF(J2330&lt;=0.3,INDEX([1]价格表!$B$4:$I$31,M2330,2),IF(AND(J2330&gt;0.3,J2330&lt;=1),INDEX([1]价格表!$B$4:$I$31,M2330,3),IF(AND(J2330&gt;1,J2330&lt;=2.2),INDEX([1]价格表!$B$4:$I$31,M2330,4),IF(AND(J2330&gt;2.2,J2330&lt;=3.3),INDEX([1]价格表!$B$4:$I$31,M2330,5),IF(AND(J2330&gt;3.3,J2330&lt;=4),INDEX([1]价格表!$B$4:$I$31,M2330,6),IF(AND(J2330&gt;4,J2330&lt;=5.5),INDEX([1]价格表!$B$4:$I$31,M2330,7),IF(J2330&gt;5.5,2.6+INDEX([1]价格表!$B$4:$I$31,M2330,8)*L2330)))))))</f>
        <v>20.65</v>
      </c>
      <c r="O2330" s="3"/>
      <c r="P2330" s="3"/>
      <c r="Q2330" s="3">
        <f t="shared" si="73"/>
        <v>0</v>
      </c>
    </row>
    <row r="2331" spans="1:17">
      <c r="A2331" s="11">
        <v>4607024803337</v>
      </c>
      <c r="B2331" s="1" t="s">
        <v>19</v>
      </c>
      <c r="C2331" s="12">
        <v>20210222</v>
      </c>
      <c r="D2331" s="12">
        <v>610538201209</v>
      </c>
      <c r="E2331" s="12" t="s">
        <v>19</v>
      </c>
      <c r="F2331" s="12">
        <v>20210304</v>
      </c>
      <c r="G2331" s="12" t="s">
        <v>20</v>
      </c>
      <c r="H2331" s="12" t="s">
        <v>27</v>
      </c>
      <c r="I2331" s="12" t="s">
        <v>117</v>
      </c>
      <c r="J2331" s="12">
        <v>18.17</v>
      </c>
      <c r="K2331" s="12" t="s">
        <v>23</v>
      </c>
      <c r="L2331">
        <f t="shared" si="72"/>
        <v>19</v>
      </c>
      <c r="M2331">
        <f>MATCH(H:H,[1]价格表!$B$4:$B$35,0)</f>
        <v>14</v>
      </c>
      <c r="N2331" s="4">
        <f>IF(J2331&lt;=0.3,INDEX([1]价格表!$B$4:$I$31,M2331,2),IF(AND(J2331&gt;0.3,J2331&lt;=1),INDEX([1]价格表!$B$4:$I$31,M2331,3),IF(AND(J2331&gt;1,J2331&lt;=2.2),INDEX([1]价格表!$B$4:$I$31,M2331,4),IF(AND(J2331&gt;2.2,J2331&lt;=3.3),INDEX([1]价格表!$B$4:$I$31,M2331,5),IF(AND(J2331&gt;3.3,J2331&lt;=4),INDEX([1]价格表!$B$4:$I$31,M2331,6),IF(AND(J2331&gt;4,J2331&lt;=5.5),INDEX([1]价格表!$B$4:$I$31,M2331,7),IF(J2331&gt;5.5,2.6+INDEX([1]价格表!$B$4:$I$31,M2331,8)*L2331)))))))</f>
        <v>20.65</v>
      </c>
      <c r="O2331" s="3"/>
      <c r="P2331" s="3"/>
      <c r="Q2331" s="3">
        <f t="shared" si="73"/>
        <v>0</v>
      </c>
    </row>
    <row r="2332" spans="1:17">
      <c r="A2332" s="11">
        <v>4312437026328</v>
      </c>
      <c r="B2332" s="1" t="s">
        <v>19</v>
      </c>
      <c r="C2332" s="12">
        <v>20210223</v>
      </c>
      <c r="D2332" s="12">
        <v>610538201209</v>
      </c>
      <c r="E2332" s="12" t="s">
        <v>19</v>
      </c>
      <c r="F2332" s="12">
        <v>20210305</v>
      </c>
      <c r="G2332" s="12" t="s">
        <v>20</v>
      </c>
      <c r="H2332" s="12" t="s">
        <v>24</v>
      </c>
      <c r="I2332" s="12" t="s">
        <v>111</v>
      </c>
      <c r="J2332" s="12">
        <v>0.78</v>
      </c>
      <c r="K2332" s="12" t="s">
        <v>23</v>
      </c>
      <c r="L2332">
        <f t="shared" si="72"/>
        <v>1</v>
      </c>
      <c r="M2332">
        <f>MATCH(H:H,[1]价格表!$B$4:$B$35,0)</f>
        <v>1</v>
      </c>
      <c r="N2332" s="4">
        <f>IF(J2332&lt;=0.3,INDEX([1]价格表!$B$4:$I$31,M2332,2),IF(AND(J2332&gt;0.3,J2332&lt;=1),INDEX([1]价格表!$B$4:$I$31,M2332,3),IF(AND(J2332&gt;1,J2332&lt;=2.2),INDEX([1]价格表!$B$4:$I$31,M2332,4),IF(AND(J2332&gt;2.2,J2332&lt;=3.3),INDEX([1]价格表!$B$4:$I$31,M2332,5),IF(AND(J2332&gt;3.3,J2332&lt;=4),INDEX([1]价格表!$B$4:$I$31,M2332,6),IF(AND(J2332&gt;4,J2332&lt;=5.5),INDEX([1]价格表!$B$4:$I$31,M2332,7),IF(J2332&gt;5.5,2.6+INDEX([1]价格表!$B$4:$I$31,M2332,8)*L2332)))))))</f>
        <v>1.8</v>
      </c>
      <c r="O2332" s="3"/>
      <c r="P2332" s="3"/>
      <c r="Q2332" s="3">
        <f t="shared" si="73"/>
        <v>0</v>
      </c>
    </row>
    <row r="2333" spans="1:17">
      <c r="A2333" s="11">
        <v>4312437026329</v>
      </c>
      <c r="B2333" s="1" t="s">
        <v>19</v>
      </c>
      <c r="C2333" s="12">
        <v>20210223</v>
      </c>
      <c r="D2333" s="12">
        <v>610538201209</v>
      </c>
      <c r="E2333" s="12" t="s">
        <v>19</v>
      </c>
      <c r="F2333" s="12">
        <v>20210305</v>
      </c>
      <c r="G2333" s="12" t="s">
        <v>20</v>
      </c>
      <c r="H2333" s="12" t="s">
        <v>40</v>
      </c>
      <c r="I2333" s="12" t="s">
        <v>141</v>
      </c>
      <c r="J2333" s="12">
        <v>0.78</v>
      </c>
      <c r="K2333" s="12" t="s">
        <v>23</v>
      </c>
      <c r="L2333">
        <f t="shared" si="72"/>
        <v>1</v>
      </c>
      <c r="M2333">
        <f>MATCH(H:H,[1]价格表!$B$4:$B$35,0)</f>
        <v>9</v>
      </c>
      <c r="N2333" s="4">
        <f>IF(J2333&lt;=0.3,INDEX([1]价格表!$B$4:$I$31,M2333,2),IF(AND(J2333&gt;0.3,J2333&lt;=1),INDEX([1]价格表!$B$4:$I$31,M2333,3),IF(AND(J2333&gt;1,J2333&lt;=2.2),INDEX([1]价格表!$B$4:$I$31,M2333,4),IF(AND(J2333&gt;2.2,J2333&lt;=3.3),INDEX([1]价格表!$B$4:$I$31,M2333,5),IF(AND(J2333&gt;3.3,J2333&lt;=4),INDEX([1]价格表!$B$4:$I$31,M2333,6),IF(AND(J2333&gt;4,J2333&lt;=5.5),INDEX([1]价格表!$B$4:$I$31,M2333,7),IF(J2333&gt;5.5,2.6+INDEX([1]价格表!$B$4:$I$31,M2333,8)*L2333)))))))</f>
        <v>1.8</v>
      </c>
      <c r="O2333" s="3"/>
      <c r="P2333" s="3"/>
      <c r="Q2333" s="3">
        <f t="shared" si="73"/>
        <v>0</v>
      </c>
    </row>
    <row r="2334" spans="1:17">
      <c r="A2334" s="11">
        <v>4312437026330</v>
      </c>
      <c r="B2334" s="1" t="s">
        <v>19</v>
      </c>
      <c r="C2334" s="12">
        <v>20210223</v>
      </c>
      <c r="D2334" s="12">
        <v>610538201209</v>
      </c>
      <c r="E2334" s="12" t="s">
        <v>19</v>
      </c>
      <c r="F2334" s="12">
        <v>20210305</v>
      </c>
      <c r="G2334" s="12" t="s">
        <v>20</v>
      </c>
      <c r="H2334" s="12" t="s">
        <v>24</v>
      </c>
      <c r="I2334" s="12" t="s">
        <v>25</v>
      </c>
      <c r="J2334" s="12">
        <v>0.79</v>
      </c>
      <c r="K2334" s="12" t="s">
        <v>23</v>
      </c>
      <c r="L2334">
        <f t="shared" si="72"/>
        <v>1</v>
      </c>
      <c r="M2334">
        <f>MATCH(H:H,[1]价格表!$B$4:$B$35,0)</f>
        <v>1</v>
      </c>
      <c r="N2334" s="4">
        <f>IF(J2334&lt;=0.3,INDEX([1]价格表!$B$4:$I$31,M2334,2),IF(AND(J2334&gt;0.3,J2334&lt;=1),INDEX([1]价格表!$B$4:$I$31,M2334,3),IF(AND(J2334&gt;1,J2334&lt;=2.2),INDEX([1]价格表!$B$4:$I$31,M2334,4),IF(AND(J2334&gt;2.2,J2334&lt;=3.3),INDEX([1]价格表!$B$4:$I$31,M2334,5),IF(AND(J2334&gt;3.3,J2334&lt;=4),INDEX([1]价格表!$B$4:$I$31,M2334,6),IF(AND(J2334&gt;4,J2334&lt;=5.5),INDEX([1]价格表!$B$4:$I$31,M2334,7),IF(J2334&gt;5.5,2.6+INDEX([1]价格表!$B$4:$I$31,M2334,8)*L2334)))))))</f>
        <v>1.8</v>
      </c>
      <c r="O2334" s="3"/>
      <c r="P2334" s="3"/>
      <c r="Q2334" s="3">
        <f t="shared" si="73"/>
        <v>0</v>
      </c>
    </row>
    <row r="2335" spans="1:17">
      <c r="A2335" s="11">
        <v>4312437026331</v>
      </c>
      <c r="B2335" s="1" t="s">
        <v>19</v>
      </c>
      <c r="C2335" s="12">
        <v>20210223</v>
      </c>
      <c r="D2335" s="12">
        <v>610538201209</v>
      </c>
      <c r="E2335" s="12" t="s">
        <v>19</v>
      </c>
      <c r="F2335" s="12">
        <v>20210305</v>
      </c>
      <c r="G2335" s="12" t="s">
        <v>20</v>
      </c>
      <c r="H2335" s="12" t="s">
        <v>40</v>
      </c>
      <c r="I2335" s="12" t="s">
        <v>103</v>
      </c>
      <c r="J2335" s="12">
        <v>0.79</v>
      </c>
      <c r="K2335" s="12" t="s">
        <v>23</v>
      </c>
      <c r="L2335">
        <f t="shared" si="72"/>
        <v>1</v>
      </c>
      <c r="M2335">
        <f>MATCH(H:H,[1]价格表!$B$4:$B$35,0)</f>
        <v>9</v>
      </c>
      <c r="N2335" s="4">
        <f>IF(J2335&lt;=0.3,INDEX([1]价格表!$B$4:$I$31,M2335,2),IF(AND(J2335&gt;0.3,J2335&lt;=1),INDEX([1]价格表!$B$4:$I$31,M2335,3),IF(AND(J2335&gt;1,J2335&lt;=2.2),INDEX([1]价格表!$B$4:$I$31,M2335,4),IF(AND(J2335&gt;2.2,J2335&lt;=3.3),INDEX([1]价格表!$B$4:$I$31,M2335,5),IF(AND(J2335&gt;3.3,J2335&lt;=4),INDEX([1]价格表!$B$4:$I$31,M2335,6),IF(AND(J2335&gt;4,J2335&lt;=5.5),INDEX([1]价格表!$B$4:$I$31,M2335,7),IF(J2335&gt;5.5,2.6+INDEX([1]价格表!$B$4:$I$31,M2335,8)*L2335)))))))</f>
        <v>1.8</v>
      </c>
      <c r="O2335" s="3"/>
      <c r="P2335" s="3"/>
      <c r="Q2335" s="3">
        <f t="shared" si="73"/>
        <v>0</v>
      </c>
    </row>
    <row r="2336" spans="1:17">
      <c r="A2336" s="11">
        <v>4312437026332</v>
      </c>
      <c r="B2336" s="1" t="s">
        <v>19</v>
      </c>
      <c r="C2336" s="12">
        <v>20210223</v>
      </c>
      <c r="D2336" s="12">
        <v>610538201209</v>
      </c>
      <c r="E2336" s="12" t="s">
        <v>19</v>
      </c>
      <c r="F2336" s="12">
        <v>20210305</v>
      </c>
      <c r="G2336" s="12" t="s">
        <v>20</v>
      </c>
      <c r="H2336" s="12" t="s">
        <v>40</v>
      </c>
      <c r="I2336" s="12" t="s">
        <v>98</v>
      </c>
      <c r="J2336" s="12">
        <v>0.78</v>
      </c>
      <c r="K2336" s="12" t="s">
        <v>23</v>
      </c>
      <c r="L2336">
        <f t="shared" si="72"/>
        <v>1</v>
      </c>
      <c r="M2336">
        <f>MATCH(H:H,[1]价格表!$B$4:$B$35,0)</f>
        <v>9</v>
      </c>
      <c r="N2336" s="4">
        <f>IF(J2336&lt;=0.3,INDEX([1]价格表!$B$4:$I$31,M2336,2),IF(AND(J2336&gt;0.3,J2336&lt;=1),INDEX([1]价格表!$B$4:$I$31,M2336,3),IF(AND(J2336&gt;1,J2336&lt;=2.2),INDEX([1]价格表!$B$4:$I$31,M2336,4),IF(AND(J2336&gt;2.2,J2336&lt;=3.3),INDEX([1]价格表!$B$4:$I$31,M2336,5),IF(AND(J2336&gt;3.3,J2336&lt;=4),INDEX([1]价格表!$B$4:$I$31,M2336,6),IF(AND(J2336&gt;4,J2336&lt;=5.5),INDEX([1]价格表!$B$4:$I$31,M2336,7),IF(J2336&gt;5.5,2.6+INDEX([1]价格表!$B$4:$I$31,M2336,8)*L2336)))))))</f>
        <v>1.8</v>
      </c>
      <c r="O2336" s="3"/>
      <c r="P2336" s="3"/>
      <c r="Q2336" s="3">
        <f t="shared" si="73"/>
        <v>0</v>
      </c>
    </row>
    <row r="2337" spans="1:17">
      <c r="A2337" s="11">
        <v>4312437026333</v>
      </c>
      <c r="B2337" s="1" t="s">
        <v>19</v>
      </c>
      <c r="C2337" s="12">
        <v>20210223</v>
      </c>
      <c r="D2337" s="12">
        <v>610538201209</v>
      </c>
      <c r="E2337" s="12" t="s">
        <v>19</v>
      </c>
      <c r="F2337" s="12">
        <v>20210305</v>
      </c>
      <c r="G2337" s="12" t="s">
        <v>20</v>
      </c>
      <c r="H2337" s="12" t="s">
        <v>24</v>
      </c>
      <c r="I2337" s="12" t="s">
        <v>111</v>
      </c>
      <c r="J2337" s="12">
        <v>0.78</v>
      </c>
      <c r="K2337" s="12" t="s">
        <v>23</v>
      </c>
      <c r="L2337">
        <f t="shared" si="72"/>
        <v>1</v>
      </c>
      <c r="M2337">
        <f>MATCH(H:H,[1]价格表!$B$4:$B$35,0)</f>
        <v>1</v>
      </c>
      <c r="N2337" s="4">
        <f>IF(J2337&lt;=0.3,INDEX([1]价格表!$B$4:$I$31,M2337,2),IF(AND(J2337&gt;0.3,J2337&lt;=1),INDEX([1]价格表!$B$4:$I$31,M2337,3),IF(AND(J2337&gt;1,J2337&lt;=2.2),INDEX([1]价格表!$B$4:$I$31,M2337,4),IF(AND(J2337&gt;2.2,J2337&lt;=3.3),INDEX([1]价格表!$B$4:$I$31,M2337,5),IF(AND(J2337&gt;3.3,J2337&lt;=4),INDEX([1]价格表!$B$4:$I$31,M2337,6),IF(AND(J2337&gt;4,J2337&lt;=5.5),INDEX([1]价格表!$B$4:$I$31,M2337,7),IF(J2337&gt;5.5,2.6+INDEX([1]价格表!$B$4:$I$31,M2337,8)*L2337)))))))</f>
        <v>1.8</v>
      </c>
      <c r="O2337" s="3"/>
      <c r="P2337" s="3"/>
      <c r="Q2337" s="3">
        <f t="shared" si="73"/>
        <v>0</v>
      </c>
    </row>
    <row r="2338" spans="1:17">
      <c r="A2338" s="11">
        <v>4312437026334</v>
      </c>
      <c r="B2338" s="1" t="s">
        <v>19</v>
      </c>
      <c r="C2338" s="12">
        <v>20210223</v>
      </c>
      <c r="D2338" s="12">
        <v>610538201209</v>
      </c>
      <c r="E2338" s="12" t="s">
        <v>19</v>
      </c>
      <c r="F2338" s="12">
        <v>20210305</v>
      </c>
      <c r="G2338" s="12" t="s">
        <v>20</v>
      </c>
      <c r="H2338" s="12" t="s">
        <v>24</v>
      </c>
      <c r="I2338" s="12" t="s">
        <v>111</v>
      </c>
      <c r="J2338" s="12">
        <v>0.78</v>
      </c>
      <c r="K2338" s="12" t="s">
        <v>23</v>
      </c>
      <c r="L2338">
        <f t="shared" si="72"/>
        <v>1</v>
      </c>
      <c r="M2338">
        <f>MATCH(H:H,[1]价格表!$B$4:$B$35,0)</f>
        <v>1</v>
      </c>
      <c r="N2338" s="4">
        <f>IF(J2338&lt;=0.3,INDEX([1]价格表!$B$4:$I$31,M2338,2),IF(AND(J2338&gt;0.3,J2338&lt;=1),INDEX([1]价格表!$B$4:$I$31,M2338,3),IF(AND(J2338&gt;1,J2338&lt;=2.2),INDEX([1]价格表!$B$4:$I$31,M2338,4),IF(AND(J2338&gt;2.2,J2338&lt;=3.3),INDEX([1]价格表!$B$4:$I$31,M2338,5),IF(AND(J2338&gt;3.3,J2338&lt;=4),INDEX([1]价格表!$B$4:$I$31,M2338,6),IF(AND(J2338&gt;4,J2338&lt;=5.5),INDEX([1]价格表!$B$4:$I$31,M2338,7),IF(J2338&gt;5.5,2.6+INDEX([1]价格表!$B$4:$I$31,M2338,8)*L2338)))))))</f>
        <v>1.8</v>
      </c>
      <c r="O2338" s="3"/>
      <c r="P2338" s="3"/>
      <c r="Q2338" s="3">
        <f t="shared" si="73"/>
        <v>0</v>
      </c>
    </row>
    <row r="2339" spans="1:17">
      <c r="A2339" s="11">
        <v>4312437026335</v>
      </c>
      <c r="B2339" s="1" t="s">
        <v>19</v>
      </c>
      <c r="C2339" s="12">
        <v>20210223</v>
      </c>
      <c r="D2339" s="12">
        <v>610538201209</v>
      </c>
      <c r="E2339" s="12" t="s">
        <v>19</v>
      </c>
      <c r="F2339" s="12">
        <v>20210305</v>
      </c>
      <c r="G2339" s="12" t="s">
        <v>20</v>
      </c>
      <c r="H2339" s="12" t="s">
        <v>40</v>
      </c>
      <c r="I2339" s="12" t="s">
        <v>268</v>
      </c>
      <c r="J2339" s="12">
        <v>0.78</v>
      </c>
      <c r="K2339" s="12" t="s">
        <v>23</v>
      </c>
      <c r="L2339">
        <f t="shared" si="72"/>
        <v>1</v>
      </c>
      <c r="M2339">
        <f>MATCH(H:H,[1]价格表!$B$4:$B$35,0)</f>
        <v>9</v>
      </c>
      <c r="N2339" s="4">
        <f>IF(J2339&lt;=0.3,INDEX([1]价格表!$B$4:$I$31,M2339,2),IF(AND(J2339&gt;0.3,J2339&lt;=1),INDEX([1]价格表!$B$4:$I$31,M2339,3),IF(AND(J2339&gt;1,J2339&lt;=2.2),INDEX([1]价格表!$B$4:$I$31,M2339,4),IF(AND(J2339&gt;2.2,J2339&lt;=3.3),INDEX([1]价格表!$B$4:$I$31,M2339,5),IF(AND(J2339&gt;3.3,J2339&lt;=4),INDEX([1]价格表!$B$4:$I$31,M2339,6),IF(AND(J2339&gt;4,J2339&lt;=5.5),INDEX([1]价格表!$B$4:$I$31,M2339,7),IF(J2339&gt;5.5,2.6+INDEX([1]价格表!$B$4:$I$31,M2339,8)*L2339)))))))</f>
        <v>1.8</v>
      </c>
      <c r="O2339" s="3"/>
      <c r="P2339" s="3"/>
      <c r="Q2339" s="3">
        <f t="shared" si="73"/>
        <v>0</v>
      </c>
    </row>
    <row r="2340" spans="1:17">
      <c r="A2340" s="11">
        <v>4312437062879</v>
      </c>
      <c r="B2340" s="1" t="s">
        <v>19</v>
      </c>
      <c r="C2340" s="12">
        <v>20210223</v>
      </c>
      <c r="D2340" s="12">
        <v>610538201209</v>
      </c>
      <c r="E2340" s="12" t="s">
        <v>19</v>
      </c>
      <c r="F2340" s="12">
        <v>20210305</v>
      </c>
      <c r="G2340" s="12" t="s">
        <v>20</v>
      </c>
      <c r="H2340" s="12" t="s">
        <v>24</v>
      </c>
      <c r="I2340" s="12" t="s">
        <v>111</v>
      </c>
      <c r="J2340" s="12">
        <v>0.78</v>
      </c>
      <c r="K2340" s="12" t="s">
        <v>23</v>
      </c>
      <c r="L2340">
        <f t="shared" si="72"/>
        <v>1</v>
      </c>
      <c r="M2340">
        <f>MATCH(H:H,[1]价格表!$B$4:$B$35,0)</f>
        <v>1</v>
      </c>
      <c r="N2340" s="4">
        <f>IF(J2340&lt;=0.3,INDEX([1]价格表!$B$4:$I$31,M2340,2),IF(AND(J2340&gt;0.3,J2340&lt;=1),INDEX([1]价格表!$B$4:$I$31,M2340,3),IF(AND(J2340&gt;1,J2340&lt;=2.2),INDEX([1]价格表!$B$4:$I$31,M2340,4),IF(AND(J2340&gt;2.2,J2340&lt;=3.3),INDEX([1]价格表!$B$4:$I$31,M2340,5),IF(AND(J2340&gt;3.3,J2340&lt;=4),INDEX([1]价格表!$B$4:$I$31,M2340,6),IF(AND(J2340&gt;4,J2340&lt;=5.5),INDEX([1]价格表!$B$4:$I$31,M2340,7),IF(J2340&gt;5.5,2.6+INDEX([1]价格表!$B$4:$I$31,M2340,8)*L2340)))))))</f>
        <v>1.8</v>
      </c>
      <c r="O2340" s="3"/>
      <c r="P2340" s="3"/>
      <c r="Q2340" s="3">
        <f t="shared" si="73"/>
        <v>0</v>
      </c>
    </row>
    <row r="2341" spans="1:17">
      <c r="A2341" s="11">
        <v>4312437062880</v>
      </c>
      <c r="B2341" s="1" t="s">
        <v>19</v>
      </c>
      <c r="C2341" s="12">
        <v>20210223</v>
      </c>
      <c r="D2341" s="12">
        <v>610538201209</v>
      </c>
      <c r="E2341" s="12" t="s">
        <v>19</v>
      </c>
      <c r="F2341" s="12">
        <v>20210305</v>
      </c>
      <c r="G2341" s="12" t="s">
        <v>20</v>
      </c>
      <c r="H2341" s="12" t="s">
        <v>40</v>
      </c>
      <c r="I2341" s="12" t="s">
        <v>118</v>
      </c>
      <c r="J2341" s="12">
        <v>0.78</v>
      </c>
      <c r="K2341" s="12" t="s">
        <v>23</v>
      </c>
      <c r="L2341">
        <f t="shared" si="72"/>
        <v>1</v>
      </c>
      <c r="M2341">
        <f>MATCH(H:H,[1]价格表!$B$4:$B$35,0)</f>
        <v>9</v>
      </c>
      <c r="N2341" s="4">
        <f>IF(J2341&lt;=0.3,INDEX([1]价格表!$B$4:$I$31,M2341,2),IF(AND(J2341&gt;0.3,J2341&lt;=1),INDEX([1]价格表!$B$4:$I$31,M2341,3),IF(AND(J2341&gt;1,J2341&lt;=2.2),INDEX([1]价格表!$B$4:$I$31,M2341,4),IF(AND(J2341&gt;2.2,J2341&lt;=3.3),INDEX([1]价格表!$B$4:$I$31,M2341,5),IF(AND(J2341&gt;3.3,J2341&lt;=4),INDEX([1]价格表!$B$4:$I$31,M2341,6),IF(AND(J2341&gt;4,J2341&lt;=5.5),INDEX([1]价格表!$B$4:$I$31,M2341,7),IF(J2341&gt;5.5,2.6+INDEX([1]价格表!$B$4:$I$31,M2341,8)*L2341)))))))</f>
        <v>1.8</v>
      </c>
      <c r="O2341" s="3"/>
      <c r="P2341" s="3"/>
      <c r="Q2341" s="3">
        <f t="shared" si="73"/>
        <v>0</v>
      </c>
    </row>
    <row r="2342" spans="1:17">
      <c r="A2342" s="11">
        <v>4312437062881</v>
      </c>
      <c r="B2342" s="1" t="s">
        <v>19</v>
      </c>
      <c r="C2342" s="12">
        <v>20210223</v>
      </c>
      <c r="D2342" s="12">
        <v>610538201209</v>
      </c>
      <c r="E2342" s="12" t="s">
        <v>19</v>
      </c>
      <c r="F2342" s="12">
        <v>20210305</v>
      </c>
      <c r="G2342" s="12" t="s">
        <v>20</v>
      </c>
      <c r="H2342" s="12" t="s">
        <v>132</v>
      </c>
      <c r="I2342" s="12" t="s">
        <v>172</v>
      </c>
      <c r="J2342" s="12">
        <v>0.79</v>
      </c>
      <c r="K2342" s="12" t="s">
        <v>23</v>
      </c>
      <c r="L2342">
        <f t="shared" si="72"/>
        <v>1</v>
      </c>
      <c r="M2342">
        <f>MATCH(H:H,[1]价格表!$B$4:$B$35,0)</f>
        <v>19</v>
      </c>
      <c r="N2342" s="4">
        <f>IF(J2342&lt;=0.3,INDEX([1]价格表!$B$4:$I$31,M2342,2),IF(AND(J2342&gt;0.3,J2342&lt;=1),INDEX([1]价格表!$B$4:$I$31,M2342,3),IF(AND(J2342&gt;1,J2342&lt;=2.2),INDEX([1]价格表!$B$4:$I$31,M2342,4),IF(AND(J2342&gt;2.2,J2342&lt;=3.3),INDEX([1]价格表!$B$4:$I$31,M2342,5),IF(AND(J2342&gt;3.3,J2342&lt;=4),INDEX([1]价格表!$B$4:$I$31,M2342,6),IF(AND(J2342&gt;4,J2342&lt;=5.5),INDEX([1]价格表!$B$4:$I$31,M2342,7),IF(J2342&gt;5.5,2.6+INDEX([1]价格表!$B$4:$I$31,M2342,8)*L2342)))))))</f>
        <v>1.8</v>
      </c>
      <c r="O2342" s="3"/>
      <c r="P2342" s="3"/>
      <c r="Q2342" s="3">
        <f t="shared" si="73"/>
        <v>0</v>
      </c>
    </row>
    <row r="2343" spans="1:17">
      <c r="A2343" s="11">
        <v>4312437062882</v>
      </c>
      <c r="B2343" s="1" t="s">
        <v>19</v>
      </c>
      <c r="C2343" s="12">
        <v>20210223</v>
      </c>
      <c r="D2343" s="12">
        <v>610538201209</v>
      </c>
      <c r="E2343" s="12" t="s">
        <v>19</v>
      </c>
      <c r="F2343" s="12">
        <v>20210305</v>
      </c>
      <c r="G2343" s="12" t="s">
        <v>20</v>
      </c>
      <c r="H2343" s="12" t="s">
        <v>33</v>
      </c>
      <c r="I2343" s="12" t="s">
        <v>50</v>
      </c>
      <c r="J2343" s="12">
        <v>0.8</v>
      </c>
      <c r="K2343" s="12" t="s">
        <v>23</v>
      </c>
      <c r="L2343">
        <f t="shared" si="72"/>
        <v>1</v>
      </c>
      <c r="M2343">
        <f>MATCH(H:H,[1]价格表!$B$4:$B$35,0)</f>
        <v>7</v>
      </c>
      <c r="N2343" s="4">
        <f>IF(J2343&lt;=0.3,INDEX([1]价格表!$B$4:$I$31,M2343,2),IF(AND(J2343&gt;0.3,J2343&lt;=1),INDEX([1]价格表!$B$4:$I$31,M2343,3),IF(AND(J2343&gt;1,J2343&lt;=2.2),INDEX([1]价格表!$B$4:$I$31,M2343,4),IF(AND(J2343&gt;2.2,J2343&lt;=3.3),INDEX([1]价格表!$B$4:$I$31,M2343,5),IF(AND(J2343&gt;3.3,J2343&lt;=4),INDEX([1]价格表!$B$4:$I$31,M2343,6),IF(AND(J2343&gt;4,J2343&lt;=5.5),INDEX([1]价格表!$B$4:$I$31,M2343,7),IF(J2343&gt;5.5,2.6+INDEX([1]价格表!$B$4:$I$31,M2343,8)*L2343)))))))</f>
        <v>1.8</v>
      </c>
      <c r="O2343" s="3"/>
      <c r="P2343" s="3"/>
      <c r="Q2343" s="3">
        <f t="shared" si="73"/>
        <v>0</v>
      </c>
    </row>
    <row r="2344" spans="1:17">
      <c r="A2344" s="11">
        <v>4312437062883</v>
      </c>
      <c r="B2344" s="1" t="s">
        <v>19</v>
      </c>
      <c r="C2344" s="12">
        <v>20210223</v>
      </c>
      <c r="D2344" s="12">
        <v>610538201209</v>
      </c>
      <c r="E2344" s="12" t="s">
        <v>19</v>
      </c>
      <c r="F2344" s="12">
        <v>20210305</v>
      </c>
      <c r="G2344" s="12" t="s">
        <v>20</v>
      </c>
      <c r="H2344" s="12" t="s">
        <v>24</v>
      </c>
      <c r="I2344" s="12" t="s">
        <v>25</v>
      </c>
      <c r="J2344" s="12">
        <v>0.78</v>
      </c>
      <c r="K2344" s="12" t="s">
        <v>23</v>
      </c>
      <c r="L2344">
        <f t="shared" si="72"/>
        <v>1</v>
      </c>
      <c r="M2344">
        <f>MATCH(H:H,[1]价格表!$B$4:$B$35,0)</f>
        <v>1</v>
      </c>
      <c r="N2344" s="4">
        <f>IF(J2344&lt;=0.3,INDEX([1]价格表!$B$4:$I$31,M2344,2),IF(AND(J2344&gt;0.3,J2344&lt;=1),INDEX([1]价格表!$B$4:$I$31,M2344,3),IF(AND(J2344&gt;1,J2344&lt;=2.2),INDEX([1]价格表!$B$4:$I$31,M2344,4),IF(AND(J2344&gt;2.2,J2344&lt;=3.3),INDEX([1]价格表!$B$4:$I$31,M2344,5),IF(AND(J2344&gt;3.3,J2344&lt;=4),INDEX([1]价格表!$B$4:$I$31,M2344,6),IF(AND(J2344&gt;4,J2344&lt;=5.5),INDEX([1]价格表!$B$4:$I$31,M2344,7),IF(J2344&gt;5.5,2.6+INDEX([1]价格表!$B$4:$I$31,M2344,8)*L2344)))))))</f>
        <v>1.8</v>
      </c>
      <c r="O2344" s="3"/>
      <c r="P2344" s="3"/>
      <c r="Q2344" s="3">
        <f t="shared" si="73"/>
        <v>0</v>
      </c>
    </row>
    <row r="2345" spans="1:17">
      <c r="A2345" s="11">
        <v>4312437062884</v>
      </c>
      <c r="B2345" s="1" t="s">
        <v>19</v>
      </c>
      <c r="C2345" s="12">
        <v>20210223</v>
      </c>
      <c r="D2345" s="12">
        <v>610538201209</v>
      </c>
      <c r="E2345" s="12" t="s">
        <v>19</v>
      </c>
      <c r="F2345" s="12">
        <v>20210305</v>
      </c>
      <c r="G2345" s="12" t="s">
        <v>20</v>
      </c>
      <c r="H2345" s="12" t="s">
        <v>52</v>
      </c>
      <c r="I2345" s="12" t="s">
        <v>53</v>
      </c>
      <c r="J2345" s="12">
        <v>0.78</v>
      </c>
      <c r="K2345" s="12" t="s">
        <v>23</v>
      </c>
      <c r="L2345">
        <f t="shared" si="72"/>
        <v>1</v>
      </c>
      <c r="M2345">
        <f>MATCH(H:H,[1]价格表!$B$4:$B$35,0)</f>
        <v>21</v>
      </c>
      <c r="N2345" s="4">
        <f>IF(J2345&lt;=0.3,INDEX([1]价格表!$B$4:$I$31,M2345,2),IF(AND(J2345&gt;0.3,J2345&lt;=1),INDEX([1]价格表!$B$4:$I$31,M2345,3),IF(AND(J2345&gt;1,J2345&lt;=2.2),INDEX([1]价格表!$B$4:$I$31,M2345,4),IF(AND(J2345&gt;2.2,J2345&lt;=3.3),INDEX([1]价格表!$B$4:$I$31,M2345,5),IF(AND(J2345&gt;3.3,J2345&lt;=4),INDEX([1]价格表!$B$4:$I$31,M2345,6),IF(AND(J2345&gt;4,J2345&lt;=5.5),INDEX([1]价格表!$B$4:$I$31,M2345,7),IF(J2345&gt;5.5,2.6+INDEX([1]价格表!$B$4:$I$31,M2345,8)*L2345)))))))</f>
        <v>1.8</v>
      </c>
      <c r="O2345" s="3"/>
      <c r="P2345" s="3"/>
      <c r="Q2345" s="3">
        <f t="shared" si="73"/>
        <v>0</v>
      </c>
    </row>
    <row r="2346" spans="1:17">
      <c r="A2346" s="11">
        <v>4312437062885</v>
      </c>
      <c r="B2346" s="1" t="s">
        <v>19</v>
      </c>
      <c r="C2346" s="12">
        <v>20210223</v>
      </c>
      <c r="D2346" s="12">
        <v>610538201209</v>
      </c>
      <c r="E2346" s="12" t="s">
        <v>19</v>
      </c>
      <c r="F2346" s="12">
        <v>20210305</v>
      </c>
      <c r="G2346" s="12" t="s">
        <v>20</v>
      </c>
      <c r="H2346" s="12" t="s">
        <v>24</v>
      </c>
      <c r="I2346" s="12" t="s">
        <v>74</v>
      </c>
      <c r="J2346" s="12">
        <v>0.8</v>
      </c>
      <c r="K2346" s="12" t="s">
        <v>23</v>
      </c>
      <c r="L2346">
        <f t="shared" si="72"/>
        <v>1</v>
      </c>
      <c r="M2346">
        <f>MATCH(H:H,[1]价格表!$B$4:$B$35,0)</f>
        <v>1</v>
      </c>
      <c r="N2346" s="4">
        <f>IF(J2346&lt;=0.3,INDEX([1]价格表!$B$4:$I$31,M2346,2),IF(AND(J2346&gt;0.3,J2346&lt;=1),INDEX([1]价格表!$B$4:$I$31,M2346,3),IF(AND(J2346&gt;1,J2346&lt;=2.2),INDEX([1]价格表!$B$4:$I$31,M2346,4),IF(AND(J2346&gt;2.2,J2346&lt;=3.3),INDEX([1]价格表!$B$4:$I$31,M2346,5),IF(AND(J2346&gt;3.3,J2346&lt;=4),INDEX([1]价格表!$B$4:$I$31,M2346,6),IF(AND(J2346&gt;4,J2346&lt;=5.5),INDEX([1]价格表!$B$4:$I$31,M2346,7),IF(J2346&gt;5.5,2.6+INDEX([1]价格表!$B$4:$I$31,M2346,8)*L2346)))))))</f>
        <v>1.8</v>
      </c>
      <c r="O2346" s="3"/>
      <c r="P2346" s="3"/>
      <c r="Q2346" s="3">
        <f t="shared" si="73"/>
        <v>0</v>
      </c>
    </row>
    <row r="2347" spans="1:17">
      <c r="A2347" s="11">
        <v>4312443611233</v>
      </c>
      <c r="B2347" s="1" t="s">
        <v>19</v>
      </c>
      <c r="C2347" s="12">
        <v>20210223</v>
      </c>
      <c r="D2347" s="12">
        <v>610538201209</v>
      </c>
      <c r="E2347" s="12" t="s">
        <v>19</v>
      </c>
      <c r="F2347" s="12">
        <v>20210305</v>
      </c>
      <c r="G2347" s="12" t="s">
        <v>20</v>
      </c>
      <c r="H2347" s="12" t="s">
        <v>24</v>
      </c>
      <c r="I2347" s="12" t="s">
        <v>111</v>
      </c>
      <c r="J2347" s="12">
        <v>1.15</v>
      </c>
      <c r="K2347" s="12" t="s">
        <v>23</v>
      </c>
      <c r="L2347">
        <f t="shared" si="72"/>
        <v>2</v>
      </c>
      <c r="M2347">
        <f>MATCH(H:H,[1]价格表!$B$4:$B$35,0)</f>
        <v>1</v>
      </c>
      <c r="N2347" s="4">
        <f>IF(J2347&lt;=0.3,INDEX([1]价格表!$B$4:$I$31,M2347,2),IF(AND(J2347&gt;0.3,J2347&lt;=1),INDEX([1]价格表!$B$4:$I$31,M2347,3),IF(AND(J2347&gt;1,J2347&lt;=2.2),INDEX([1]价格表!$B$4:$I$31,M2347,4),IF(AND(J2347&gt;2.2,J2347&lt;=3.3),INDEX([1]价格表!$B$4:$I$31,M2347,5),IF(AND(J2347&gt;3.3,J2347&lt;=4),INDEX([1]价格表!$B$4:$I$31,M2347,6),IF(AND(J2347&gt;4,J2347&lt;=5.5),INDEX([1]价格表!$B$4:$I$31,M2347,7),IF(J2347&gt;5.5,2.6+INDEX([1]价格表!$B$4:$I$31,M2347,8)*L2347)))))))</f>
        <v>2.15</v>
      </c>
      <c r="O2347" s="5">
        <v>0.76</v>
      </c>
      <c r="P2347" s="5">
        <v>1.8</v>
      </c>
      <c r="Q2347" s="3">
        <f t="shared" si="73"/>
        <v>-0.35</v>
      </c>
    </row>
    <row r="2348" spans="1:17">
      <c r="A2348" s="11">
        <v>4312443611234</v>
      </c>
      <c r="B2348" s="1" t="s">
        <v>19</v>
      </c>
      <c r="C2348" s="12">
        <v>20210223</v>
      </c>
      <c r="D2348" s="12">
        <v>610538201209</v>
      </c>
      <c r="E2348" s="12" t="s">
        <v>19</v>
      </c>
      <c r="F2348" s="12">
        <v>20210305</v>
      </c>
      <c r="G2348" s="12" t="s">
        <v>20</v>
      </c>
      <c r="H2348" s="12" t="s">
        <v>24</v>
      </c>
      <c r="I2348" s="12" t="s">
        <v>111</v>
      </c>
      <c r="J2348" s="12">
        <v>0.78</v>
      </c>
      <c r="K2348" s="12" t="s">
        <v>23</v>
      </c>
      <c r="L2348">
        <f t="shared" si="72"/>
        <v>1</v>
      </c>
      <c r="M2348">
        <f>MATCH(H:H,[1]价格表!$B$4:$B$35,0)</f>
        <v>1</v>
      </c>
      <c r="N2348" s="4">
        <f>IF(J2348&lt;=0.3,INDEX([1]价格表!$B$4:$I$31,M2348,2),IF(AND(J2348&gt;0.3,J2348&lt;=1),INDEX([1]价格表!$B$4:$I$31,M2348,3),IF(AND(J2348&gt;1,J2348&lt;=2.2),INDEX([1]价格表!$B$4:$I$31,M2348,4),IF(AND(J2348&gt;2.2,J2348&lt;=3.3),INDEX([1]价格表!$B$4:$I$31,M2348,5),IF(AND(J2348&gt;3.3,J2348&lt;=4),INDEX([1]价格表!$B$4:$I$31,M2348,6),IF(AND(J2348&gt;4,J2348&lt;=5.5),INDEX([1]价格表!$B$4:$I$31,M2348,7),IF(J2348&gt;5.5,2.6+INDEX([1]价格表!$B$4:$I$31,M2348,8)*L2348)))))))</f>
        <v>1.8</v>
      </c>
      <c r="O2348" s="3"/>
      <c r="P2348" s="3"/>
      <c r="Q2348" s="3">
        <f t="shared" si="73"/>
        <v>0</v>
      </c>
    </row>
    <row r="2349" spans="1:17">
      <c r="A2349" s="11">
        <v>4312443766328</v>
      </c>
      <c r="B2349" s="1" t="s">
        <v>19</v>
      </c>
      <c r="C2349" s="12">
        <v>20210223</v>
      </c>
      <c r="D2349" s="12">
        <v>610538201209</v>
      </c>
      <c r="E2349" s="12" t="s">
        <v>19</v>
      </c>
      <c r="F2349" s="12">
        <v>20210305</v>
      </c>
      <c r="G2349" s="12" t="s">
        <v>20</v>
      </c>
      <c r="H2349" s="12" t="s">
        <v>24</v>
      </c>
      <c r="I2349" s="12" t="s">
        <v>56</v>
      </c>
      <c r="J2349" s="12">
        <v>0.3</v>
      </c>
      <c r="K2349" s="12" t="s">
        <v>23</v>
      </c>
      <c r="L2349">
        <f t="shared" si="72"/>
        <v>1</v>
      </c>
      <c r="M2349">
        <f>MATCH(H:H,[1]价格表!$B$4:$B$35,0)</f>
        <v>1</v>
      </c>
      <c r="N2349" s="4">
        <f>IF(J2349&lt;=0.3,INDEX([1]价格表!$B$4:$I$31,M2349,2),IF(AND(J2349&gt;0.3,J2349&lt;=1),INDEX([1]价格表!$B$4:$I$31,M2349,3),IF(AND(J2349&gt;1,J2349&lt;=2.2),INDEX([1]价格表!$B$4:$I$31,M2349,4),IF(AND(J2349&gt;2.2,J2349&lt;=3.3),INDEX([1]价格表!$B$4:$I$31,M2349,5),IF(AND(J2349&gt;3.3,J2349&lt;=4),INDEX([1]价格表!$B$4:$I$31,M2349,6),IF(AND(J2349&gt;4,J2349&lt;=5.5),INDEX([1]价格表!$B$4:$I$31,M2349,7),IF(J2349&gt;5.5,2.6+INDEX([1]价格表!$B$4:$I$31,M2349,8)*L2349)))))))</f>
        <v>1.65</v>
      </c>
      <c r="O2349" s="3"/>
      <c r="P2349" s="3"/>
      <c r="Q2349" s="3">
        <f t="shared" si="73"/>
        <v>0</v>
      </c>
    </row>
    <row r="2350" spans="1:17">
      <c r="A2350" s="11">
        <v>4312443766329</v>
      </c>
      <c r="B2350" s="1" t="s">
        <v>19</v>
      </c>
      <c r="C2350" s="12">
        <v>20210223</v>
      </c>
      <c r="D2350" s="12">
        <v>610538201209</v>
      </c>
      <c r="E2350" s="12" t="s">
        <v>19</v>
      </c>
      <c r="F2350" s="12">
        <v>20210305</v>
      </c>
      <c r="G2350" s="12" t="s">
        <v>20</v>
      </c>
      <c r="H2350" s="12" t="s">
        <v>24</v>
      </c>
      <c r="I2350" s="12" t="s">
        <v>105</v>
      </c>
      <c r="J2350" s="12">
        <v>2.06</v>
      </c>
      <c r="K2350" s="12" t="s">
        <v>23</v>
      </c>
      <c r="L2350">
        <f t="shared" si="72"/>
        <v>3</v>
      </c>
      <c r="M2350">
        <f>MATCH(H:H,[1]价格表!$B$4:$B$35,0)</f>
        <v>1</v>
      </c>
      <c r="N2350" s="4">
        <f>IF(J2350&lt;=0.3,INDEX([1]价格表!$B$4:$I$31,M2350,2),IF(AND(J2350&gt;0.3,J2350&lt;=1),INDEX([1]价格表!$B$4:$I$31,M2350,3),IF(AND(J2350&gt;1,J2350&lt;=2.2),INDEX([1]价格表!$B$4:$I$31,M2350,4),IF(AND(J2350&gt;2.2,J2350&lt;=3.3),INDEX([1]价格表!$B$4:$I$31,M2350,5),IF(AND(J2350&gt;3.3,J2350&lt;=4),INDEX([1]价格表!$B$4:$I$31,M2350,6),IF(AND(J2350&gt;4,J2350&lt;=5.5),INDEX([1]价格表!$B$4:$I$31,M2350,7),IF(J2350&gt;5.5,2.6+INDEX([1]价格表!$B$4:$I$31,M2350,8)*L2350)))))))</f>
        <v>2.15</v>
      </c>
      <c r="O2350" s="3"/>
      <c r="P2350" s="3"/>
      <c r="Q2350" s="3">
        <f t="shared" si="73"/>
        <v>0</v>
      </c>
    </row>
    <row r="2351" spans="1:17">
      <c r="A2351" s="11">
        <v>4312443766330</v>
      </c>
      <c r="B2351" s="1" t="s">
        <v>19</v>
      </c>
      <c r="C2351" s="12">
        <v>20210223</v>
      </c>
      <c r="D2351" s="12">
        <v>610538201209</v>
      </c>
      <c r="E2351" s="12" t="s">
        <v>19</v>
      </c>
      <c r="F2351" s="12">
        <v>20210305</v>
      </c>
      <c r="G2351" s="12" t="s">
        <v>20</v>
      </c>
      <c r="H2351" s="12" t="s">
        <v>24</v>
      </c>
      <c r="I2351" s="12" t="s">
        <v>51</v>
      </c>
      <c r="J2351" s="12">
        <v>1.92</v>
      </c>
      <c r="K2351" s="12" t="s">
        <v>23</v>
      </c>
      <c r="L2351">
        <f t="shared" si="72"/>
        <v>2</v>
      </c>
      <c r="M2351">
        <f>MATCH(H:H,[1]价格表!$B$4:$B$35,0)</f>
        <v>1</v>
      </c>
      <c r="N2351" s="4">
        <f>IF(J2351&lt;=0.3,INDEX([1]价格表!$B$4:$I$31,M2351,2),IF(AND(J2351&gt;0.3,J2351&lt;=1),INDEX([1]价格表!$B$4:$I$31,M2351,3),IF(AND(J2351&gt;1,J2351&lt;=2.2),INDEX([1]价格表!$B$4:$I$31,M2351,4),IF(AND(J2351&gt;2.2,J2351&lt;=3.3),INDEX([1]价格表!$B$4:$I$31,M2351,5),IF(AND(J2351&gt;3.3,J2351&lt;=4),INDEX([1]价格表!$B$4:$I$31,M2351,6),IF(AND(J2351&gt;4,J2351&lt;=5.5),INDEX([1]价格表!$B$4:$I$31,M2351,7),IF(J2351&gt;5.5,2.6+INDEX([1]价格表!$B$4:$I$31,M2351,8)*L2351)))))))</f>
        <v>2.15</v>
      </c>
      <c r="O2351" s="3"/>
      <c r="P2351" s="3"/>
      <c r="Q2351" s="3">
        <f t="shared" si="73"/>
        <v>0</v>
      </c>
    </row>
    <row r="2352" spans="1:17">
      <c r="A2352" s="11">
        <v>4312443766331</v>
      </c>
      <c r="B2352" s="1" t="s">
        <v>19</v>
      </c>
      <c r="C2352" s="12">
        <v>20210223</v>
      </c>
      <c r="D2352" s="12">
        <v>610538201209</v>
      </c>
      <c r="E2352" s="12" t="s">
        <v>19</v>
      </c>
      <c r="F2352" s="12">
        <v>20210305</v>
      </c>
      <c r="G2352" s="12" t="s">
        <v>20</v>
      </c>
      <c r="H2352" s="12" t="s">
        <v>24</v>
      </c>
      <c r="I2352" s="12" t="s">
        <v>114</v>
      </c>
      <c r="J2352" s="12">
        <v>0.68</v>
      </c>
      <c r="K2352" s="12" t="s">
        <v>23</v>
      </c>
      <c r="L2352">
        <f t="shared" si="72"/>
        <v>1</v>
      </c>
      <c r="M2352">
        <f>MATCH(H:H,[1]价格表!$B$4:$B$35,0)</f>
        <v>1</v>
      </c>
      <c r="N2352" s="4">
        <f>IF(J2352&lt;=0.3,INDEX([1]价格表!$B$4:$I$31,M2352,2),IF(AND(J2352&gt;0.3,J2352&lt;=1),INDEX([1]价格表!$B$4:$I$31,M2352,3),IF(AND(J2352&gt;1,J2352&lt;=2.2),INDEX([1]价格表!$B$4:$I$31,M2352,4),IF(AND(J2352&gt;2.2,J2352&lt;=3.3),INDEX([1]价格表!$B$4:$I$31,M2352,5),IF(AND(J2352&gt;3.3,J2352&lt;=4),INDEX([1]价格表!$B$4:$I$31,M2352,6),IF(AND(J2352&gt;4,J2352&lt;=5.5),INDEX([1]价格表!$B$4:$I$31,M2352,7),IF(J2352&gt;5.5,2.6+INDEX([1]价格表!$B$4:$I$31,M2352,8)*L2352)))))))</f>
        <v>1.8</v>
      </c>
      <c r="O2352" s="3"/>
      <c r="P2352" s="3"/>
      <c r="Q2352" s="3">
        <f t="shared" si="73"/>
        <v>0</v>
      </c>
    </row>
    <row r="2353" spans="1:17">
      <c r="A2353" s="11">
        <v>4312448953472</v>
      </c>
      <c r="B2353" s="1" t="s">
        <v>19</v>
      </c>
      <c r="C2353" s="12">
        <v>20210223</v>
      </c>
      <c r="D2353" s="12">
        <v>610538201209</v>
      </c>
      <c r="E2353" s="12" t="s">
        <v>19</v>
      </c>
      <c r="F2353" s="12">
        <v>20210305</v>
      </c>
      <c r="G2353" s="12" t="s">
        <v>20</v>
      </c>
      <c r="H2353" s="12" t="s">
        <v>24</v>
      </c>
      <c r="I2353" s="12" t="s">
        <v>25</v>
      </c>
      <c r="J2353" s="12">
        <v>0.74</v>
      </c>
      <c r="K2353" s="12" t="s">
        <v>23</v>
      </c>
      <c r="L2353">
        <f t="shared" si="72"/>
        <v>1</v>
      </c>
      <c r="M2353">
        <f>MATCH(H:H,[1]价格表!$B$4:$B$35,0)</f>
        <v>1</v>
      </c>
      <c r="N2353" s="4">
        <f>IF(J2353&lt;=0.3,INDEX([1]价格表!$B$4:$I$31,M2353,2),IF(AND(J2353&gt;0.3,J2353&lt;=1),INDEX([1]价格表!$B$4:$I$31,M2353,3),IF(AND(J2353&gt;1,J2353&lt;=2.2),INDEX([1]价格表!$B$4:$I$31,M2353,4),IF(AND(J2353&gt;2.2,J2353&lt;=3.3),INDEX([1]价格表!$B$4:$I$31,M2353,5),IF(AND(J2353&gt;3.3,J2353&lt;=4),INDEX([1]价格表!$B$4:$I$31,M2353,6),IF(AND(J2353&gt;4,J2353&lt;=5.5),INDEX([1]价格表!$B$4:$I$31,M2353,7),IF(J2353&gt;5.5,2.6+INDEX([1]价格表!$B$4:$I$31,M2353,8)*L2353)))))))</f>
        <v>1.8</v>
      </c>
      <c r="O2353" s="3"/>
      <c r="P2353" s="3"/>
      <c r="Q2353" s="3">
        <f t="shared" si="73"/>
        <v>0</v>
      </c>
    </row>
    <row r="2354" spans="1:17">
      <c r="A2354" s="11">
        <v>4312448953473</v>
      </c>
      <c r="B2354" s="1" t="s">
        <v>19</v>
      </c>
      <c r="C2354" s="12">
        <v>20210223</v>
      </c>
      <c r="D2354" s="12">
        <v>610538201209</v>
      </c>
      <c r="E2354" s="12" t="s">
        <v>19</v>
      </c>
      <c r="F2354" s="12">
        <v>20210305</v>
      </c>
      <c r="G2354" s="12" t="s">
        <v>20</v>
      </c>
      <c r="H2354" s="12" t="s">
        <v>24</v>
      </c>
      <c r="I2354" s="12" t="s">
        <v>25</v>
      </c>
      <c r="J2354" s="12">
        <v>1.92</v>
      </c>
      <c r="K2354" s="12" t="s">
        <v>23</v>
      </c>
      <c r="L2354">
        <f t="shared" si="72"/>
        <v>2</v>
      </c>
      <c r="M2354">
        <f>MATCH(H:H,[1]价格表!$B$4:$B$35,0)</f>
        <v>1</v>
      </c>
      <c r="N2354" s="4">
        <f>IF(J2354&lt;=0.3,INDEX([1]价格表!$B$4:$I$31,M2354,2),IF(AND(J2354&gt;0.3,J2354&lt;=1),INDEX([1]价格表!$B$4:$I$31,M2354,3),IF(AND(J2354&gt;1,J2354&lt;=2.2),INDEX([1]价格表!$B$4:$I$31,M2354,4),IF(AND(J2354&gt;2.2,J2354&lt;=3.3),INDEX([1]价格表!$B$4:$I$31,M2354,5),IF(AND(J2354&gt;3.3,J2354&lt;=4),INDEX([1]价格表!$B$4:$I$31,M2354,6),IF(AND(J2354&gt;4,J2354&lt;=5.5),INDEX([1]价格表!$B$4:$I$31,M2354,7),IF(J2354&gt;5.5,2.6+INDEX([1]价格表!$B$4:$I$31,M2354,8)*L2354)))))))</f>
        <v>2.15</v>
      </c>
      <c r="O2354" s="3"/>
      <c r="P2354" s="3"/>
      <c r="Q2354" s="3">
        <f t="shared" si="73"/>
        <v>0</v>
      </c>
    </row>
    <row r="2355" spans="1:17">
      <c r="A2355" s="11">
        <v>4312448953474</v>
      </c>
      <c r="B2355" s="1" t="s">
        <v>19</v>
      </c>
      <c r="C2355" s="12">
        <v>20210223</v>
      </c>
      <c r="D2355" s="12">
        <v>610538201209</v>
      </c>
      <c r="E2355" s="12" t="s">
        <v>19</v>
      </c>
      <c r="F2355" s="12">
        <v>20210305</v>
      </c>
      <c r="G2355" s="12" t="s">
        <v>20</v>
      </c>
      <c r="H2355" s="12" t="s">
        <v>24</v>
      </c>
      <c r="I2355" s="12" t="s">
        <v>51</v>
      </c>
      <c r="J2355" s="12">
        <v>1.06</v>
      </c>
      <c r="K2355" s="12" t="s">
        <v>23</v>
      </c>
      <c r="L2355">
        <f t="shared" si="72"/>
        <v>2</v>
      </c>
      <c r="M2355">
        <f>MATCH(H:H,[1]价格表!$B$4:$B$35,0)</f>
        <v>1</v>
      </c>
      <c r="N2355" s="4">
        <f>IF(J2355&lt;=0.3,INDEX([1]价格表!$B$4:$I$31,M2355,2),IF(AND(J2355&gt;0.3,J2355&lt;=1),INDEX([1]价格表!$B$4:$I$31,M2355,3),IF(AND(J2355&gt;1,J2355&lt;=2.2),INDEX([1]价格表!$B$4:$I$31,M2355,4),IF(AND(J2355&gt;2.2,J2355&lt;=3.3),INDEX([1]价格表!$B$4:$I$31,M2355,5),IF(AND(J2355&gt;3.3,J2355&lt;=4),INDEX([1]价格表!$B$4:$I$31,M2355,6),IF(AND(J2355&gt;4,J2355&lt;=5.5),INDEX([1]价格表!$B$4:$I$31,M2355,7),IF(J2355&gt;5.5,2.6+INDEX([1]价格表!$B$4:$I$31,M2355,8)*L2355)))))))</f>
        <v>2.15</v>
      </c>
      <c r="O2355" s="5">
        <v>0.98</v>
      </c>
      <c r="P2355" s="5">
        <v>1.8</v>
      </c>
      <c r="Q2355" s="3">
        <f t="shared" si="73"/>
        <v>-0.35</v>
      </c>
    </row>
    <row r="2356" spans="1:17">
      <c r="A2356" s="11">
        <v>4312448953475</v>
      </c>
      <c r="B2356" s="1" t="s">
        <v>19</v>
      </c>
      <c r="C2356" s="12">
        <v>20210223</v>
      </c>
      <c r="D2356" s="12">
        <v>610538201209</v>
      </c>
      <c r="E2356" s="12" t="s">
        <v>19</v>
      </c>
      <c r="F2356" s="12">
        <v>20210305</v>
      </c>
      <c r="G2356" s="12" t="s">
        <v>20</v>
      </c>
      <c r="H2356" s="12" t="s">
        <v>24</v>
      </c>
      <c r="I2356" s="12" t="s">
        <v>206</v>
      </c>
      <c r="J2356" s="12">
        <v>0.3</v>
      </c>
      <c r="K2356" s="12" t="s">
        <v>23</v>
      </c>
      <c r="L2356">
        <f t="shared" si="72"/>
        <v>1</v>
      </c>
      <c r="M2356">
        <f>MATCH(H:H,[1]价格表!$B$4:$B$35,0)</f>
        <v>1</v>
      </c>
      <c r="N2356" s="4">
        <f>IF(J2356&lt;=0.3,INDEX([1]价格表!$B$4:$I$31,M2356,2),IF(AND(J2356&gt;0.3,J2356&lt;=1),INDEX([1]价格表!$B$4:$I$31,M2356,3),IF(AND(J2356&gt;1,J2356&lt;=2.2),INDEX([1]价格表!$B$4:$I$31,M2356,4),IF(AND(J2356&gt;2.2,J2356&lt;=3.3),INDEX([1]价格表!$B$4:$I$31,M2356,5),IF(AND(J2356&gt;3.3,J2356&lt;=4),INDEX([1]价格表!$B$4:$I$31,M2356,6),IF(AND(J2356&gt;4,J2356&lt;=5.5),INDEX([1]价格表!$B$4:$I$31,M2356,7),IF(J2356&gt;5.5,2.6+INDEX([1]价格表!$B$4:$I$31,M2356,8)*L2356)))))))</f>
        <v>1.65</v>
      </c>
      <c r="O2356" s="3"/>
      <c r="P2356" s="3"/>
      <c r="Q2356" s="3">
        <f t="shared" si="73"/>
        <v>0</v>
      </c>
    </row>
    <row r="2357" spans="1:17">
      <c r="A2357" s="11">
        <v>4312448953476</v>
      </c>
      <c r="B2357" s="1" t="s">
        <v>19</v>
      </c>
      <c r="C2357" s="12">
        <v>20210223</v>
      </c>
      <c r="D2357" s="12">
        <v>610538201209</v>
      </c>
      <c r="E2357" s="12" t="s">
        <v>19</v>
      </c>
      <c r="F2357" s="12">
        <v>20210305</v>
      </c>
      <c r="G2357" s="12" t="s">
        <v>20</v>
      </c>
      <c r="H2357" s="12" t="s">
        <v>24</v>
      </c>
      <c r="I2357" s="12" t="s">
        <v>25</v>
      </c>
      <c r="J2357" s="12">
        <v>2.04</v>
      </c>
      <c r="K2357" s="12" t="s">
        <v>23</v>
      </c>
      <c r="L2357">
        <f t="shared" si="72"/>
        <v>3</v>
      </c>
      <c r="M2357">
        <f>MATCH(H:H,[1]价格表!$B$4:$B$35,0)</f>
        <v>1</v>
      </c>
      <c r="N2357" s="4">
        <f>IF(J2357&lt;=0.3,INDEX([1]价格表!$B$4:$I$31,M2357,2),IF(AND(J2357&gt;0.3,J2357&lt;=1),INDEX([1]价格表!$B$4:$I$31,M2357,3),IF(AND(J2357&gt;1,J2357&lt;=2.2),INDEX([1]价格表!$B$4:$I$31,M2357,4),IF(AND(J2357&gt;2.2,J2357&lt;=3.3),INDEX([1]价格表!$B$4:$I$31,M2357,5),IF(AND(J2357&gt;3.3,J2357&lt;=4),INDEX([1]价格表!$B$4:$I$31,M2357,6),IF(AND(J2357&gt;4,J2357&lt;=5.5),INDEX([1]价格表!$B$4:$I$31,M2357,7),IF(J2357&gt;5.5,2.6+INDEX([1]价格表!$B$4:$I$31,M2357,8)*L2357)))))))</f>
        <v>2.15</v>
      </c>
      <c r="O2357" s="3"/>
      <c r="P2357" s="3"/>
      <c r="Q2357" s="3">
        <f t="shared" si="73"/>
        <v>0</v>
      </c>
    </row>
    <row r="2358" spans="1:17">
      <c r="A2358" s="11">
        <v>4312448953477</v>
      </c>
      <c r="B2358" s="1" t="s">
        <v>19</v>
      </c>
      <c r="C2358" s="12">
        <v>20210223</v>
      </c>
      <c r="D2358" s="12">
        <v>610538201209</v>
      </c>
      <c r="E2358" s="12" t="s">
        <v>19</v>
      </c>
      <c r="F2358" s="12">
        <v>20210305</v>
      </c>
      <c r="G2358" s="12" t="s">
        <v>20</v>
      </c>
      <c r="H2358" s="12" t="s">
        <v>24</v>
      </c>
      <c r="I2358" s="12" t="s">
        <v>74</v>
      </c>
      <c r="J2358" s="12">
        <v>0.64</v>
      </c>
      <c r="K2358" s="12" t="s">
        <v>23</v>
      </c>
      <c r="L2358">
        <f t="shared" si="72"/>
        <v>1</v>
      </c>
      <c r="M2358">
        <f>MATCH(H:H,[1]价格表!$B$4:$B$35,0)</f>
        <v>1</v>
      </c>
      <c r="N2358" s="4">
        <f>IF(J2358&lt;=0.3,INDEX([1]价格表!$B$4:$I$31,M2358,2),IF(AND(J2358&gt;0.3,J2358&lt;=1),INDEX([1]价格表!$B$4:$I$31,M2358,3),IF(AND(J2358&gt;1,J2358&lt;=2.2),INDEX([1]价格表!$B$4:$I$31,M2358,4),IF(AND(J2358&gt;2.2,J2358&lt;=3.3),INDEX([1]价格表!$B$4:$I$31,M2358,5),IF(AND(J2358&gt;3.3,J2358&lt;=4),INDEX([1]价格表!$B$4:$I$31,M2358,6),IF(AND(J2358&gt;4,J2358&lt;=5.5),INDEX([1]价格表!$B$4:$I$31,M2358,7),IF(J2358&gt;5.5,2.6+INDEX([1]价格表!$B$4:$I$31,M2358,8)*L2358)))))))</f>
        <v>1.8</v>
      </c>
      <c r="O2358" s="3"/>
      <c r="P2358" s="3"/>
      <c r="Q2358" s="3">
        <f t="shared" si="73"/>
        <v>0</v>
      </c>
    </row>
    <row r="2359" spans="1:17">
      <c r="A2359" s="11">
        <v>4312448953478</v>
      </c>
      <c r="B2359" s="1" t="s">
        <v>19</v>
      </c>
      <c r="C2359" s="12">
        <v>20210223</v>
      </c>
      <c r="D2359" s="12">
        <v>610538201209</v>
      </c>
      <c r="E2359" s="12" t="s">
        <v>19</v>
      </c>
      <c r="F2359" s="12">
        <v>20210305</v>
      </c>
      <c r="G2359" s="12" t="s">
        <v>20</v>
      </c>
      <c r="H2359" s="12" t="s">
        <v>24</v>
      </c>
      <c r="I2359" s="12" t="s">
        <v>25</v>
      </c>
      <c r="J2359" s="12">
        <v>1.24</v>
      </c>
      <c r="K2359" s="12" t="s">
        <v>23</v>
      </c>
      <c r="L2359">
        <f t="shared" si="72"/>
        <v>2</v>
      </c>
      <c r="M2359">
        <f>MATCH(H:H,[1]价格表!$B$4:$B$35,0)</f>
        <v>1</v>
      </c>
      <c r="N2359" s="4">
        <f>IF(J2359&lt;=0.3,INDEX([1]价格表!$B$4:$I$31,M2359,2),IF(AND(J2359&gt;0.3,J2359&lt;=1),INDEX([1]价格表!$B$4:$I$31,M2359,3),IF(AND(J2359&gt;1,J2359&lt;=2.2),INDEX([1]价格表!$B$4:$I$31,M2359,4),IF(AND(J2359&gt;2.2,J2359&lt;=3.3),INDEX([1]价格表!$B$4:$I$31,M2359,5),IF(AND(J2359&gt;3.3,J2359&lt;=4),INDEX([1]价格表!$B$4:$I$31,M2359,6),IF(AND(J2359&gt;4,J2359&lt;=5.5),INDEX([1]价格表!$B$4:$I$31,M2359,7),IF(J2359&gt;5.5,2.6+INDEX([1]价格表!$B$4:$I$31,M2359,8)*L2359)))))))</f>
        <v>2.15</v>
      </c>
      <c r="O2359" s="3"/>
      <c r="P2359" s="3"/>
      <c r="Q2359" s="3">
        <f t="shared" si="73"/>
        <v>0</v>
      </c>
    </row>
    <row r="2360" spans="1:17">
      <c r="A2360" s="11">
        <v>4312451816503</v>
      </c>
      <c r="B2360" s="1" t="s">
        <v>19</v>
      </c>
      <c r="C2360" s="12">
        <v>20210223</v>
      </c>
      <c r="D2360" s="12">
        <v>610538201209</v>
      </c>
      <c r="E2360" s="12" t="s">
        <v>19</v>
      </c>
      <c r="F2360" s="12">
        <v>20210305</v>
      </c>
      <c r="G2360" s="12" t="s">
        <v>20</v>
      </c>
      <c r="H2360" s="12" t="s">
        <v>43</v>
      </c>
      <c r="I2360" s="12" t="s">
        <v>44</v>
      </c>
      <c r="J2360" s="12">
        <v>0.78</v>
      </c>
      <c r="K2360" s="12" t="s">
        <v>23</v>
      </c>
      <c r="L2360">
        <f t="shared" si="72"/>
        <v>1</v>
      </c>
      <c r="M2360">
        <f>MATCH(H:H,[1]价格表!$B$4:$B$35,0)</f>
        <v>4</v>
      </c>
      <c r="N2360" s="4">
        <f>IF(J2360&lt;=0.3,INDEX([1]价格表!$B$4:$I$31,M2360,2),IF(AND(J2360&gt;0.3,J2360&lt;=1),INDEX([1]价格表!$B$4:$I$31,M2360,3),IF(AND(J2360&gt;1,J2360&lt;=2.2),INDEX([1]价格表!$B$4:$I$31,M2360,4),IF(AND(J2360&gt;2.2,J2360&lt;=3.3),INDEX([1]价格表!$B$4:$I$31,M2360,5),IF(AND(J2360&gt;3.3,J2360&lt;=4),INDEX([1]价格表!$B$4:$I$31,M2360,6),IF(AND(J2360&gt;4,J2360&lt;=5.5),INDEX([1]价格表!$B$4:$I$31,M2360,7),IF(J2360&gt;5.5,2.6+INDEX([1]价格表!$B$4:$I$31,M2360,8)*L2360)))))))</f>
        <v>1.8</v>
      </c>
      <c r="O2360" s="3"/>
      <c r="P2360" s="3"/>
      <c r="Q2360" s="3">
        <f t="shared" si="73"/>
        <v>0</v>
      </c>
    </row>
    <row r="2361" spans="1:17">
      <c r="A2361" s="11">
        <v>4312451816504</v>
      </c>
      <c r="B2361" s="1" t="s">
        <v>19</v>
      </c>
      <c r="C2361" s="12">
        <v>20210223</v>
      </c>
      <c r="D2361" s="12">
        <v>610538201209</v>
      </c>
      <c r="E2361" s="12" t="s">
        <v>19</v>
      </c>
      <c r="F2361" s="12">
        <v>20210305</v>
      </c>
      <c r="G2361" s="12" t="s">
        <v>20</v>
      </c>
      <c r="H2361" s="12" t="s">
        <v>54</v>
      </c>
      <c r="I2361" s="12" t="s">
        <v>106</v>
      </c>
      <c r="J2361" s="12">
        <v>0.8</v>
      </c>
      <c r="K2361" s="12" t="s">
        <v>23</v>
      </c>
      <c r="L2361">
        <f t="shared" si="72"/>
        <v>1</v>
      </c>
      <c r="M2361">
        <f>MATCH(H:H,[1]价格表!$B$4:$B$35,0)</f>
        <v>10</v>
      </c>
      <c r="N2361" s="4">
        <f>IF(J2361&lt;=0.3,INDEX([1]价格表!$B$4:$I$31,M2361,2),IF(AND(J2361&gt;0.3,J2361&lt;=1),INDEX([1]价格表!$B$4:$I$31,M2361,3),IF(AND(J2361&gt;1,J2361&lt;=2.2),INDEX([1]价格表!$B$4:$I$31,M2361,4),IF(AND(J2361&gt;2.2,J2361&lt;=3.3),INDEX([1]价格表!$B$4:$I$31,M2361,5),IF(AND(J2361&gt;3.3,J2361&lt;=4),INDEX([1]价格表!$B$4:$I$31,M2361,6),IF(AND(J2361&gt;4,J2361&lt;=5.5),INDEX([1]价格表!$B$4:$I$31,M2361,7),IF(J2361&gt;5.5,2.6+INDEX([1]价格表!$B$4:$I$31,M2361,8)*L2361)))))))</f>
        <v>1.8</v>
      </c>
      <c r="O2361" s="3"/>
      <c r="P2361" s="3"/>
      <c r="Q2361" s="3">
        <f t="shared" si="73"/>
        <v>0</v>
      </c>
    </row>
    <row r="2362" spans="1:17">
      <c r="A2362" s="11">
        <v>4312451816505</v>
      </c>
      <c r="B2362" s="1" t="s">
        <v>19</v>
      </c>
      <c r="C2362" s="12">
        <v>20210223</v>
      </c>
      <c r="D2362" s="12">
        <v>610538201209</v>
      </c>
      <c r="E2362" s="12" t="s">
        <v>19</v>
      </c>
      <c r="F2362" s="12">
        <v>20210305</v>
      </c>
      <c r="G2362" s="12" t="s">
        <v>20</v>
      </c>
      <c r="H2362" s="12" t="s">
        <v>47</v>
      </c>
      <c r="I2362" s="12" t="s">
        <v>222</v>
      </c>
      <c r="J2362" s="12">
        <v>0.78</v>
      </c>
      <c r="K2362" s="12" t="s">
        <v>23</v>
      </c>
      <c r="L2362">
        <f t="shared" si="72"/>
        <v>1</v>
      </c>
      <c r="M2362">
        <f>MATCH(H:H,[1]价格表!$B$4:$B$35,0)</f>
        <v>12</v>
      </c>
      <c r="N2362" s="4">
        <f>IF(J2362&lt;=0.3,INDEX([1]价格表!$B$4:$I$31,M2362,2),IF(AND(J2362&gt;0.3,J2362&lt;=1),INDEX([1]价格表!$B$4:$I$31,M2362,3),IF(AND(J2362&gt;1,J2362&lt;=2.2),INDEX([1]价格表!$B$4:$I$31,M2362,4),IF(AND(J2362&gt;2.2,J2362&lt;=3.3),INDEX([1]价格表!$B$4:$I$31,M2362,5),IF(AND(J2362&gt;3.3,J2362&lt;=4),INDEX([1]价格表!$B$4:$I$31,M2362,6),IF(AND(J2362&gt;4,J2362&lt;=5.5),INDEX([1]价格表!$B$4:$I$31,M2362,7),IF(J2362&gt;5.5,2.6+INDEX([1]价格表!$B$4:$I$31,M2362,8)*L2362)))))))</f>
        <v>1.8</v>
      </c>
      <c r="O2362" s="3"/>
      <c r="P2362" s="3"/>
      <c r="Q2362" s="3">
        <f t="shared" si="73"/>
        <v>0</v>
      </c>
    </row>
    <row r="2363" spans="1:17">
      <c r="A2363" s="11">
        <v>4312451816506</v>
      </c>
      <c r="B2363" s="1" t="s">
        <v>19</v>
      </c>
      <c r="C2363" s="12">
        <v>20210223</v>
      </c>
      <c r="D2363" s="12">
        <v>610538201209</v>
      </c>
      <c r="E2363" s="12" t="s">
        <v>19</v>
      </c>
      <c r="F2363" s="12">
        <v>20210305</v>
      </c>
      <c r="G2363" s="12" t="s">
        <v>20</v>
      </c>
      <c r="H2363" s="12" t="s">
        <v>24</v>
      </c>
      <c r="I2363" s="12" t="s">
        <v>111</v>
      </c>
      <c r="J2363" s="12">
        <v>0.84</v>
      </c>
      <c r="K2363" s="12" t="s">
        <v>23</v>
      </c>
      <c r="L2363">
        <f t="shared" si="72"/>
        <v>1</v>
      </c>
      <c r="M2363">
        <f>MATCH(H:H,[1]价格表!$B$4:$B$35,0)</f>
        <v>1</v>
      </c>
      <c r="N2363" s="4">
        <f>IF(J2363&lt;=0.3,INDEX([1]价格表!$B$4:$I$31,M2363,2),IF(AND(J2363&gt;0.3,J2363&lt;=1),INDEX([1]价格表!$B$4:$I$31,M2363,3),IF(AND(J2363&gt;1,J2363&lt;=2.2),INDEX([1]价格表!$B$4:$I$31,M2363,4),IF(AND(J2363&gt;2.2,J2363&lt;=3.3),INDEX([1]价格表!$B$4:$I$31,M2363,5),IF(AND(J2363&gt;3.3,J2363&lt;=4),INDEX([1]价格表!$B$4:$I$31,M2363,6),IF(AND(J2363&gt;4,J2363&lt;=5.5),INDEX([1]价格表!$B$4:$I$31,M2363,7),IF(J2363&gt;5.5,2.6+INDEX([1]价格表!$B$4:$I$31,M2363,8)*L2363)))))))</f>
        <v>1.8</v>
      </c>
      <c r="O2363" s="3"/>
      <c r="P2363" s="3"/>
      <c r="Q2363" s="3">
        <f t="shared" si="73"/>
        <v>0</v>
      </c>
    </row>
    <row r="2364" spans="1:17">
      <c r="A2364" s="11">
        <v>4312451816507</v>
      </c>
      <c r="B2364" s="1" t="s">
        <v>19</v>
      </c>
      <c r="C2364" s="12">
        <v>20210223</v>
      </c>
      <c r="D2364" s="12">
        <v>610538201209</v>
      </c>
      <c r="E2364" s="12" t="s">
        <v>19</v>
      </c>
      <c r="F2364" s="12">
        <v>20210305</v>
      </c>
      <c r="G2364" s="12" t="s">
        <v>20</v>
      </c>
      <c r="H2364" s="12" t="s">
        <v>21</v>
      </c>
      <c r="I2364" s="12" t="s">
        <v>57</v>
      </c>
      <c r="J2364" s="12">
        <v>0.81</v>
      </c>
      <c r="K2364" s="12" t="s">
        <v>23</v>
      </c>
      <c r="L2364">
        <f t="shared" si="72"/>
        <v>1</v>
      </c>
      <c r="M2364">
        <f>MATCH(H:H,[1]价格表!$B$4:$B$35,0)</f>
        <v>15</v>
      </c>
      <c r="N2364" s="4">
        <f>IF(J2364&lt;=0.3,INDEX([1]价格表!$B$4:$I$31,M2364,2),IF(AND(J2364&gt;0.3,J2364&lt;=1),INDEX([1]价格表!$B$4:$I$31,M2364,3),IF(AND(J2364&gt;1,J2364&lt;=2.2),INDEX([1]价格表!$B$4:$I$31,M2364,4),IF(AND(J2364&gt;2.2,J2364&lt;=3.3),INDEX([1]价格表!$B$4:$I$31,M2364,5),IF(AND(J2364&gt;3.3,J2364&lt;=4),INDEX([1]价格表!$B$4:$I$31,M2364,6),IF(AND(J2364&gt;4,J2364&lt;=5.5),INDEX([1]价格表!$B$4:$I$31,M2364,7),IF(J2364&gt;5.5,2.6+INDEX([1]价格表!$B$4:$I$31,M2364,8)*L2364)))))))</f>
        <v>1.8</v>
      </c>
      <c r="O2364" s="3"/>
      <c r="P2364" s="3"/>
      <c r="Q2364" s="3">
        <f t="shared" si="73"/>
        <v>0</v>
      </c>
    </row>
    <row r="2365" spans="1:17">
      <c r="A2365" s="11">
        <v>4312451816508</v>
      </c>
      <c r="B2365" s="1" t="s">
        <v>19</v>
      </c>
      <c r="C2365" s="12">
        <v>20210223</v>
      </c>
      <c r="D2365" s="12">
        <v>610538201209</v>
      </c>
      <c r="E2365" s="12" t="s">
        <v>19</v>
      </c>
      <c r="F2365" s="12">
        <v>20210305</v>
      </c>
      <c r="G2365" s="12" t="s">
        <v>20</v>
      </c>
      <c r="H2365" s="12" t="s">
        <v>24</v>
      </c>
      <c r="I2365" s="12" t="s">
        <v>111</v>
      </c>
      <c r="J2365" s="12">
        <v>0.78</v>
      </c>
      <c r="K2365" s="12" t="s">
        <v>23</v>
      </c>
      <c r="L2365">
        <f t="shared" si="72"/>
        <v>1</v>
      </c>
      <c r="M2365">
        <f>MATCH(H:H,[1]价格表!$B$4:$B$35,0)</f>
        <v>1</v>
      </c>
      <c r="N2365" s="4">
        <f>IF(J2365&lt;=0.3,INDEX([1]价格表!$B$4:$I$31,M2365,2),IF(AND(J2365&gt;0.3,J2365&lt;=1),INDEX([1]价格表!$B$4:$I$31,M2365,3),IF(AND(J2365&gt;1,J2365&lt;=2.2),INDEX([1]价格表!$B$4:$I$31,M2365,4),IF(AND(J2365&gt;2.2,J2365&lt;=3.3),INDEX([1]价格表!$B$4:$I$31,M2365,5),IF(AND(J2365&gt;3.3,J2365&lt;=4),INDEX([1]价格表!$B$4:$I$31,M2365,6),IF(AND(J2365&gt;4,J2365&lt;=5.5),INDEX([1]价格表!$B$4:$I$31,M2365,7),IF(J2365&gt;5.5,2.6+INDEX([1]价格表!$B$4:$I$31,M2365,8)*L2365)))))))</f>
        <v>1.8</v>
      </c>
      <c r="O2365" s="3"/>
      <c r="P2365" s="3"/>
      <c r="Q2365" s="3">
        <f t="shared" si="73"/>
        <v>0</v>
      </c>
    </row>
    <row r="2366" spans="1:17">
      <c r="A2366" s="11">
        <v>4312453709759</v>
      </c>
      <c r="B2366" s="1" t="s">
        <v>19</v>
      </c>
      <c r="C2366" s="12">
        <v>20210223</v>
      </c>
      <c r="D2366" s="12">
        <v>610538201209</v>
      </c>
      <c r="E2366" s="12" t="s">
        <v>19</v>
      </c>
      <c r="F2366" s="12">
        <v>20210305</v>
      </c>
      <c r="G2366" s="12" t="s">
        <v>20</v>
      </c>
      <c r="H2366" s="12" t="s">
        <v>24</v>
      </c>
      <c r="I2366" s="12" t="s">
        <v>25</v>
      </c>
      <c r="J2366" s="12">
        <v>1</v>
      </c>
      <c r="K2366" s="12" t="s">
        <v>23</v>
      </c>
      <c r="L2366">
        <f t="shared" si="72"/>
        <v>1</v>
      </c>
      <c r="M2366">
        <f>MATCH(H:H,[1]价格表!$B$4:$B$35,0)</f>
        <v>1</v>
      </c>
      <c r="N2366" s="4">
        <f>IF(J2366&lt;=0.3,INDEX([1]价格表!$B$4:$I$31,M2366,2),IF(AND(J2366&gt;0.3,J2366&lt;=1),INDEX([1]价格表!$B$4:$I$31,M2366,3),IF(AND(J2366&gt;1,J2366&lt;=2.2),INDEX([1]价格表!$B$4:$I$31,M2366,4),IF(AND(J2366&gt;2.2,J2366&lt;=3.3),INDEX([1]价格表!$B$4:$I$31,M2366,5),IF(AND(J2366&gt;3.3,J2366&lt;=4),INDEX([1]价格表!$B$4:$I$31,M2366,6),IF(AND(J2366&gt;4,J2366&lt;=5.5),INDEX([1]价格表!$B$4:$I$31,M2366,7),IF(J2366&gt;5.5,2.6+INDEX([1]价格表!$B$4:$I$31,M2366,8)*L2366)))))))</f>
        <v>1.8</v>
      </c>
      <c r="O2366" s="3"/>
      <c r="P2366" s="3"/>
      <c r="Q2366" s="3">
        <f t="shared" si="73"/>
        <v>0</v>
      </c>
    </row>
    <row r="2367" spans="1:17">
      <c r="A2367" s="11">
        <v>4312453709760</v>
      </c>
      <c r="B2367" s="1" t="s">
        <v>19</v>
      </c>
      <c r="C2367" s="12">
        <v>20210223</v>
      </c>
      <c r="D2367" s="12">
        <v>610538201209</v>
      </c>
      <c r="E2367" s="12" t="s">
        <v>19</v>
      </c>
      <c r="F2367" s="12">
        <v>20210305</v>
      </c>
      <c r="G2367" s="12" t="s">
        <v>20</v>
      </c>
      <c r="H2367" s="12" t="s">
        <v>24</v>
      </c>
      <c r="I2367" s="12" t="s">
        <v>80</v>
      </c>
      <c r="J2367" s="12">
        <v>0.64</v>
      </c>
      <c r="K2367" s="12" t="s">
        <v>23</v>
      </c>
      <c r="L2367">
        <f t="shared" si="72"/>
        <v>1</v>
      </c>
      <c r="M2367">
        <f>MATCH(H:H,[1]价格表!$B$4:$B$35,0)</f>
        <v>1</v>
      </c>
      <c r="N2367" s="4">
        <f>IF(J2367&lt;=0.3,INDEX([1]价格表!$B$4:$I$31,M2367,2),IF(AND(J2367&gt;0.3,J2367&lt;=1),INDEX([1]价格表!$B$4:$I$31,M2367,3),IF(AND(J2367&gt;1,J2367&lt;=2.2),INDEX([1]价格表!$B$4:$I$31,M2367,4),IF(AND(J2367&gt;2.2,J2367&lt;=3.3),INDEX([1]价格表!$B$4:$I$31,M2367,5),IF(AND(J2367&gt;3.3,J2367&lt;=4),INDEX([1]价格表!$B$4:$I$31,M2367,6),IF(AND(J2367&gt;4,J2367&lt;=5.5),INDEX([1]价格表!$B$4:$I$31,M2367,7),IF(J2367&gt;5.5,2.6+INDEX([1]价格表!$B$4:$I$31,M2367,8)*L2367)))))))</f>
        <v>1.8</v>
      </c>
      <c r="O2367" s="3"/>
      <c r="P2367" s="3"/>
      <c r="Q2367" s="3">
        <f t="shared" si="73"/>
        <v>0</v>
      </c>
    </row>
    <row r="2368" spans="1:17">
      <c r="A2368" s="11">
        <v>4312455134456</v>
      </c>
      <c r="B2368" s="1" t="s">
        <v>19</v>
      </c>
      <c r="C2368" s="12">
        <v>20210223</v>
      </c>
      <c r="D2368" s="12">
        <v>610538201209</v>
      </c>
      <c r="E2368" s="12" t="s">
        <v>19</v>
      </c>
      <c r="F2368" s="12">
        <v>20210305</v>
      </c>
      <c r="G2368" s="12" t="s">
        <v>20</v>
      </c>
      <c r="H2368" s="12" t="s">
        <v>40</v>
      </c>
      <c r="I2368" s="12" t="s">
        <v>223</v>
      </c>
      <c r="J2368" s="12">
        <v>0.95</v>
      </c>
      <c r="K2368" s="12" t="s">
        <v>23</v>
      </c>
      <c r="L2368">
        <f t="shared" si="72"/>
        <v>1</v>
      </c>
      <c r="M2368">
        <f>MATCH(H:H,[1]价格表!$B$4:$B$35,0)</f>
        <v>9</v>
      </c>
      <c r="N2368" s="4">
        <f>IF(J2368&lt;=0.3,INDEX([1]价格表!$B$4:$I$31,M2368,2),IF(AND(J2368&gt;0.3,J2368&lt;=1),INDEX([1]价格表!$B$4:$I$31,M2368,3),IF(AND(J2368&gt;1,J2368&lt;=2.2),INDEX([1]价格表!$B$4:$I$31,M2368,4),IF(AND(J2368&gt;2.2,J2368&lt;=3.3),INDEX([1]价格表!$B$4:$I$31,M2368,5),IF(AND(J2368&gt;3.3,J2368&lt;=4),INDEX([1]价格表!$B$4:$I$31,M2368,6),IF(AND(J2368&gt;4,J2368&lt;=5.5),INDEX([1]价格表!$B$4:$I$31,M2368,7),IF(J2368&gt;5.5,2.6+INDEX([1]价格表!$B$4:$I$31,M2368,8)*L2368)))))))</f>
        <v>1.8</v>
      </c>
      <c r="O2368" s="3"/>
      <c r="P2368" s="3"/>
      <c r="Q2368" s="3">
        <f t="shared" si="73"/>
        <v>0</v>
      </c>
    </row>
    <row r="2369" spans="1:17">
      <c r="A2369" s="11">
        <v>4312455134457</v>
      </c>
      <c r="B2369" s="1" t="s">
        <v>19</v>
      </c>
      <c r="C2369" s="12">
        <v>20210223</v>
      </c>
      <c r="D2369" s="12">
        <v>610538201209</v>
      </c>
      <c r="E2369" s="12" t="s">
        <v>19</v>
      </c>
      <c r="F2369" s="12">
        <v>20210305</v>
      </c>
      <c r="G2369" s="12" t="s">
        <v>20</v>
      </c>
      <c r="H2369" s="12" t="s">
        <v>24</v>
      </c>
      <c r="I2369" s="12" t="s">
        <v>111</v>
      </c>
      <c r="J2369" s="12">
        <v>0.82</v>
      </c>
      <c r="K2369" s="12" t="s">
        <v>23</v>
      </c>
      <c r="L2369">
        <f t="shared" si="72"/>
        <v>1</v>
      </c>
      <c r="M2369">
        <f>MATCH(H:H,[1]价格表!$B$4:$B$35,0)</f>
        <v>1</v>
      </c>
      <c r="N2369" s="4">
        <f>IF(J2369&lt;=0.3,INDEX([1]价格表!$B$4:$I$31,M2369,2),IF(AND(J2369&gt;0.3,J2369&lt;=1),INDEX([1]价格表!$B$4:$I$31,M2369,3),IF(AND(J2369&gt;1,J2369&lt;=2.2),INDEX([1]价格表!$B$4:$I$31,M2369,4),IF(AND(J2369&gt;2.2,J2369&lt;=3.3),INDEX([1]价格表!$B$4:$I$31,M2369,5),IF(AND(J2369&gt;3.3,J2369&lt;=4),INDEX([1]价格表!$B$4:$I$31,M2369,6),IF(AND(J2369&gt;4,J2369&lt;=5.5),INDEX([1]价格表!$B$4:$I$31,M2369,7),IF(J2369&gt;5.5,2.6+INDEX([1]价格表!$B$4:$I$31,M2369,8)*L2369)))))))</f>
        <v>1.8</v>
      </c>
      <c r="O2369" s="3"/>
      <c r="P2369" s="3"/>
      <c r="Q2369" s="3">
        <f t="shared" si="73"/>
        <v>0</v>
      </c>
    </row>
    <row r="2370" spans="1:17">
      <c r="A2370" s="11">
        <v>4312455134458</v>
      </c>
      <c r="B2370" s="1" t="s">
        <v>19</v>
      </c>
      <c r="C2370" s="12">
        <v>20210223</v>
      </c>
      <c r="D2370" s="12">
        <v>610538201209</v>
      </c>
      <c r="E2370" s="12" t="s">
        <v>19</v>
      </c>
      <c r="F2370" s="12">
        <v>20210305</v>
      </c>
      <c r="G2370" s="12" t="s">
        <v>20</v>
      </c>
      <c r="H2370" s="12" t="s">
        <v>45</v>
      </c>
      <c r="I2370" s="12" t="s">
        <v>271</v>
      </c>
      <c r="J2370" s="12">
        <v>1.46</v>
      </c>
      <c r="K2370" s="12" t="s">
        <v>23</v>
      </c>
      <c r="L2370">
        <f t="shared" si="72"/>
        <v>2</v>
      </c>
      <c r="M2370">
        <f>MATCH(H:H,[1]价格表!$B$4:$B$35,0)</f>
        <v>20</v>
      </c>
      <c r="N2370" s="4">
        <f>IF(J2370&lt;=0.3,INDEX([1]价格表!$B$4:$I$31,M2370,2),IF(AND(J2370&gt;0.3,J2370&lt;=1),INDEX([1]价格表!$B$4:$I$31,M2370,3),IF(AND(J2370&gt;1,J2370&lt;=2.2),INDEX([1]价格表!$B$4:$I$31,M2370,4),IF(AND(J2370&gt;2.2,J2370&lt;=3.3),INDEX([1]价格表!$B$4:$I$31,M2370,5),IF(AND(J2370&gt;3.3,J2370&lt;=4),INDEX([1]价格表!$B$4:$I$31,M2370,6),IF(AND(J2370&gt;4,J2370&lt;=5.5),INDEX([1]价格表!$B$4:$I$31,M2370,7),IF(J2370&gt;5.5,2.6+INDEX([1]价格表!$B$4:$I$31,M2370,8)*L2370)))))))</f>
        <v>2.15</v>
      </c>
      <c r="O2370" s="3"/>
      <c r="P2370" s="3"/>
      <c r="Q2370" s="3">
        <f t="shared" si="73"/>
        <v>0</v>
      </c>
    </row>
    <row r="2371" spans="1:17">
      <c r="A2371" s="11">
        <v>4312455134459</v>
      </c>
      <c r="B2371" s="1" t="s">
        <v>19</v>
      </c>
      <c r="C2371" s="12">
        <v>20210223</v>
      </c>
      <c r="D2371" s="12">
        <v>610538201209</v>
      </c>
      <c r="E2371" s="12" t="s">
        <v>19</v>
      </c>
      <c r="F2371" s="12">
        <v>20210305</v>
      </c>
      <c r="G2371" s="12" t="s">
        <v>20</v>
      </c>
      <c r="H2371" s="12" t="s">
        <v>24</v>
      </c>
      <c r="I2371" s="12" t="s">
        <v>111</v>
      </c>
      <c r="J2371" s="12">
        <v>0.92</v>
      </c>
      <c r="K2371" s="12" t="s">
        <v>23</v>
      </c>
      <c r="L2371">
        <f t="shared" si="72"/>
        <v>1</v>
      </c>
      <c r="M2371">
        <f>MATCH(H:H,[1]价格表!$B$4:$B$35,0)</f>
        <v>1</v>
      </c>
      <c r="N2371" s="4">
        <f>IF(J2371&lt;=0.3,INDEX([1]价格表!$B$4:$I$31,M2371,2),IF(AND(J2371&gt;0.3,J2371&lt;=1),INDEX([1]价格表!$B$4:$I$31,M2371,3),IF(AND(J2371&gt;1,J2371&lt;=2.2),INDEX([1]价格表!$B$4:$I$31,M2371,4),IF(AND(J2371&gt;2.2,J2371&lt;=3.3),INDEX([1]价格表!$B$4:$I$31,M2371,5),IF(AND(J2371&gt;3.3,J2371&lt;=4),INDEX([1]价格表!$B$4:$I$31,M2371,6),IF(AND(J2371&gt;4,J2371&lt;=5.5),INDEX([1]价格表!$B$4:$I$31,M2371,7),IF(J2371&gt;5.5,2.6+INDEX([1]价格表!$B$4:$I$31,M2371,8)*L2371)))))))</f>
        <v>1.8</v>
      </c>
      <c r="O2371" s="3"/>
      <c r="P2371" s="3"/>
      <c r="Q2371" s="3">
        <f t="shared" si="73"/>
        <v>0</v>
      </c>
    </row>
    <row r="2372" spans="1:17">
      <c r="A2372" s="11">
        <v>4312455164729</v>
      </c>
      <c r="B2372" s="1" t="s">
        <v>19</v>
      </c>
      <c r="C2372" s="12">
        <v>20210223</v>
      </c>
      <c r="D2372" s="12">
        <v>610538201209</v>
      </c>
      <c r="E2372" s="12" t="s">
        <v>19</v>
      </c>
      <c r="F2372" s="12">
        <v>20210305</v>
      </c>
      <c r="G2372" s="12" t="s">
        <v>20</v>
      </c>
      <c r="H2372" s="12" t="s">
        <v>24</v>
      </c>
      <c r="I2372" s="12" t="s">
        <v>305</v>
      </c>
      <c r="J2372" s="12">
        <v>0.47</v>
      </c>
      <c r="K2372" s="12" t="s">
        <v>23</v>
      </c>
      <c r="L2372">
        <f t="shared" ref="L2372:L2435" si="74">ROUNDUP(J2372,0)</f>
        <v>1</v>
      </c>
      <c r="M2372">
        <f>MATCH(H:H,[1]价格表!$B$4:$B$35,0)</f>
        <v>1</v>
      </c>
      <c r="N2372" s="4">
        <f>IF(J2372&lt;=0.3,INDEX([1]价格表!$B$4:$I$31,M2372,2),IF(AND(J2372&gt;0.3,J2372&lt;=1),INDEX([1]价格表!$B$4:$I$31,M2372,3),IF(AND(J2372&gt;1,J2372&lt;=2.2),INDEX([1]价格表!$B$4:$I$31,M2372,4),IF(AND(J2372&gt;2.2,J2372&lt;=3.3),INDEX([1]价格表!$B$4:$I$31,M2372,5),IF(AND(J2372&gt;3.3,J2372&lt;=4),INDEX([1]价格表!$B$4:$I$31,M2372,6),IF(AND(J2372&gt;4,J2372&lt;=5.5),INDEX([1]价格表!$B$4:$I$31,M2372,7),IF(J2372&gt;5.5,2.6+INDEX([1]价格表!$B$4:$I$31,M2372,8)*L2372)))))))</f>
        <v>1.8</v>
      </c>
      <c r="O2372" s="3"/>
      <c r="P2372" s="3"/>
      <c r="Q2372" s="3">
        <f t="shared" ref="Q2372:Q2435" si="75">IF(P2372&gt;0,P2372-N2372,0)</f>
        <v>0</v>
      </c>
    </row>
    <row r="2373" spans="1:17">
      <c r="A2373" s="11">
        <v>4607047761477</v>
      </c>
      <c r="B2373" s="1" t="s">
        <v>19</v>
      </c>
      <c r="C2373" s="12">
        <v>20210223</v>
      </c>
      <c r="D2373" s="12">
        <v>610538201209</v>
      </c>
      <c r="E2373" s="12" t="s">
        <v>19</v>
      </c>
      <c r="F2373" s="12">
        <v>20210305</v>
      </c>
      <c r="G2373" s="12" t="s">
        <v>20</v>
      </c>
      <c r="H2373" s="12" t="s">
        <v>54</v>
      </c>
      <c r="I2373" s="12" t="s">
        <v>55</v>
      </c>
      <c r="J2373" s="12">
        <v>1.88</v>
      </c>
      <c r="K2373" s="12" t="s">
        <v>23</v>
      </c>
      <c r="L2373">
        <f t="shared" si="74"/>
        <v>2</v>
      </c>
      <c r="M2373">
        <f>MATCH(H:H,[1]价格表!$B$4:$B$35,0)</f>
        <v>10</v>
      </c>
      <c r="N2373" s="4">
        <f>IF(J2373&lt;=0.3,INDEX([1]价格表!$B$4:$I$31,M2373,2),IF(AND(J2373&gt;0.3,J2373&lt;=1),INDEX([1]价格表!$B$4:$I$31,M2373,3),IF(AND(J2373&gt;1,J2373&lt;=2.2),INDEX([1]价格表!$B$4:$I$31,M2373,4),IF(AND(J2373&gt;2.2,J2373&lt;=3.3),INDEX([1]价格表!$B$4:$I$31,M2373,5),IF(AND(J2373&gt;3.3,J2373&lt;=4),INDEX([1]价格表!$B$4:$I$31,M2373,6),IF(AND(J2373&gt;4,J2373&lt;=5.5),INDEX([1]价格表!$B$4:$I$31,M2373,7),IF(J2373&gt;5.5,2.6+INDEX([1]价格表!$B$4:$I$31,M2373,8)*L2373)))))))</f>
        <v>2.15</v>
      </c>
      <c r="O2373" s="3"/>
      <c r="P2373" s="3"/>
      <c r="Q2373" s="3">
        <f t="shared" si="75"/>
        <v>0</v>
      </c>
    </row>
    <row r="2374" spans="1:17">
      <c r="A2374" s="11">
        <v>4607048467950</v>
      </c>
      <c r="B2374" s="1" t="s">
        <v>19</v>
      </c>
      <c r="C2374" s="12">
        <v>20210223</v>
      </c>
      <c r="D2374" s="12">
        <v>610538201209</v>
      </c>
      <c r="E2374" s="12" t="s">
        <v>19</v>
      </c>
      <c r="F2374" s="12">
        <v>20210305</v>
      </c>
      <c r="G2374" s="12" t="s">
        <v>20</v>
      </c>
      <c r="H2374" s="12" t="s">
        <v>38</v>
      </c>
      <c r="I2374" s="12" t="s">
        <v>148</v>
      </c>
      <c r="J2374" s="12">
        <v>2.41</v>
      </c>
      <c r="K2374" s="12" t="s">
        <v>23</v>
      </c>
      <c r="L2374">
        <f t="shared" si="74"/>
        <v>3</v>
      </c>
      <c r="M2374">
        <f>MATCH(H:H,[1]价格表!$B$4:$B$35,0)</f>
        <v>5</v>
      </c>
      <c r="N2374" s="4">
        <f>IF(J2374&lt;=0.3,INDEX([1]价格表!$B$4:$I$31,M2374,2),IF(AND(J2374&gt;0.3,J2374&lt;=1),INDEX([1]价格表!$B$4:$I$31,M2374,3),IF(AND(J2374&gt;1,J2374&lt;=2.2),INDEX([1]价格表!$B$4:$I$31,M2374,4),IF(AND(J2374&gt;2.2,J2374&lt;=3.3),INDEX([1]价格表!$B$4:$I$31,M2374,5),IF(AND(J2374&gt;3.3,J2374&lt;=4),INDEX([1]价格表!$B$4:$I$31,M2374,6),IF(AND(J2374&gt;4,J2374&lt;=5.5),INDEX([1]价格表!$B$4:$I$31,M2374,7),IF(J2374&gt;5.5,2.6+INDEX([1]价格表!$B$4:$I$31,M2374,8)*L2374)))))))</f>
        <v>2.5</v>
      </c>
      <c r="O2374" s="3"/>
      <c r="P2374" s="3"/>
      <c r="Q2374" s="3">
        <f t="shared" si="75"/>
        <v>0</v>
      </c>
    </row>
    <row r="2375" spans="1:17">
      <c r="A2375" s="11">
        <v>4607048468647</v>
      </c>
      <c r="B2375" s="1" t="s">
        <v>19</v>
      </c>
      <c r="C2375" s="12">
        <v>20210223</v>
      </c>
      <c r="D2375" s="12">
        <v>610538201209</v>
      </c>
      <c r="E2375" s="12" t="s">
        <v>19</v>
      </c>
      <c r="F2375" s="12">
        <v>20210305</v>
      </c>
      <c r="G2375" s="12" t="s">
        <v>20</v>
      </c>
      <c r="H2375" s="12" t="s">
        <v>226</v>
      </c>
      <c r="I2375" s="12" t="s">
        <v>306</v>
      </c>
      <c r="J2375" s="12">
        <v>1.92</v>
      </c>
      <c r="K2375" s="12" t="s">
        <v>23</v>
      </c>
      <c r="L2375">
        <f t="shared" si="74"/>
        <v>2</v>
      </c>
      <c r="M2375">
        <f>MATCH(H:H,[1]价格表!$B$4:$B$35,0)</f>
        <v>25</v>
      </c>
      <c r="N2375" s="4">
        <f>IF(J2375&lt;=0.3,INDEX([1]价格表!$B$4:$I$31,M2375,2),IF(AND(J2375&gt;0.3,J2375&lt;=1),INDEX([1]价格表!$B$4:$I$31,M2375,3),IF(AND(J2375&gt;1,J2375&lt;=2.2),INDEX([1]价格表!$B$4:$I$31,M2375,4),IF(AND(J2375&gt;2.2,J2375&lt;=3.3),INDEX([1]价格表!$B$4:$I$31,M2375,5),IF(AND(J2375&gt;3.3,J2375&lt;=4),INDEX([1]价格表!$B$4:$I$31,M2375,6),IF(AND(J2375&gt;4,J2375&lt;=5.5),INDEX([1]价格表!$B$4:$I$31,M2375,7),IF(J2375&gt;5.5,2.6+INDEX([1]价格表!$B$4:$I$31,M2375,8)*L2375)))))))</f>
        <v>2.15</v>
      </c>
      <c r="O2375" s="3"/>
      <c r="P2375" s="3"/>
      <c r="Q2375" s="3">
        <f t="shared" si="75"/>
        <v>0</v>
      </c>
    </row>
    <row r="2376" spans="1:17">
      <c r="A2376" s="11">
        <v>4607048469347</v>
      </c>
      <c r="B2376" s="1" t="s">
        <v>19</v>
      </c>
      <c r="C2376" s="12">
        <v>20210223</v>
      </c>
      <c r="D2376" s="12">
        <v>610538201209</v>
      </c>
      <c r="E2376" s="12" t="s">
        <v>19</v>
      </c>
      <c r="F2376" s="12">
        <v>20210305</v>
      </c>
      <c r="G2376" s="12" t="s">
        <v>20</v>
      </c>
      <c r="H2376" s="12" t="s">
        <v>21</v>
      </c>
      <c r="I2376" s="12" t="s">
        <v>71</v>
      </c>
      <c r="J2376" s="12">
        <v>2.37</v>
      </c>
      <c r="K2376" s="12" t="s">
        <v>23</v>
      </c>
      <c r="L2376">
        <f t="shared" si="74"/>
        <v>3</v>
      </c>
      <c r="M2376">
        <f>MATCH(H:H,[1]价格表!$B$4:$B$35,0)</f>
        <v>15</v>
      </c>
      <c r="N2376" s="4">
        <f>IF(J2376&lt;=0.3,INDEX([1]价格表!$B$4:$I$31,M2376,2),IF(AND(J2376&gt;0.3,J2376&lt;=1),INDEX([1]价格表!$B$4:$I$31,M2376,3),IF(AND(J2376&gt;1,J2376&lt;=2.2),INDEX([1]价格表!$B$4:$I$31,M2376,4),IF(AND(J2376&gt;2.2,J2376&lt;=3.3),INDEX([1]价格表!$B$4:$I$31,M2376,5),IF(AND(J2376&gt;3.3,J2376&lt;=4),INDEX([1]价格表!$B$4:$I$31,M2376,6),IF(AND(J2376&gt;4,J2376&lt;=5.5),INDEX([1]价格表!$B$4:$I$31,M2376,7),IF(J2376&gt;5.5,2.6+INDEX([1]价格表!$B$4:$I$31,M2376,8)*L2376)))))))</f>
        <v>2.5</v>
      </c>
      <c r="O2376" s="3"/>
      <c r="P2376" s="3"/>
      <c r="Q2376" s="3">
        <f t="shared" si="75"/>
        <v>0</v>
      </c>
    </row>
    <row r="2377" spans="1:17">
      <c r="A2377" s="11">
        <v>4607048492739</v>
      </c>
      <c r="B2377" s="1" t="s">
        <v>19</v>
      </c>
      <c r="C2377" s="12">
        <v>20210223</v>
      </c>
      <c r="D2377" s="12">
        <v>610538201209</v>
      </c>
      <c r="E2377" s="12" t="s">
        <v>19</v>
      </c>
      <c r="F2377" s="12">
        <v>20210305</v>
      </c>
      <c r="G2377" s="12" t="s">
        <v>20</v>
      </c>
      <c r="H2377" s="12" t="s">
        <v>33</v>
      </c>
      <c r="I2377" s="12" t="s">
        <v>247</v>
      </c>
      <c r="J2377" s="12">
        <v>1.92</v>
      </c>
      <c r="K2377" s="12" t="s">
        <v>23</v>
      </c>
      <c r="L2377">
        <f t="shared" si="74"/>
        <v>2</v>
      </c>
      <c r="M2377">
        <f>MATCH(H:H,[1]价格表!$B$4:$B$35,0)</f>
        <v>7</v>
      </c>
      <c r="N2377" s="4">
        <f>IF(J2377&lt;=0.3,INDEX([1]价格表!$B$4:$I$31,M2377,2),IF(AND(J2377&gt;0.3,J2377&lt;=1),INDEX([1]价格表!$B$4:$I$31,M2377,3),IF(AND(J2377&gt;1,J2377&lt;=2.2),INDEX([1]价格表!$B$4:$I$31,M2377,4),IF(AND(J2377&gt;2.2,J2377&lt;=3.3),INDEX([1]价格表!$B$4:$I$31,M2377,5),IF(AND(J2377&gt;3.3,J2377&lt;=4),INDEX([1]价格表!$B$4:$I$31,M2377,6),IF(AND(J2377&gt;4,J2377&lt;=5.5),INDEX([1]价格表!$B$4:$I$31,M2377,7),IF(J2377&gt;5.5,2.6+INDEX([1]价格表!$B$4:$I$31,M2377,8)*L2377)))))))</f>
        <v>2.15</v>
      </c>
      <c r="O2377" s="3"/>
      <c r="P2377" s="3"/>
      <c r="Q2377" s="3">
        <f t="shared" si="75"/>
        <v>0</v>
      </c>
    </row>
    <row r="2378" spans="1:17">
      <c r="A2378" s="11">
        <v>4607048492963</v>
      </c>
      <c r="B2378" s="1" t="s">
        <v>19</v>
      </c>
      <c r="C2378" s="12">
        <v>20210223</v>
      </c>
      <c r="D2378" s="12">
        <v>610538201209</v>
      </c>
      <c r="E2378" s="12" t="s">
        <v>19</v>
      </c>
      <c r="F2378" s="12">
        <v>20210305</v>
      </c>
      <c r="G2378" s="12" t="s">
        <v>20</v>
      </c>
      <c r="H2378" s="12" t="s">
        <v>33</v>
      </c>
      <c r="I2378" s="12" t="s">
        <v>247</v>
      </c>
      <c r="J2378" s="12">
        <v>1.92</v>
      </c>
      <c r="K2378" s="12" t="s">
        <v>23</v>
      </c>
      <c r="L2378">
        <f t="shared" si="74"/>
        <v>2</v>
      </c>
      <c r="M2378">
        <f>MATCH(H:H,[1]价格表!$B$4:$B$35,0)</f>
        <v>7</v>
      </c>
      <c r="N2378" s="4">
        <f>IF(J2378&lt;=0.3,INDEX([1]价格表!$B$4:$I$31,M2378,2),IF(AND(J2378&gt;0.3,J2378&lt;=1),INDEX([1]价格表!$B$4:$I$31,M2378,3),IF(AND(J2378&gt;1,J2378&lt;=2.2),INDEX([1]价格表!$B$4:$I$31,M2378,4),IF(AND(J2378&gt;2.2,J2378&lt;=3.3),INDEX([1]价格表!$B$4:$I$31,M2378,5),IF(AND(J2378&gt;3.3,J2378&lt;=4),INDEX([1]价格表!$B$4:$I$31,M2378,6),IF(AND(J2378&gt;4,J2378&lt;=5.5),INDEX([1]价格表!$B$4:$I$31,M2378,7),IF(J2378&gt;5.5,2.6+INDEX([1]价格表!$B$4:$I$31,M2378,8)*L2378)))))))</f>
        <v>2.15</v>
      </c>
      <c r="O2378" s="3"/>
      <c r="P2378" s="3"/>
      <c r="Q2378" s="3">
        <f t="shared" si="75"/>
        <v>0</v>
      </c>
    </row>
    <row r="2379" spans="1:17">
      <c r="A2379" s="11">
        <v>4607048493133</v>
      </c>
      <c r="B2379" s="1" t="s">
        <v>19</v>
      </c>
      <c r="C2379" s="12">
        <v>20210223</v>
      </c>
      <c r="D2379" s="12">
        <v>610538201209</v>
      </c>
      <c r="E2379" s="12" t="s">
        <v>19</v>
      </c>
      <c r="F2379" s="12">
        <v>20210305</v>
      </c>
      <c r="G2379" s="12" t="s">
        <v>20</v>
      </c>
      <c r="H2379" s="12" t="s">
        <v>33</v>
      </c>
      <c r="I2379" s="12" t="s">
        <v>159</v>
      </c>
      <c r="J2379" s="12">
        <v>1.92</v>
      </c>
      <c r="K2379" s="12" t="s">
        <v>23</v>
      </c>
      <c r="L2379">
        <f t="shared" si="74"/>
        <v>2</v>
      </c>
      <c r="M2379">
        <f>MATCH(H:H,[1]价格表!$B$4:$B$35,0)</f>
        <v>7</v>
      </c>
      <c r="N2379" s="4">
        <f>IF(J2379&lt;=0.3,INDEX([1]价格表!$B$4:$I$31,M2379,2),IF(AND(J2379&gt;0.3,J2379&lt;=1),INDEX([1]价格表!$B$4:$I$31,M2379,3),IF(AND(J2379&gt;1,J2379&lt;=2.2),INDEX([1]价格表!$B$4:$I$31,M2379,4),IF(AND(J2379&gt;2.2,J2379&lt;=3.3),INDEX([1]价格表!$B$4:$I$31,M2379,5),IF(AND(J2379&gt;3.3,J2379&lt;=4),INDEX([1]价格表!$B$4:$I$31,M2379,6),IF(AND(J2379&gt;4,J2379&lt;=5.5),INDEX([1]价格表!$B$4:$I$31,M2379,7),IF(J2379&gt;5.5,2.6+INDEX([1]价格表!$B$4:$I$31,M2379,8)*L2379)))))))</f>
        <v>2.15</v>
      </c>
      <c r="O2379" s="3"/>
      <c r="P2379" s="3"/>
      <c r="Q2379" s="3">
        <f t="shared" si="75"/>
        <v>0</v>
      </c>
    </row>
    <row r="2380" spans="1:17">
      <c r="A2380" s="11">
        <v>4607048493237</v>
      </c>
      <c r="B2380" s="1" t="s">
        <v>19</v>
      </c>
      <c r="C2380" s="12">
        <v>20210223</v>
      </c>
      <c r="D2380" s="12">
        <v>610538201209</v>
      </c>
      <c r="E2380" s="12" t="s">
        <v>19</v>
      </c>
      <c r="F2380" s="12">
        <v>20210305</v>
      </c>
      <c r="G2380" s="12" t="s">
        <v>20</v>
      </c>
      <c r="H2380" s="12" t="s">
        <v>29</v>
      </c>
      <c r="I2380" s="12" t="s">
        <v>122</v>
      </c>
      <c r="J2380" s="12">
        <v>2.37</v>
      </c>
      <c r="K2380" s="12" t="s">
        <v>23</v>
      </c>
      <c r="L2380">
        <f t="shared" si="74"/>
        <v>3</v>
      </c>
      <c r="M2380">
        <f>MATCH(H:H,[1]价格表!$B$4:$B$35,0)</f>
        <v>3</v>
      </c>
      <c r="N2380" s="4">
        <f>IF(J2380&lt;=0.3,INDEX([1]价格表!$B$4:$I$31,M2380,2),IF(AND(J2380&gt;0.3,J2380&lt;=1),INDEX([1]价格表!$B$4:$I$31,M2380,3),IF(AND(J2380&gt;1,J2380&lt;=2.2),INDEX([1]价格表!$B$4:$I$31,M2380,4),IF(AND(J2380&gt;2.2,J2380&lt;=3.3),INDEX([1]价格表!$B$4:$I$31,M2380,5),IF(AND(J2380&gt;3.3,J2380&lt;=4),INDEX([1]价格表!$B$4:$I$31,M2380,6),IF(AND(J2380&gt;4,J2380&lt;=5.5),INDEX([1]价格表!$B$4:$I$31,M2380,7),IF(J2380&gt;5.5,2.6+INDEX([1]价格表!$B$4:$I$31,M2380,8)*L2380)))))))</f>
        <v>2.5</v>
      </c>
      <c r="O2380" s="3"/>
      <c r="P2380" s="3"/>
      <c r="Q2380" s="3">
        <f t="shared" si="75"/>
        <v>0</v>
      </c>
    </row>
    <row r="2381" spans="1:17">
      <c r="A2381" s="11">
        <v>4607048493383</v>
      </c>
      <c r="B2381" s="1" t="s">
        <v>19</v>
      </c>
      <c r="C2381" s="12">
        <v>20210223</v>
      </c>
      <c r="D2381" s="12">
        <v>610538201209</v>
      </c>
      <c r="E2381" s="12" t="s">
        <v>19</v>
      </c>
      <c r="F2381" s="12">
        <v>20210305</v>
      </c>
      <c r="G2381" s="12" t="s">
        <v>20</v>
      </c>
      <c r="H2381" s="12" t="s">
        <v>29</v>
      </c>
      <c r="I2381" s="12" t="s">
        <v>145</v>
      </c>
      <c r="J2381" s="12">
        <v>1.92</v>
      </c>
      <c r="K2381" s="12" t="s">
        <v>23</v>
      </c>
      <c r="L2381">
        <f t="shared" si="74"/>
        <v>2</v>
      </c>
      <c r="M2381">
        <f>MATCH(H:H,[1]价格表!$B$4:$B$35,0)</f>
        <v>3</v>
      </c>
      <c r="N2381" s="4">
        <f>IF(J2381&lt;=0.3,INDEX([1]价格表!$B$4:$I$31,M2381,2),IF(AND(J2381&gt;0.3,J2381&lt;=1),INDEX([1]价格表!$B$4:$I$31,M2381,3),IF(AND(J2381&gt;1,J2381&lt;=2.2),INDEX([1]价格表!$B$4:$I$31,M2381,4),IF(AND(J2381&gt;2.2,J2381&lt;=3.3),INDEX([1]价格表!$B$4:$I$31,M2381,5),IF(AND(J2381&gt;3.3,J2381&lt;=4),INDEX([1]价格表!$B$4:$I$31,M2381,6),IF(AND(J2381&gt;4,J2381&lt;=5.5),INDEX([1]价格表!$B$4:$I$31,M2381,7),IF(J2381&gt;5.5,2.6+INDEX([1]价格表!$B$4:$I$31,M2381,8)*L2381)))))))</f>
        <v>2.15</v>
      </c>
      <c r="O2381" s="3"/>
      <c r="P2381" s="3"/>
      <c r="Q2381" s="3">
        <f t="shared" si="75"/>
        <v>0</v>
      </c>
    </row>
    <row r="2382" spans="1:17">
      <c r="A2382" s="11">
        <v>4607048496163</v>
      </c>
      <c r="B2382" s="1" t="s">
        <v>19</v>
      </c>
      <c r="C2382" s="12">
        <v>20210223</v>
      </c>
      <c r="D2382" s="12">
        <v>610538201209</v>
      </c>
      <c r="E2382" s="12" t="s">
        <v>19</v>
      </c>
      <c r="F2382" s="12">
        <v>20210305</v>
      </c>
      <c r="G2382" s="12" t="s">
        <v>20</v>
      </c>
      <c r="H2382" s="12" t="s">
        <v>21</v>
      </c>
      <c r="I2382" s="12" t="s">
        <v>90</v>
      </c>
      <c r="J2382" s="12">
        <v>1.92</v>
      </c>
      <c r="K2382" s="12" t="s">
        <v>23</v>
      </c>
      <c r="L2382">
        <f t="shared" si="74"/>
        <v>2</v>
      </c>
      <c r="M2382">
        <f>MATCH(H:H,[1]价格表!$B$4:$B$35,0)</f>
        <v>15</v>
      </c>
      <c r="N2382" s="4">
        <f>IF(J2382&lt;=0.3,INDEX([1]价格表!$B$4:$I$31,M2382,2),IF(AND(J2382&gt;0.3,J2382&lt;=1),INDEX([1]价格表!$B$4:$I$31,M2382,3),IF(AND(J2382&gt;1,J2382&lt;=2.2),INDEX([1]价格表!$B$4:$I$31,M2382,4),IF(AND(J2382&gt;2.2,J2382&lt;=3.3),INDEX([1]价格表!$B$4:$I$31,M2382,5),IF(AND(J2382&gt;3.3,J2382&lt;=4),INDEX([1]价格表!$B$4:$I$31,M2382,6),IF(AND(J2382&gt;4,J2382&lt;=5.5),INDEX([1]价格表!$B$4:$I$31,M2382,7),IF(J2382&gt;5.5,2.6+INDEX([1]价格表!$B$4:$I$31,M2382,8)*L2382)))))))</f>
        <v>2.15</v>
      </c>
      <c r="O2382" s="3"/>
      <c r="P2382" s="3"/>
      <c r="Q2382" s="3">
        <f t="shared" si="75"/>
        <v>0</v>
      </c>
    </row>
    <row r="2383" spans="1:17">
      <c r="A2383" s="11">
        <v>4607048496402</v>
      </c>
      <c r="B2383" s="1" t="s">
        <v>19</v>
      </c>
      <c r="C2383" s="12">
        <v>20210223</v>
      </c>
      <c r="D2383" s="12">
        <v>610538201209</v>
      </c>
      <c r="E2383" s="12" t="s">
        <v>19</v>
      </c>
      <c r="F2383" s="12">
        <v>20210305</v>
      </c>
      <c r="G2383" s="12" t="s">
        <v>20</v>
      </c>
      <c r="H2383" s="12" t="s">
        <v>24</v>
      </c>
      <c r="I2383" s="12" t="s">
        <v>88</v>
      </c>
      <c r="J2383" s="12">
        <v>1.92</v>
      </c>
      <c r="K2383" s="12" t="s">
        <v>23</v>
      </c>
      <c r="L2383">
        <f t="shared" si="74"/>
        <v>2</v>
      </c>
      <c r="M2383">
        <f>MATCH(H:H,[1]价格表!$B$4:$B$35,0)</f>
        <v>1</v>
      </c>
      <c r="N2383" s="4">
        <f>IF(J2383&lt;=0.3,INDEX([1]价格表!$B$4:$I$31,M2383,2),IF(AND(J2383&gt;0.3,J2383&lt;=1),INDEX([1]价格表!$B$4:$I$31,M2383,3),IF(AND(J2383&gt;1,J2383&lt;=2.2),INDEX([1]价格表!$B$4:$I$31,M2383,4),IF(AND(J2383&gt;2.2,J2383&lt;=3.3),INDEX([1]价格表!$B$4:$I$31,M2383,5),IF(AND(J2383&gt;3.3,J2383&lt;=4),INDEX([1]价格表!$B$4:$I$31,M2383,6),IF(AND(J2383&gt;4,J2383&lt;=5.5),INDEX([1]价格表!$B$4:$I$31,M2383,7),IF(J2383&gt;5.5,2.6+INDEX([1]价格表!$B$4:$I$31,M2383,8)*L2383)))))))</f>
        <v>2.15</v>
      </c>
      <c r="O2383" s="3"/>
      <c r="P2383" s="3"/>
      <c r="Q2383" s="3">
        <f t="shared" si="75"/>
        <v>0</v>
      </c>
    </row>
    <row r="2384" spans="1:17">
      <c r="A2384" s="11">
        <v>4607075992089</v>
      </c>
      <c r="B2384" s="1" t="s">
        <v>19</v>
      </c>
      <c r="C2384" s="12">
        <v>20210223</v>
      </c>
      <c r="D2384" s="12">
        <v>610538201209</v>
      </c>
      <c r="E2384" s="12" t="s">
        <v>19</v>
      </c>
      <c r="F2384" s="12">
        <v>20210305</v>
      </c>
      <c r="G2384" s="12" t="s">
        <v>20</v>
      </c>
      <c r="H2384" s="12" t="s">
        <v>33</v>
      </c>
      <c r="I2384" s="12" t="s">
        <v>171</v>
      </c>
      <c r="J2384" s="12">
        <v>1.67</v>
      </c>
      <c r="K2384" s="12" t="s">
        <v>23</v>
      </c>
      <c r="L2384">
        <f t="shared" si="74"/>
        <v>2</v>
      </c>
      <c r="M2384">
        <f>MATCH(H:H,[1]价格表!$B$4:$B$35,0)</f>
        <v>7</v>
      </c>
      <c r="N2384" s="4">
        <f>IF(J2384&lt;=0.3,INDEX([1]价格表!$B$4:$I$31,M2384,2),IF(AND(J2384&gt;0.3,J2384&lt;=1),INDEX([1]价格表!$B$4:$I$31,M2384,3),IF(AND(J2384&gt;1,J2384&lt;=2.2),INDEX([1]价格表!$B$4:$I$31,M2384,4),IF(AND(J2384&gt;2.2,J2384&lt;=3.3),INDEX([1]价格表!$B$4:$I$31,M2384,5),IF(AND(J2384&gt;3.3,J2384&lt;=4),INDEX([1]价格表!$B$4:$I$31,M2384,6),IF(AND(J2384&gt;4,J2384&lt;=5.5),INDEX([1]价格表!$B$4:$I$31,M2384,7),IF(J2384&gt;5.5,2.6+INDEX([1]价格表!$B$4:$I$31,M2384,8)*L2384)))))))</f>
        <v>2.15</v>
      </c>
      <c r="O2384" s="3"/>
      <c r="P2384" s="3"/>
      <c r="Q2384" s="3">
        <f t="shared" si="75"/>
        <v>0</v>
      </c>
    </row>
    <row r="2385" spans="1:17">
      <c r="A2385" s="11">
        <v>4607076743734</v>
      </c>
      <c r="B2385" s="1" t="s">
        <v>19</v>
      </c>
      <c r="C2385" s="12">
        <v>20210223</v>
      </c>
      <c r="D2385" s="12">
        <v>610538201209</v>
      </c>
      <c r="E2385" s="12" t="s">
        <v>19</v>
      </c>
      <c r="F2385" s="12">
        <v>20210305</v>
      </c>
      <c r="G2385" s="12" t="s">
        <v>20</v>
      </c>
      <c r="H2385" s="12" t="s">
        <v>29</v>
      </c>
      <c r="I2385" s="12" t="s">
        <v>123</v>
      </c>
      <c r="J2385" s="12">
        <v>1.43</v>
      </c>
      <c r="K2385" s="12" t="s">
        <v>23</v>
      </c>
      <c r="L2385">
        <f t="shared" si="74"/>
        <v>2</v>
      </c>
      <c r="M2385">
        <f>MATCH(H:H,[1]价格表!$B$4:$B$35,0)</f>
        <v>3</v>
      </c>
      <c r="N2385" s="4">
        <f>IF(J2385&lt;=0.3,INDEX([1]价格表!$B$4:$I$31,M2385,2),IF(AND(J2385&gt;0.3,J2385&lt;=1),INDEX([1]价格表!$B$4:$I$31,M2385,3),IF(AND(J2385&gt;1,J2385&lt;=2.2),INDEX([1]价格表!$B$4:$I$31,M2385,4),IF(AND(J2385&gt;2.2,J2385&lt;=3.3),INDEX([1]价格表!$B$4:$I$31,M2385,5),IF(AND(J2385&gt;3.3,J2385&lt;=4),INDEX([1]价格表!$B$4:$I$31,M2385,6),IF(AND(J2385&gt;4,J2385&lt;=5.5),INDEX([1]价格表!$B$4:$I$31,M2385,7),IF(J2385&gt;5.5,2.6+INDEX([1]价格表!$B$4:$I$31,M2385,8)*L2385)))))))</f>
        <v>2.15</v>
      </c>
      <c r="O2385" s="3"/>
      <c r="P2385" s="3"/>
      <c r="Q2385" s="3">
        <f t="shared" si="75"/>
        <v>0</v>
      </c>
    </row>
    <row r="2386" spans="1:17">
      <c r="A2386" s="11">
        <v>4607076744451</v>
      </c>
      <c r="B2386" s="1" t="s">
        <v>19</v>
      </c>
      <c r="C2386" s="12">
        <v>20210223</v>
      </c>
      <c r="D2386" s="12">
        <v>610538201209</v>
      </c>
      <c r="E2386" s="12" t="s">
        <v>19</v>
      </c>
      <c r="F2386" s="12">
        <v>20210305</v>
      </c>
      <c r="G2386" s="12" t="s">
        <v>20</v>
      </c>
      <c r="H2386" s="12" t="s">
        <v>54</v>
      </c>
      <c r="I2386" s="12" t="s">
        <v>99</v>
      </c>
      <c r="J2386" s="12">
        <v>2.4</v>
      </c>
      <c r="K2386" s="12" t="s">
        <v>23</v>
      </c>
      <c r="L2386">
        <f t="shared" si="74"/>
        <v>3</v>
      </c>
      <c r="M2386">
        <f>MATCH(H:H,[1]价格表!$B$4:$B$35,0)</f>
        <v>10</v>
      </c>
      <c r="N2386" s="4">
        <f>IF(J2386&lt;=0.3,INDEX([1]价格表!$B$4:$I$31,M2386,2),IF(AND(J2386&gt;0.3,J2386&lt;=1),INDEX([1]价格表!$B$4:$I$31,M2386,3),IF(AND(J2386&gt;1,J2386&lt;=2.2),INDEX([1]价格表!$B$4:$I$31,M2386,4),IF(AND(J2386&gt;2.2,J2386&lt;=3.3),INDEX([1]价格表!$B$4:$I$31,M2386,5),IF(AND(J2386&gt;3.3,J2386&lt;=4),INDEX([1]价格表!$B$4:$I$31,M2386,6),IF(AND(J2386&gt;4,J2386&lt;=5.5),INDEX([1]价格表!$B$4:$I$31,M2386,7),IF(J2386&gt;5.5,2.6+INDEX([1]价格表!$B$4:$I$31,M2386,8)*L2386)))))))</f>
        <v>2.5</v>
      </c>
      <c r="O2386" s="3"/>
      <c r="P2386" s="3"/>
      <c r="Q2386" s="3">
        <f t="shared" si="75"/>
        <v>0</v>
      </c>
    </row>
    <row r="2387" spans="1:17">
      <c r="A2387" s="11">
        <v>4607076744572</v>
      </c>
      <c r="B2387" s="1" t="s">
        <v>19</v>
      </c>
      <c r="C2387" s="12">
        <v>20210223</v>
      </c>
      <c r="D2387" s="12">
        <v>610538201209</v>
      </c>
      <c r="E2387" s="12" t="s">
        <v>19</v>
      </c>
      <c r="F2387" s="12">
        <v>20210305</v>
      </c>
      <c r="G2387" s="12" t="s">
        <v>20</v>
      </c>
      <c r="H2387" s="12" t="s">
        <v>45</v>
      </c>
      <c r="I2387" s="12" t="s">
        <v>237</v>
      </c>
      <c r="J2387" s="12">
        <v>2.48</v>
      </c>
      <c r="K2387" s="12" t="s">
        <v>23</v>
      </c>
      <c r="L2387">
        <f t="shared" si="74"/>
        <v>3</v>
      </c>
      <c r="M2387">
        <f>MATCH(H:H,[1]价格表!$B$4:$B$35,0)</f>
        <v>20</v>
      </c>
      <c r="N2387" s="4">
        <f>IF(J2387&lt;=0.3,INDEX([1]价格表!$B$4:$I$31,M2387,2),IF(AND(J2387&gt;0.3,J2387&lt;=1),INDEX([1]价格表!$B$4:$I$31,M2387,3),IF(AND(J2387&gt;1,J2387&lt;=2.2),INDEX([1]价格表!$B$4:$I$31,M2387,4),IF(AND(J2387&gt;2.2,J2387&lt;=3.3),INDEX([1]价格表!$B$4:$I$31,M2387,5),IF(AND(J2387&gt;3.3,J2387&lt;=4),INDEX([1]价格表!$B$4:$I$31,M2387,6),IF(AND(J2387&gt;4,J2387&lt;=5.5),INDEX([1]价格表!$B$4:$I$31,M2387,7),IF(J2387&gt;5.5,2.6+INDEX([1]价格表!$B$4:$I$31,M2387,8)*L2387)))))))</f>
        <v>2.5</v>
      </c>
      <c r="O2387" s="3"/>
      <c r="P2387" s="3"/>
      <c r="Q2387" s="3">
        <f t="shared" si="75"/>
        <v>0</v>
      </c>
    </row>
    <row r="2388" spans="1:17">
      <c r="A2388" s="11">
        <v>4607076744636</v>
      </c>
      <c r="B2388" s="1" t="s">
        <v>19</v>
      </c>
      <c r="C2388" s="12">
        <v>20210223</v>
      </c>
      <c r="D2388" s="12">
        <v>610538201209</v>
      </c>
      <c r="E2388" s="12" t="s">
        <v>19</v>
      </c>
      <c r="F2388" s="12">
        <v>20210305</v>
      </c>
      <c r="G2388" s="12" t="s">
        <v>20</v>
      </c>
      <c r="H2388" s="12" t="s">
        <v>161</v>
      </c>
      <c r="I2388" s="12" t="s">
        <v>162</v>
      </c>
      <c r="J2388" s="12">
        <v>1.39</v>
      </c>
      <c r="K2388" s="12" t="s">
        <v>23</v>
      </c>
      <c r="L2388">
        <f t="shared" si="74"/>
        <v>2</v>
      </c>
      <c r="M2388">
        <f>MATCH(H:H,[1]价格表!$B$4:$B$35,0)</f>
        <v>13</v>
      </c>
      <c r="N2388" s="4">
        <f>IF(J2388&lt;=0.3,INDEX([1]价格表!$B$4:$I$31,M2388,2),IF(AND(J2388&gt;0.3,J2388&lt;=1),INDEX([1]价格表!$B$4:$I$31,M2388,3),IF(AND(J2388&gt;1,J2388&lt;=2.2),INDEX([1]价格表!$B$4:$I$31,M2388,4),IF(AND(J2388&gt;2.2,J2388&lt;=3.3),INDEX([1]价格表!$B$4:$I$31,M2388,5),IF(AND(J2388&gt;3.3,J2388&lt;=4),INDEX([1]价格表!$B$4:$I$31,M2388,6),IF(AND(J2388&gt;4,J2388&lt;=5.5),INDEX([1]价格表!$B$4:$I$31,M2388,7),IF(J2388&gt;5.5,2.6+INDEX([1]价格表!$B$4:$I$31,M2388,8)*L2388)))))))</f>
        <v>2.15</v>
      </c>
      <c r="O2388" s="3"/>
      <c r="P2388" s="3"/>
      <c r="Q2388" s="3">
        <f t="shared" si="75"/>
        <v>0</v>
      </c>
    </row>
    <row r="2389" spans="1:17">
      <c r="A2389" s="11">
        <v>4607076834902</v>
      </c>
      <c r="B2389" s="1" t="s">
        <v>19</v>
      </c>
      <c r="C2389" s="12">
        <v>20210223</v>
      </c>
      <c r="D2389" s="12">
        <v>610538201209</v>
      </c>
      <c r="E2389" s="12" t="s">
        <v>19</v>
      </c>
      <c r="F2389" s="12">
        <v>20210305</v>
      </c>
      <c r="G2389" s="12" t="s">
        <v>20</v>
      </c>
      <c r="H2389" s="12" t="s">
        <v>24</v>
      </c>
      <c r="I2389" s="12" t="s">
        <v>25</v>
      </c>
      <c r="J2389" s="12">
        <v>2.17</v>
      </c>
      <c r="K2389" s="12" t="s">
        <v>23</v>
      </c>
      <c r="L2389">
        <f t="shared" si="74"/>
        <v>3</v>
      </c>
      <c r="M2389">
        <f>MATCH(H:H,[1]价格表!$B$4:$B$35,0)</f>
        <v>1</v>
      </c>
      <c r="N2389" s="4">
        <f>IF(J2389&lt;=0.3,INDEX([1]价格表!$B$4:$I$31,M2389,2),IF(AND(J2389&gt;0.3,J2389&lt;=1),INDEX([1]价格表!$B$4:$I$31,M2389,3),IF(AND(J2389&gt;1,J2389&lt;=2.2),INDEX([1]价格表!$B$4:$I$31,M2389,4),IF(AND(J2389&gt;2.2,J2389&lt;=3.3),INDEX([1]价格表!$B$4:$I$31,M2389,5),IF(AND(J2389&gt;3.3,J2389&lt;=4),INDEX([1]价格表!$B$4:$I$31,M2389,6),IF(AND(J2389&gt;4,J2389&lt;=5.5),INDEX([1]价格表!$B$4:$I$31,M2389,7),IF(J2389&gt;5.5,2.6+INDEX([1]价格表!$B$4:$I$31,M2389,8)*L2389)))))))</f>
        <v>2.15</v>
      </c>
      <c r="O2389" s="3"/>
      <c r="P2389" s="3"/>
      <c r="Q2389" s="3">
        <f t="shared" si="75"/>
        <v>0</v>
      </c>
    </row>
    <row r="2390" spans="1:17">
      <c r="A2390" s="11">
        <v>4607076835159</v>
      </c>
      <c r="B2390" s="1" t="s">
        <v>19</v>
      </c>
      <c r="C2390" s="12">
        <v>20210223</v>
      </c>
      <c r="D2390" s="12">
        <v>610538201209</v>
      </c>
      <c r="E2390" s="12" t="s">
        <v>19</v>
      </c>
      <c r="F2390" s="12">
        <v>20210305</v>
      </c>
      <c r="G2390" s="12" t="s">
        <v>20</v>
      </c>
      <c r="H2390" s="12" t="s">
        <v>24</v>
      </c>
      <c r="I2390" s="12" t="s">
        <v>114</v>
      </c>
      <c r="J2390" s="12">
        <v>1.36</v>
      </c>
      <c r="K2390" s="12" t="s">
        <v>23</v>
      </c>
      <c r="L2390">
        <f t="shared" si="74"/>
        <v>2</v>
      </c>
      <c r="M2390">
        <f>MATCH(H:H,[1]价格表!$B$4:$B$35,0)</f>
        <v>1</v>
      </c>
      <c r="N2390" s="4">
        <f>IF(J2390&lt;=0.3,INDEX([1]价格表!$B$4:$I$31,M2390,2),IF(AND(J2390&gt;0.3,J2390&lt;=1),INDEX([1]价格表!$B$4:$I$31,M2390,3),IF(AND(J2390&gt;1,J2390&lt;=2.2),INDEX([1]价格表!$B$4:$I$31,M2390,4),IF(AND(J2390&gt;2.2,J2390&lt;=3.3),INDEX([1]价格表!$B$4:$I$31,M2390,5),IF(AND(J2390&gt;3.3,J2390&lt;=4),INDEX([1]价格表!$B$4:$I$31,M2390,6),IF(AND(J2390&gt;4,J2390&lt;=5.5),INDEX([1]价格表!$B$4:$I$31,M2390,7),IF(J2390&gt;5.5,2.6+INDEX([1]价格表!$B$4:$I$31,M2390,8)*L2390)))))))</f>
        <v>2.15</v>
      </c>
      <c r="O2390" s="3"/>
      <c r="P2390" s="3"/>
      <c r="Q2390" s="3">
        <f t="shared" si="75"/>
        <v>0</v>
      </c>
    </row>
    <row r="2391" spans="1:17">
      <c r="A2391" s="11">
        <v>4607076961249</v>
      </c>
      <c r="B2391" s="1" t="s">
        <v>19</v>
      </c>
      <c r="C2391" s="12">
        <v>20210223</v>
      </c>
      <c r="D2391" s="12">
        <v>610538201209</v>
      </c>
      <c r="E2391" s="12" t="s">
        <v>19</v>
      </c>
      <c r="F2391" s="12">
        <v>20210305</v>
      </c>
      <c r="G2391" s="12" t="s">
        <v>20</v>
      </c>
      <c r="H2391" s="12" t="s">
        <v>47</v>
      </c>
      <c r="I2391" s="12" t="s">
        <v>96</v>
      </c>
      <c r="J2391" s="12">
        <v>2.21</v>
      </c>
      <c r="K2391" s="12" t="s">
        <v>23</v>
      </c>
      <c r="L2391">
        <f t="shared" si="74"/>
        <v>3</v>
      </c>
      <c r="M2391">
        <f>MATCH(H:H,[1]价格表!$B$4:$B$35,0)</f>
        <v>12</v>
      </c>
      <c r="N2391" s="4">
        <f>IF(J2391&lt;=0.3,INDEX([1]价格表!$B$4:$I$31,M2391,2),IF(AND(J2391&gt;0.3,J2391&lt;=1),INDEX([1]价格表!$B$4:$I$31,M2391,3),IF(AND(J2391&gt;1,J2391&lt;=2.2),INDEX([1]价格表!$B$4:$I$31,M2391,4),IF(AND(J2391&gt;2.2,J2391&lt;=3.3),INDEX([1]价格表!$B$4:$I$31,M2391,5),IF(AND(J2391&gt;3.3,J2391&lt;=4),INDEX([1]价格表!$B$4:$I$31,M2391,6),IF(AND(J2391&gt;4,J2391&lt;=5.5),INDEX([1]价格表!$B$4:$I$31,M2391,7),IF(J2391&gt;5.5,2.6+INDEX([1]价格表!$B$4:$I$31,M2391,8)*L2391)))))))</f>
        <v>2.5</v>
      </c>
      <c r="O2391" s="5">
        <v>2.17</v>
      </c>
      <c r="P2391" s="5">
        <v>2.15</v>
      </c>
      <c r="Q2391" s="3">
        <f t="shared" si="75"/>
        <v>-0.35</v>
      </c>
    </row>
    <row r="2392" spans="1:17">
      <c r="A2392" s="11">
        <v>4607047761741</v>
      </c>
      <c r="B2392" s="1" t="s">
        <v>19</v>
      </c>
      <c r="C2392" s="12">
        <v>20210223</v>
      </c>
      <c r="D2392" s="12">
        <v>610538201209</v>
      </c>
      <c r="E2392" s="12" t="s">
        <v>19</v>
      </c>
      <c r="F2392" s="12">
        <v>20210305</v>
      </c>
      <c r="G2392" s="12" t="s">
        <v>20</v>
      </c>
      <c r="H2392" s="12" t="s">
        <v>132</v>
      </c>
      <c r="I2392" s="12" t="s">
        <v>307</v>
      </c>
      <c r="J2392" s="12">
        <v>3.51</v>
      </c>
      <c r="K2392" s="12" t="s">
        <v>23</v>
      </c>
      <c r="L2392">
        <f t="shared" si="74"/>
        <v>4</v>
      </c>
      <c r="M2392">
        <f>MATCH(H:H,[1]价格表!$B$4:$B$35,0)</f>
        <v>19</v>
      </c>
      <c r="N2392" s="4">
        <f>IF(J2392&lt;=0.3,INDEX([1]价格表!$B$4:$I$31,M2392,2),IF(AND(J2392&gt;0.3,J2392&lt;=1),INDEX([1]价格表!$B$4:$I$31,M2392,3),IF(AND(J2392&gt;1,J2392&lt;=2.2),INDEX([1]价格表!$B$4:$I$31,M2392,4),IF(AND(J2392&gt;2.2,J2392&lt;=3.3),INDEX([1]价格表!$B$4:$I$31,M2392,5),IF(AND(J2392&gt;3.3,J2392&lt;=4),INDEX([1]价格表!$B$4:$I$31,M2392,6),IF(AND(J2392&gt;4,J2392&lt;=5.5),INDEX([1]价格表!$B$4:$I$31,M2392,7),IF(J2392&gt;5.5,2.6+INDEX([1]价格表!$B$4:$I$31,M2392,8)*L2392)))))))</f>
        <v>3.7</v>
      </c>
      <c r="O2392" s="3"/>
      <c r="P2392" s="3"/>
      <c r="Q2392" s="3">
        <f t="shared" si="75"/>
        <v>0</v>
      </c>
    </row>
    <row r="2393" spans="1:17">
      <c r="A2393" s="11">
        <v>4607047761940</v>
      </c>
      <c r="B2393" s="1" t="s">
        <v>19</v>
      </c>
      <c r="C2393" s="12">
        <v>20210223</v>
      </c>
      <c r="D2393" s="12">
        <v>610538201209</v>
      </c>
      <c r="E2393" s="12" t="s">
        <v>19</v>
      </c>
      <c r="F2393" s="12">
        <v>20210305</v>
      </c>
      <c r="G2393" s="12" t="s">
        <v>20</v>
      </c>
      <c r="H2393" s="12" t="s">
        <v>40</v>
      </c>
      <c r="I2393" s="12" t="s">
        <v>236</v>
      </c>
      <c r="J2393" s="12">
        <v>3.82</v>
      </c>
      <c r="K2393" s="12" t="s">
        <v>23</v>
      </c>
      <c r="L2393">
        <f t="shared" si="74"/>
        <v>4</v>
      </c>
      <c r="M2393">
        <f>MATCH(H:H,[1]价格表!$B$4:$B$35,0)</f>
        <v>9</v>
      </c>
      <c r="N2393" s="4">
        <f>IF(J2393&lt;=0.3,INDEX([1]价格表!$B$4:$I$31,M2393,2),IF(AND(J2393&gt;0.3,J2393&lt;=1),INDEX([1]价格表!$B$4:$I$31,M2393,3),IF(AND(J2393&gt;1,J2393&lt;=2.2),INDEX([1]价格表!$B$4:$I$31,M2393,4),IF(AND(J2393&gt;2.2,J2393&lt;=3.3),INDEX([1]价格表!$B$4:$I$31,M2393,5),IF(AND(J2393&gt;3.3,J2393&lt;=4),INDEX([1]价格表!$B$4:$I$31,M2393,6),IF(AND(J2393&gt;4,J2393&lt;=5.5),INDEX([1]价格表!$B$4:$I$31,M2393,7),IF(J2393&gt;5.5,2.6+INDEX([1]价格表!$B$4:$I$31,M2393,8)*L2393)))))))</f>
        <v>3.7</v>
      </c>
      <c r="O2393" s="3"/>
      <c r="P2393" s="3"/>
      <c r="Q2393" s="3">
        <f t="shared" si="75"/>
        <v>0</v>
      </c>
    </row>
    <row r="2394" spans="1:17">
      <c r="A2394" s="11">
        <v>4607047762097</v>
      </c>
      <c r="B2394" s="1" t="s">
        <v>19</v>
      </c>
      <c r="C2394" s="12">
        <v>20210223</v>
      </c>
      <c r="D2394" s="12">
        <v>610538201209</v>
      </c>
      <c r="E2394" s="12" t="s">
        <v>19</v>
      </c>
      <c r="F2394" s="12">
        <v>20210305</v>
      </c>
      <c r="G2394" s="12" t="s">
        <v>20</v>
      </c>
      <c r="H2394" s="12" t="s">
        <v>40</v>
      </c>
      <c r="I2394" s="12" t="s">
        <v>103</v>
      </c>
      <c r="J2394" s="12">
        <v>3.82</v>
      </c>
      <c r="K2394" s="12" t="s">
        <v>23</v>
      </c>
      <c r="L2394">
        <f t="shared" si="74"/>
        <v>4</v>
      </c>
      <c r="M2394">
        <f>MATCH(H:H,[1]价格表!$B$4:$B$35,0)</f>
        <v>9</v>
      </c>
      <c r="N2394" s="4">
        <f>IF(J2394&lt;=0.3,INDEX([1]价格表!$B$4:$I$31,M2394,2),IF(AND(J2394&gt;0.3,J2394&lt;=1),INDEX([1]价格表!$B$4:$I$31,M2394,3),IF(AND(J2394&gt;1,J2394&lt;=2.2),INDEX([1]价格表!$B$4:$I$31,M2394,4),IF(AND(J2394&gt;2.2,J2394&lt;=3.3),INDEX([1]价格表!$B$4:$I$31,M2394,5),IF(AND(J2394&gt;3.3,J2394&lt;=4),INDEX([1]价格表!$B$4:$I$31,M2394,6),IF(AND(J2394&gt;4,J2394&lt;=5.5),INDEX([1]价格表!$B$4:$I$31,M2394,7),IF(J2394&gt;5.5,2.6+INDEX([1]价格表!$B$4:$I$31,M2394,8)*L2394)))))))</f>
        <v>3.7</v>
      </c>
      <c r="O2394" s="3"/>
      <c r="P2394" s="3"/>
      <c r="Q2394" s="3">
        <f t="shared" si="75"/>
        <v>0</v>
      </c>
    </row>
    <row r="2395" spans="1:17">
      <c r="A2395" s="11">
        <v>4607047762295</v>
      </c>
      <c r="B2395" s="1" t="s">
        <v>19</v>
      </c>
      <c r="C2395" s="12">
        <v>20210223</v>
      </c>
      <c r="D2395" s="12">
        <v>610538201209</v>
      </c>
      <c r="E2395" s="12" t="s">
        <v>19</v>
      </c>
      <c r="F2395" s="12">
        <v>20210305</v>
      </c>
      <c r="G2395" s="12" t="s">
        <v>20</v>
      </c>
      <c r="H2395" s="12" t="s">
        <v>40</v>
      </c>
      <c r="I2395" s="12" t="s">
        <v>103</v>
      </c>
      <c r="J2395" s="12">
        <v>3.82</v>
      </c>
      <c r="K2395" s="12" t="s">
        <v>23</v>
      </c>
      <c r="L2395">
        <f t="shared" si="74"/>
        <v>4</v>
      </c>
      <c r="M2395">
        <f>MATCH(H:H,[1]价格表!$B$4:$B$35,0)</f>
        <v>9</v>
      </c>
      <c r="N2395" s="4">
        <f>IF(J2395&lt;=0.3,INDEX([1]价格表!$B$4:$I$31,M2395,2),IF(AND(J2395&gt;0.3,J2395&lt;=1),INDEX([1]价格表!$B$4:$I$31,M2395,3),IF(AND(J2395&gt;1,J2395&lt;=2.2),INDEX([1]价格表!$B$4:$I$31,M2395,4),IF(AND(J2395&gt;2.2,J2395&lt;=3.3),INDEX([1]价格表!$B$4:$I$31,M2395,5),IF(AND(J2395&gt;3.3,J2395&lt;=4),INDEX([1]价格表!$B$4:$I$31,M2395,6),IF(AND(J2395&gt;4,J2395&lt;=5.5),INDEX([1]价格表!$B$4:$I$31,M2395,7),IF(J2395&gt;5.5,2.6+INDEX([1]价格表!$B$4:$I$31,M2395,8)*L2395)))))))</f>
        <v>3.7</v>
      </c>
      <c r="O2395" s="3"/>
      <c r="P2395" s="3"/>
      <c r="Q2395" s="3">
        <f t="shared" si="75"/>
        <v>0</v>
      </c>
    </row>
    <row r="2396" spans="1:17">
      <c r="A2396" s="11">
        <v>4607047762818</v>
      </c>
      <c r="B2396" s="1" t="s">
        <v>19</v>
      </c>
      <c r="C2396" s="12">
        <v>20210223</v>
      </c>
      <c r="D2396" s="12">
        <v>610538201209</v>
      </c>
      <c r="E2396" s="12" t="s">
        <v>19</v>
      </c>
      <c r="F2396" s="12">
        <v>20210305</v>
      </c>
      <c r="G2396" s="12" t="s">
        <v>20</v>
      </c>
      <c r="H2396" s="12" t="s">
        <v>40</v>
      </c>
      <c r="I2396" s="12" t="s">
        <v>118</v>
      </c>
      <c r="J2396" s="12">
        <v>3.74</v>
      </c>
      <c r="K2396" s="12" t="s">
        <v>23</v>
      </c>
      <c r="L2396">
        <f t="shared" si="74"/>
        <v>4</v>
      </c>
      <c r="M2396">
        <f>MATCH(H:H,[1]价格表!$B$4:$B$35,0)</f>
        <v>9</v>
      </c>
      <c r="N2396" s="4">
        <f>IF(J2396&lt;=0.3,INDEX([1]价格表!$B$4:$I$31,M2396,2),IF(AND(J2396&gt;0.3,J2396&lt;=1),INDEX([1]价格表!$B$4:$I$31,M2396,3),IF(AND(J2396&gt;1,J2396&lt;=2.2),INDEX([1]价格表!$B$4:$I$31,M2396,4),IF(AND(J2396&gt;2.2,J2396&lt;=3.3),INDEX([1]价格表!$B$4:$I$31,M2396,5),IF(AND(J2396&gt;3.3,J2396&lt;=4),INDEX([1]价格表!$B$4:$I$31,M2396,6),IF(AND(J2396&gt;4,J2396&lt;=5.5),INDEX([1]价格表!$B$4:$I$31,M2396,7),IF(J2396&gt;5.5,2.6+INDEX([1]价格表!$B$4:$I$31,M2396,8)*L2396)))))))</f>
        <v>3.7</v>
      </c>
      <c r="O2396" s="3"/>
      <c r="P2396" s="3"/>
      <c r="Q2396" s="3">
        <f t="shared" si="75"/>
        <v>0</v>
      </c>
    </row>
    <row r="2397" spans="1:17">
      <c r="A2397" s="11">
        <v>4607047762353</v>
      </c>
      <c r="B2397" s="1" t="s">
        <v>19</v>
      </c>
      <c r="C2397" s="12">
        <v>20210223</v>
      </c>
      <c r="D2397" s="12">
        <v>610538201209</v>
      </c>
      <c r="E2397" s="12" t="s">
        <v>19</v>
      </c>
      <c r="F2397" s="12">
        <v>20210305</v>
      </c>
      <c r="G2397" s="12" t="s">
        <v>20</v>
      </c>
      <c r="H2397" s="12" t="s">
        <v>40</v>
      </c>
      <c r="I2397" s="12" t="s">
        <v>103</v>
      </c>
      <c r="J2397" s="12">
        <v>1.9</v>
      </c>
      <c r="K2397" s="12" t="s">
        <v>23</v>
      </c>
      <c r="L2397">
        <f t="shared" si="74"/>
        <v>2</v>
      </c>
      <c r="M2397">
        <f>MATCH(H:H,[1]价格表!$B$4:$B$35,0)</f>
        <v>9</v>
      </c>
      <c r="N2397" s="4">
        <f>IF(J2397&lt;=0.3,INDEX([1]价格表!$B$4:$I$31,M2397,2),IF(AND(J2397&gt;0.3,J2397&lt;=1),INDEX([1]价格表!$B$4:$I$31,M2397,3),IF(AND(J2397&gt;1,J2397&lt;=2.2),INDEX([1]价格表!$B$4:$I$31,M2397,4),IF(AND(J2397&gt;2.2,J2397&lt;=3.3),INDEX([1]价格表!$B$4:$I$31,M2397,5),IF(AND(J2397&gt;3.3,J2397&lt;=4),INDEX([1]价格表!$B$4:$I$31,M2397,6),IF(AND(J2397&gt;4,J2397&lt;=5.5),INDEX([1]价格表!$B$4:$I$31,M2397,7),IF(J2397&gt;5.5,2.6+INDEX([1]价格表!$B$4:$I$31,M2397,8)*L2397)))))))</f>
        <v>2.15</v>
      </c>
      <c r="O2397" s="3"/>
      <c r="P2397" s="3"/>
      <c r="Q2397" s="3">
        <f t="shared" si="75"/>
        <v>0</v>
      </c>
    </row>
    <row r="2398" spans="1:17">
      <c r="A2398" s="11">
        <v>4607048468217</v>
      </c>
      <c r="B2398" s="1" t="s">
        <v>19</v>
      </c>
      <c r="C2398" s="12">
        <v>20210223</v>
      </c>
      <c r="D2398" s="12">
        <v>610538201209</v>
      </c>
      <c r="E2398" s="12" t="s">
        <v>19</v>
      </c>
      <c r="F2398" s="12">
        <v>20210305</v>
      </c>
      <c r="G2398" s="12" t="s">
        <v>20</v>
      </c>
      <c r="H2398" s="12" t="s">
        <v>119</v>
      </c>
      <c r="I2398" s="12" t="s">
        <v>120</v>
      </c>
      <c r="J2398" s="12">
        <v>2.38</v>
      </c>
      <c r="K2398" s="12" t="s">
        <v>23</v>
      </c>
      <c r="L2398">
        <f t="shared" si="74"/>
        <v>3</v>
      </c>
      <c r="M2398">
        <f>MATCH(H:H,[1]价格表!$B$4:$B$35,0)</f>
        <v>6</v>
      </c>
      <c r="N2398" s="4">
        <f>IF(J2398&lt;=0.3,INDEX([1]价格表!$B$4:$I$31,M2398,2),IF(AND(J2398&gt;0.3,J2398&lt;=1),INDEX([1]价格表!$B$4:$I$31,M2398,3),IF(AND(J2398&gt;1,J2398&lt;=2.2),INDEX([1]价格表!$B$4:$I$31,M2398,4),IF(AND(J2398&gt;2.2,J2398&lt;=3.3),INDEX([1]价格表!$B$4:$I$31,M2398,5),IF(AND(J2398&gt;3.3,J2398&lt;=4),INDEX([1]价格表!$B$4:$I$31,M2398,6),IF(AND(J2398&gt;4,J2398&lt;=5.5),INDEX([1]价格表!$B$4:$I$31,M2398,7),IF(J2398&gt;5.5,2.6+INDEX([1]价格表!$B$4:$I$31,M2398,8)*L2398)))))))</f>
        <v>3.3</v>
      </c>
      <c r="O2398" s="3"/>
      <c r="P2398" s="3"/>
      <c r="Q2398" s="3">
        <f t="shared" si="75"/>
        <v>0</v>
      </c>
    </row>
    <row r="2399" spans="1:17">
      <c r="A2399" s="11">
        <v>4607076743672</v>
      </c>
      <c r="B2399" s="1" t="s">
        <v>19</v>
      </c>
      <c r="C2399" s="12">
        <v>20210223</v>
      </c>
      <c r="D2399" s="12">
        <v>610538201209</v>
      </c>
      <c r="E2399" s="12" t="s">
        <v>19</v>
      </c>
      <c r="F2399" s="12">
        <v>20210305</v>
      </c>
      <c r="G2399" s="12" t="s">
        <v>20</v>
      </c>
      <c r="H2399" s="12" t="s">
        <v>40</v>
      </c>
      <c r="I2399" s="12" t="s">
        <v>103</v>
      </c>
      <c r="J2399" s="12">
        <v>1.41</v>
      </c>
      <c r="K2399" s="12" t="s">
        <v>23</v>
      </c>
      <c r="L2399">
        <f t="shared" si="74"/>
        <v>2</v>
      </c>
      <c r="M2399">
        <f>MATCH(H:H,[1]价格表!$B$4:$B$35,0)</f>
        <v>9</v>
      </c>
      <c r="N2399" s="4">
        <f>IF(J2399&lt;=0.3,INDEX([1]价格表!$B$4:$I$31,M2399,2),IF(AND(J2399&gt;0.3,J2399&lt;=1),INDEX([1]价格表!$B$4:$I$31,M2399,3),IF(AND(J2399&gt;1,J2399&lt;=2.2),INDEX([1]价格表!$B$4:$I$31,M2399,4),IF(AND(J2399&gt;2.2,J2399&lt;=3.3),INDEX([1]价格表!$B$4:$I$31,M2399,5),IF(AND(J2399&gt;3.3,J2399&lt;=4),INDEX([1]价格表!$B$4:$I$31,M2399,6),IF(AND(J2399&gt;4,J2399&lt;=5.5),INDEX([1]价格表!$B$4:$I$31,M2399,7),IF(J2399&gt;5.5,2.6+INDEX([1]价格表!$B$4:$I$31,M2399,8)*L2399)))))))</f>
        <v>2.15</v>
      </c>
      <c r="O2399" s="3"/>
      <c r="P2399" s="3"/>
      <c r="Q2399" s="3">
        <f t="shared" si="75"/>
        <v>0</v>
      </c>
    </row>
    <row r="2400" spans="1:17">
      <c r="A2400" s="11">
        <v>4607076961350</v>
      </c>
      <c r="B2400" s="1" t="s">
        <v>19</v>
      </c>
      <c r="C2400" s="12">
        <v>20210223</v>
      </c>
      <c r="D2400" s="12">
        <v>610538201209</v>
      </c>
      <c r="E2400" s="12" t="s">
        <v>19</v>
      </c>
      <c r="F2400" s="12">
        <v>20210305</v>
      </c>
      <c r="G2400" s="12" t="s">
        <v>20</v>
      </c>
      <c r="H2400" s="12" t="s">
        <v>119</v>
      </c>
      <c r="I2400" s="12" t="s">
        <v>120</v>
      </c>
      <c r="J2400" s="12">
        <v>5.81</v>
      </c>
      <c r="K2400" s="12" t="s">
        <v>23</v>
      </c>
      <c r="L2400">
        <f t="shared" si="74"/>
        <v>6</v>
      </c>
      <c r="M2400">
        <f>MATCH(H:H,[1]价格表!$B$4:$B$35,0)</f>
        <v>6</v>
      </c>
      <c r="N2400" s="4">
        <f>IF(J2400&lt;=0.3,INDEX([1]价格表!$B$4:$I$31,M2400,2),IF(AND(J2400&gt;0.3,J2400&lt;=1),INDEX([1]价格表!$B$4:$I$31,M2400,3),IF(AND(J2400&gt;1,J2400&lt;=2.2),INDEX([1]价格表!$B$4:$I$31,M2400,4),IF(AND(J2400&gt;2.2,J2400&lt;=3.3),INDEX([1]价格表!$B$4:$I$31,M2400,5),IF(AND(J2400&gt;3.3,J2400&lt;=4),INDEX([1]价格表!$B$4:$I$31,M2400,6),IF(AND(J2400&gt;4,J2400&lt;=5.5),INDEX([1]价格表!$B$4:$I$31,M2400,7),IF(J2400&gt;5.5,2.6+INDEX([1]价格表!$B$4:$I$31,M2400,8)*L2400)))))))</f>
        <v>8.3</v>
      </c>
      <c r="O2400" s="3"/>
      <c r="P2400" s="3"/>
      <c r="Q2400" s="3">
        <f t="shared" si="75"/>
        <v>0</v>
      </c>
    </row>
    <row r="2401" spans="1:17">
      <c r="A2401" s="11">
        <v>4607048492553</v>
      </c>
      <c r="B2401" s="1" t="s">
        <v>19</v>
      </c>
      <c r="C2401" s="12">
        <v>20210223</v>
      </c>
      <c r="D2401" s="12">
        <v>610538201209</v>
      </c>
      <c r="E2401" s="12" t="s">
        <v>19</v>
      </c>
      <c r="F2401" s="12">
        <v>20210305</v>
      </c>
      <c r="G2401" s="12" t="s">
        <v>20</v>
      </c>
      <c r="H2401" s="12" t="s">
        <v>33</v>
      </c>
      <c r="I2401" s="12" t="s">
        <v>102</v>
      </c>
      <c r="J2401" s="12">
        <v>6.28</v>
      </c>
      <c r="K2401" s="12" t="s">
        <v>23</v>
      </c>
      <c r="L2401">
        <f t="shared" si="74"/>
        <v>7</v>
      </c>
      <c r="M2401">
        <f>MATCH(H:H,[1]价格表!$B$4:$B$35,0)</f>
        <v>7</v>
      </c>
      <c r="N2401" s="4">
        <f>IF(J2401&lt;=0.3,INDEX([1]价格表!$B$4:$I$31,M2401,2),IF(AND(J2401&gt;0.3,J2401&lt;=1),INDEX([1]价格表!$B$4:$I$31,M2401,3),IF(AND(J2401&gt;1,J2401&lt;=2.2),INDEX([1]价格表!$B$4:$I$31,M2401,4),IF(AND(J2401&gt;2.2,J2401&lt;=3.3),INDEX([1]价格表!$B$4:$I$31,M2401,5),IF(AND(J2401&gt;3.3,J2401&lt;=4),INDEX([1]价格表!$B$4:$I$31,M2401,6),IF(AND(J2401&gt;4,J2401&lt;=5.5),INDEX([1]价格表!$B$4:$I$31,M2401,7),IF(J2401&gt;5.5,2.6+INDEX([1]价格表!$B$4:$I$31,M2401,8)*L2401)))))))</f>
        <v>9.25</v>
      </c>
      <c r="O2401" s="5">
        <v>4.36</v>
      </c>
      <c r="P2401" s="5">
        <v>3.8</v>
      </c>
      <c r="Q2401" s="3">
        <f t="shared" si="75"/>
        <v>-5.45</v>
      </c>
    </row>
    <row r="2402" spans="1:17">
      <c r="A2402" s="11">
        <v>4607076744150</v>
      </c>
      <c r="B2402" s="1" t="s">
        <v>19</v>
      </c>
      <c r="C2402" s="12">
        <v>20210223</v>
      </c>
      <c r="D2402" s="12">
        <v>610538201209</v>
      </c>
      <c r="E2402" s="12" t="s">
        <v>19</v>
      </c>
      <c r="F2402" s="12">
        <v>20210305</v>
      </c>
      <c r="G2402" s="12" t="s">
        <v>20</v>
      </c>
      <c r="H2402" s="12" t="s">
        <v>43</v>
      </c>
      <c r="I2402" s="12" t="s">
        <v>187</v>
      </c>
      <c r="J2402" s="12">
        <v>6.3</v>
      </c>
      <c r="K2402" s="12" t="s">
        <v>23</v>
      </c>
      <c r="L2402">
        <f t="shared" si="74"/>
        <v>7</v>
      </c>
      <c r="M2402">
        <f>MATCH(H:H,[1]价格表!$B$4:$B$35,0)</f>
        <v>4</v>
      </c>
      <c r="N2402" s="4">
        <f>IF(J2402&lt;=0.3,INDEX([1]价格表!$B$4:$I$31,M2402,2),IF(AND(J2402&gt;0.3,J2402&lt;=1),INDEX([1]价格表!$B$4:$I$31,M2402,3),IF(AND(J2402&gt;1,J2402&lt;=2.2),INDEX([1]价格表!$B$4:$I$31,M2402,4),IF(AND(J2402&gt;2.2,J2402&lt;=3.3),INDEX([1]价格表!$B$4:$I$31,M2402,5),IF(AND(J2402&gt;3.3,J2402&lt;=4),INDEX([1]价格表!$B$4:$I$31,M2402,6),IF(AND(J2402&gt;4,J2402&lt;=5.5),INDEX([1]价格表!$B$4:$I$31,M2402,7),IF(J2402&gt;5.5,2.6+INDEX([1]价格表!$B$4:$I$31,M2402,8)*L2402)))))))</f>
        <v>9.25</v>
      </c>
      <c r="O2402" s="3"/>
      <c r="P2402" s="3"/>
      <c r="Q2402" s="3">
        <f t="shared" si="75"/>
        <v>0</v>
      </c>
    </row>
    <row r="2403" spans="1:17">
      <c r="A2403" s="11">
        <v>4607048495608</v>
      </c>
      <c r="B2403" s="1" t="s">
        <v>19</v>
      </c>
      <c r="C2403" s="12">
        <v>20210223</v>
      </c>
      <c r="D2403" s="12">
        <v>610538201209</v>
      </c>
      <c r="E2403" s="12" t="s">
        <v>19</v>
      </c>
      <c r="F2403" s="12">
        <v>20210305</v>
      </c>
      <c r="G2403" s="12" t="s">
        <v>20</v>
      </c>
      <c r="H2403" s="12" t="s">
        <v>161</v>
      </c>
      <c r="I2403" s="12" t="s">
        <v>162</v>
      </c>
      <c r="J2403" s="12">
        <v>6.32</v>
      </c>
      <c r="K2403" s="12" t="s">
        <v>23</v>
      </c>
      <c r="L2403">
        <f t="shared" si="74"/>
        <v>7</v>
      </c>
      <c r="M2403">
        <f>MATCH(H:H,[1]价格表!$B$4:$B$35,0)</f>
        <v>13</v>
      </c>
      <c r="N2403" s="4">
        <f>IF(J2403&lt;=0.3,INDEX([1]价格表!$B$4:$I$31,M2403,2),IF(AND(J2403&gt;0.3,J2403&lt;=1),INDEX([1]价格表!$B$4:$I$31,M2403,3),IF(AND(J2403&gt;1,J2403&lt;=2.2),INDEX([1]价格表!$B$4:$I$31,M2403,4),IF(AND(J2403&gt;2.2,J2403&lt;=3.3),INDEX([1]价格表!$B$4:$I$31,M2403,5),IF(AND(J2403&gt;3.3,J2403&lt;=4),INDEX([1]价格表!$B$4:$I$31,M2403,6),IF(AND(J2403&gt;4,J2403&lt;=5.5),INDEX([1]价格表!$B$4:$I$31,M2403,7),IF(J2403&gt;5.5,2.6+INDEX([1]价格表!$B$4:$I$31,M2403,8)*L2403)))))))</f>
        <v>9.25</v>
      </c>
      <c r="O2403" s="3"/>
      <c r="P2403" s="3"/>
      <c r="Q2403" s="3">
        <f t="shared" si="75"/>
        <v>0</v>
      </c>
    </row>
    <row r="2404" spans="1:17">
      <c r="A2404" s="11">
        <v>4607048496510</v>
      </c>
      <c r="B2404" s="1" t="s">
        <v>19</v>
      </c>
      <c r="C2404" s="12">
        <v>20210223</v>
      </c>
      <c r="D2404" s="12">
        <v>610538201209</v>
      </c>
      <c r="E2404" s="12" t="s">
        <v>19</v>
      </c>
      <c r="F2404" s="12">
        <v>20210305</v>
      </c>
      <c r="G2404" s="12" t="s">
        <v>20</v>
      </c>
      <c r="H2404" s="12" t="s">
        <v>29</v>
      </c>
      <c r="I2404" s="12" t="s">
        <v>231</v>
      </c>
      <c r="J2404" s="12">
        <v>6.32</v>
      </c>
      <c r="K2404" s="12" t="s">
        <v>23</v>
      </c>
      <c r="L2404">
        <f t="shared" si="74"/>
        <v>7</v>
      </c>
      <c r="M2404">
        <f>MATCH(H:H,[1]价格表!$B$4:$B$35,0)</f>
        <v>3</v>
      </c>
      <c r="N2404" s="4">
        <f>IF(J2404&lt;=0.3,INDEX([1]价格表!$B$4:$I$31,M2404,2),IF(AND(J2404&gt;0.3,J2404&lt;=1),INDEX([1]价格表!$B$4:$I$31,M2404,3),IF(AND(J2404&gt;1,J2404&lt;=2.2),INDEX([1]价格表!$B$4:$I$31,M2404,4),IF(AND(J2404&gt;2.2,J2404&lt;=3.3),INDEX([1]价格表!$B$4:$I$31,M2404,5),IF(AND(J2404&gt;3.3,J2404&lt;=4),INDEX([1]价格表!$B$4:$I$31,M2404,6),IF(AND(J2404&gt;4,J2404&lt;=5.5),INDEX([1]价格表!$B$4:$I$31,M2404,7),IF(J2404&gt;5.5,2.6+INDEX([1]价格表!$B$4:$I$31,M2404,8)*L2404)))))))</f>
        <v>9.25</v>
      </c>
      <c r="O2404" s="3"/>
      <c r="P2404" s="3"/>
      <c r="Q2404" s="3">
        <f t="shared" si="75"/>
        <v>0</v>
      </c>
    </row>
    <row r="2405" spans="1:17">
      <c r="A2405" s="11">
        <v>4607048468620</v>
      </c>
      <c r="B2405" s="1" t="s">
        <v>19</v>
      </c>
      <c r="C2405" s="12">
        <v>20210223</v>
      </c>
      <c r="D2405" s="12">
        <v>610538201209</v>
      </c>
      <c r="E2405" s="12" t="s">
        <v>19</v>
      </c>
      <c r="F2405" s="12">
        <v>20210305</v>
      </c>
      <c r="G2405" s="12" t="s">
        <v>20</v>
      </c>
      <c r="H2405" s="12" t="s">
        <v>21</v>
      </c>
      <c r="I2405" s="12" t="s">
        <v>230</v>
      </c>
      <c r="J2405" s="12">
        <v>6.34</v>
      </c>
      <c r="K2405" s="12" t="s">
        <v>23</v>
      </c>
      <c r="L2405">
        <f t="shared" si="74"/>
        <v>7</v>
      </c>
      <c r="M2405">
        <f>MATCH(H:H,[1]价格表!$B$4:$B$35,0)</f>
        <v>15</v>
      </c>
      <c r="N2405" s="4">
        <f>IF(J2405&lt;=0.3,INDEX([1]价格表!$B$4:$I$31,M2405,2),IF(AND(J2405&gt;0.3,J2405&lt;=1),INDEX([1]价格表!$B$4:$I$31,M2405,3),IF(AND(J2405&gt;1,J2405&lt;=2.2),INDEX([1]价格表!$B$4:$I$31,M2405,4),IF(AND(J2405&gt;2.2,J2405&lt;=3.3),INDEX([1]价格表!$B$4:$I$31,M2405,5),IF(AND(J2405&gt;3.3,J2405&lt;=4),INDEX([1]价格表!$B$4:$I$31,M2405,6),IF(AND(J2405&gt;4,J2405&lt;=5.5),INDEX([1]价格表!$B$4:$I$31,M2405,7),IF(J2405&gt;5.5,2.6+INDEX([1]价格表!$B$4:$I$31,M2405,8)*L2405)))))))</f>
        <v>9.25</v>
      </c>
      <c r="O2405" s="3"/>
      <c r="P2405" s="3"/>
      <c r="Q2405" s="3">
        <f t="shared" si="75"/>
        <v>0</v>
      </c>
    </row>
    <row r="2406" spans="1:17">
      <c r="A2406" s="11">
        <v>4607076744273</v>
      </c>
      <c r="B2406" s="1" t="s">
        <v>19</v>
      </c>
      <c r="C2406" s="12">
        <v>20210223</v>
      </c>
      <c r="D2406" s="12">
        <v>610538201209</v>
      </c>
      <c r="E2406" s="12" t="s">
        <v>19</v>
      </c>
      <c r="F2406" s="12">
        <v>20210305</v>
      </c>
      <c r="G2406" s="12" t="s">
        <v>20</v>
      </c>
      <c r="H2406" s="12" t="s">
        <v>45</v>
      </c>
      <c r="I2406" s="12" t="s">
        <v>271</v>
      </c>
      <c r="J2406" s="12">
        <v>6.34</v>
      </c>
      <c r="K2406" s="12" t="s">
        <v>23</v>
      </c>
      <c r="L2406">
        <f t="shared" si="74"/>
        <v>7</v>
      </c>
      <c r="M2406">
        <f>MATCH(H:H,[1]价格表!$B$4:$B$35,0)</f>
        <v>20</v>
      </c>
      <c r="N2406" s="4">
        <f>IF(J2406&lt;=0.3,INDEX([1]价格表!$B$4:$I$31,M2406,2),IF(AND(J2406&gt;0.3,J2406&lt;=1),INDEX([1]价格表!$B$4:$I$31,M2406,3),IF(AND(J2406&gt;1,J2406&lt;=2.2),INDEX([1]价格表!$B$4:$I$31,M2406,4),IF(AND(J2406&gt;2.2,J2406&lt;=3.3),INDEX([1]价格表!$B$4:$I$31,M2406,5),IF(AND(J2406&gt;3.3,J2406&lt;=4),INDEX([1]价格表!$B$4:$I$31,M2406,6),IF(AND(J2406&gt;4,J2406&lt;=5.5),INDEX([1]价格表!$B$4:$I$31,M2406,7),IF(J2406&gt;5.5,2.6+INDEX([1]价格表!$B$4:$I$31,M2406,8)*L2406)))))))</f>
        <v>9.25</v>
      </c>
      <c r="O2406" s="3"/>
      <c r="P2406" s="3"/>
      <c r="Q2406" s="3">
        <f t="shared" si="75"/>
        <v>0</v>
      </c>
    </row>
    <row r="2407" spans="1:17">
      <c r="A2407" s="11">
        <v>4607076744623</v>
      </c>
      <c r="B2407" s="1" t="s">
        <v>19</v>
      </c>
      <c r="C2407" s="12">
        <v>20210223</v>
      </c>
      <c r="D2407" s="12">
        <v>610538201209</v>
      </c>
      <c r="E2407" s="12" t="s">
        <v>19</v>
      </c>
      <c r="F2407" s="12">
        <v>20210305</v>
      </c>
      <c r="G2407" s="12" t="s">
        <v>20</v>
      </c>
      <c r="H2407" s="12" t="s">
        <v>38</v>
      </c>
      <c r="I2407" s="12" t="s">
        <v>308</v>
      </c>
      <c r="J2407" s="12">
        <v>6.34</v>
      </c>
      <c r="K2407" s="12" t="s">
        <v>23</v>
      </c>
      <c r="L2407">
        <f t="shared" si="74"/>
        <v>7</v>
      </c>
      <c r="M2407">
        <f>MATCH(H:H,[1]价格表!$B$4:$B$35,0)</f>
        <v>5</v>
      </c>
      <c r="N2407" s="4">
        <f>IF(J2407&lt;=0.3,INDEX([1]价格表!$B$4:$I$31,M2407,2),IF(AND(J2407&gt;0.3,J2407&lt;=1),INDEX([1]价格表!$B$4:$I$31,M2407,3),IF(AND(J2407&gt;1,J2407&lt;=2.2),INDEX([1]价格表!$B$4:$I$31,M2407,4),IF(AND(J2407&gt;2.2,J2407&lt;=3.3),INDEX([1]价格表!$B$4:$I$31,M2407,5),IF(AND(J2407&gt;3.3,J2407&lt;=4),INDEX([1]价格表!$B$4:$I$31,M2407,6),IF(AND(J2407&gt;4,J2407&lt;=5.5),INDEX([1]价格表!$B$4:$I$31,M2407,7),IF(J2407&gt;5.5,2.6+INDEX([1]价格表!$B$4:$I$31,M2407,8)*L2407)))))))</f>
        <v>9.25</v>
      </c>
      <c r="O2407" s="3"/>
      <c r="P2407" s="3"/>
      <c r="Q2407" s="3">
        <f t="shared" si="75"/>
        <v>0</v>
      </c>
    </row>
    <row r="2408" spans="1:17">
      <c r="A2408" s="11">
        <v>4607047762118</v>
      </c>
      <c r="B2408" s="1" t="s">
        <v>19</v>
      </c>
      <c r="C2408" s="12">
        <v>20210223</v>
      </c>
      <c r="D2408" s="12">
        <v>610538201209</v>
      </c>
      <c r="E2408" s="12" t="s">
        <v>19</v>
      </c>
      <c r="F2408" s="12">
        <v>20210305</v>
      </c>
      <c r="G2408" s="12" t="s">
        <v>20</v>
      </c>
      <c r="H2408" s="12" t="s">
        <v>40</v>
      </c>
      <c r="I2408" s="12" t="s">
        <v>103</v>
      </c>
      <c r="J2408" s="12">
        <v>7.34</v>
      </c>
      <c r="K2408" s="12" t="s">
        <v>23</v>
      </c>
      <c r="L2408">
        <f t="shared" si="74"/>
        <v>8</v>
      </c>
      <c r="M2408">
        <f>MATCH(H:H,[1]价格表!$B$4:$B$35,0)</f>
        <v>9</v>
      </c>
      <c r="N2408" s="4">
        <f>IF(J2408&lt;=0.3,INDEX([1]价格表!$B$4:$I$31,M2408,2),IF(AND(J2408&gt;0.3,J2408&lt;=1),INDEX([1]价格表!$B$4:$I$31,M2408,3),IF(AND(J2408&gt;1,J2408&lt;=2.2),INDEX([1]价格表!$B$4:$I$31,M2408,4),IF(AND(J2408&gt;2.2,J2408&lt;=3.3),INDEX([1]价格表!$B$4:$I$31,M2408,5),IF(AND(J2408&gt;3.3,J2408&lt;=4),INDEX([1]价格表!$B$4:$I$31,M2408,6),IF(AND(J2408&gt;4,J2408&lt;=5.5),INDEX([1]价格表!$B$4:$I$31,M2408,7),IF(J2408&gt;5.5,2.6+INDEX([1]价格表!$B$4:$I$31,M2408,8)*L2408)))))))</f>
        <v>10.2</v>
      </c>
      <c r="O2408" s="3"/>
      <c r="P2408" s="3"/>
      <c r="Q2408" s="3">
        <f t="shared" si="75"/>
        <v>0</v>
      </c>
    </row>
    <row r="2409" spans="1:17">
      <c r="A2409" s="11">
        <v>4607053320201</v>
      </c>
      <c r="B2409" s="1" t="s">
        <v>19</v>
      </c>
      <c r="C2409" s="12">
        <v>20210223</v>
      </c>
      <c r="D2409" s="12">
        <v>610538201209</v>
      </c>
      <c r="E2409" s="12" t="s">
        <v>19</v>
      </c>
      <c r="F2409" s="12">
        <v>20210305</v>
      </c>
      <c r="G2409" s="12" t="s">
        <v>20</v>
      </c>
      <c r="H2409" s="12" t="s">
        <v>29</v>
      </c>
      <c r="I2409" s="12" t="s">
        <v>127</v>
      </c>
      <c r="J2409" s="12">
        <v>8.4</v>
      </c>
      <c r="K2409" s="12" t="s">
        <v>23</v>
      </c>
      <c r="L2409">
        <f t="shared" si="74"/>
        <v>9</v>
      </c>
      <c r="M2409">
        <f>MATCH(H:H,[1]价格表!$B$4:$B$35,0)</f>
        <v>3</v>
      </c>
      <c r="N2409" s="4">
        <f>IF(J2409&lt;=0.3,INDEX([1]价格表!$B$4:$I$31,M2409,2),IF(AND(J2409&gt;0.3,J2409&lt;=1),INDEX([1]价格表!$B$4:$I$31,M2409,3),IF(AND(J2409&gt;1,J2409&lt;=2.2),INDEX([1]价格表!$B$4:$I$31,M2409,4),IF(AND(J2409&gt;2.2,J2409&lt;=3.3),INDEX([1]价格表!$B$4:$I$31,M2409,5),IF(AND(J2409&gt;3.3,J2409&lt;=4),INDEX([1]价格表!$B$4:$I$31,M2409,6),IF(AND(J2409&gt;4,J2409&lt;=5.5),INDEX([1]价格表!$B$4:$I$31,M2409,7),IF(J2409&gt;5.5,2.6+INDEX([1]价格表!$B$4:$I$31,M2409,8)*L2409)))))))</f>
        <v>11.15</v>
      </c>
      <c r="O2409" s="5">
        <v>7.11</v>
      </c>
      <c r="P2409" s="5">
        <v>10.2</v>
      </c>
      <c r="Q2409" s="3">
        <f t="shared" si="75"/>
        <v>-0.950000000000001</v>
      </c>
    </row>
    <row r="2410" spans="1:17">
      <c r="A2410" s="11">
        <v>4312455134460</v>
      </c>
      <c r="B2410" s="1" t="s">
        <v>19</v>
      </c>
      <c r="C2410" s="12">
        <v>20210223</v>
      </c>
      <c r="D2410" s="12">
        <v>610538201209</v>
      </c>
      <c r="E2410" s="12" t="s">
        <v>19</v>
      </c>
      <c r="F2410" s="12">
        <v>20210305</v>
      </c>
      <c r="G2410" s="12" t="s">
        <v>20</v>
      </c>
      <c r="H2410" s="12" t="s">
        <v>24</v>
      </c>
      <c r="I2410" s="12" t="s">
        <v>51</v>
      </c>
      <c r="J2410" s="12">
        <v>38.24</v>
      </c>
      <c r="K2410" s="12" t="s">
        <v>23</v>
      </c>
      <c r="L2410">
        <f t="shared" si="74"/>
        <v>39</v>
      </c>
      <c r="M2410">
        <f>MATCH(H:H,[1]价格表!$B$4:$B$35,0)</f>
        <v>1</v>
      </c>
      <c r="N2410" s="4">
        <f>IF(J2410&lt;=0.3,INDEX([1]价格表!$B$4:$I$31,M2410,2),IF(AND(J2410&gt;0.3,J2410&lt;=1),INDEX([1]价格表!$B$4:$I$31,M2410,3),IF(AND(J2410&gt;1,J2410&lt;=2.2),INDEX([1]价格表!$B$4:$I$31,M2410,4),IF(AND(J2410&gt;2.2,J2410&lt;=3.3),INDEX([1]价格表!$B$4:$I$31,M2410,5),IF(AND(J2410&gt;3.3,J2410&lt;=4),INDEX([1]价格表!$B$4:$I$31,M2410,6),IF(AND(J2410&gt;4,J2410&lt;=5.5),INDEX([1]价格表!$B$4:$I$31,M2410,7),IF(J2410&gt;5.5,2.6+INDEX([1]价格表!$B$4:$I$31,M2410,8)*L2410)))))))</f>
        <v>26</v>
      </c>
      <c r="O2410" s="5">
        <v>30.69</v>
      </c>
      <c r="P2410" s="5">
        <v>21.2</v>
      </c>
      <c r="Q2410" s="3">
        <f t="shared" si="75"/>
        <v>-4.8</v>
      </c>
    </row>
    <row r="2411" spans="1:17">
      <c r="A2411" s="11">
        <v>4312457852623</v>
      </c>
      <c r="B2411" s="1" t="s">
        <v>19</v>
      </c>
      <c r="C2411" s="12">
        <v>20210224</v>
      </c>
      <c r="D2411" s="12">
        <v>610538201209</v>
      </c>
      <c r="E2411" s="12" t="s">
        <v>19</v>
      </c>
      <c r="F2411" s="12">
        <v>20210306</v>
      </c>
      <c r="G2411" s="12" t="s">
        <v>20</v>
      </c>
      <c r="H2411" s="12" t="s">
        <v>40</v>
      </c>
      <c r="I2411" s="12" t="s">
        <v>236</v>
      </c>
      <c r="J2411" s="12">
        <v>0.91</v>
      </c>
      <c r="K2411" s="12" t="s">
        <v>23</v>
      </c>
      <c r="L2411">
        <f t="shared" si="74"/>
        <v>1</v>
      </c>
      <c r="M2411">
        <f>MATCH(H:H,[1]价格表!$B$4:$B$35,0)</f>
        <v>9</v>
      </c>
      <c r="N2411" s="4">
        <f>IF(J2411&lt;=0.3,INDEX([1]价格表!$B$4:$I$31,M2411,2),IF(AND(J2411&gt;0.3,J2411&lt;=1),INDEX([1]价格表!$B$4:$I$31,M2411,3),IF(AND(J2411&gt;1,J2411&lt;=2.2),INDEX([1]价格表!$B$4:$I$31,M2411,4),IF(AND(J2411&gt;2.2,J2411&lt;=3.3),INDEX([1]价格表!$B$4:$I$31,M2411,5),IF(AND(J2411&gt;3.3,J2411&lt;=4),INDEX([1]价格表!$B$4:$I$31,M2411,6),IF(AND(J2411&gt;4,J2411&lt;=5.5),INDEX([1]价格表!$B$4:$I$31,M2411,7),IF(J2411&gt;5.5,2.6+INDEX([1]价格表!$B$4:$I$31,M2411,8)*L2411)))))))</f>
        <v>1.8</v>
      </c>
      <c r="O2411" s="5">
        <v>0.28</v>
      </c>
      <c r="P2411" s="5">
        <v>1.65</v>
      </c>
      <c r="Q2411" s="3">
        <f t="shared" si="75"/>
        <v>-0.15</v>
      </c>
    </row>
    <row r="2412" spans="1:17">
      <c r="A2412" s="11">
        <v>4312460385513</v>
      </c>
      <c r="B2412" s="1" t="s">
        <v>19</v>
      </c>
      <c r="C2412" s="12">
        <v>20210224</v>
      </c>
      <c r="D2412" s="12">
        <v>610538201209</v>
      </c>
      <c r="E2412" s="12" t="s">
        <v>19</v>
      </c>
      <c r="F2412" s="12">
        <v>20210306</v>
      </c>
      <c r="G2412" s="12" t="s">
        <v>20</v>
      </c>
      <c r="H2412" s="12" t="s">
        <v>21</v>
      </c>
      <c r="I2412" s="12" t="s">
        <v>57</v>
      </c>
      <c r="J2412" s="12">
        <v>0.78</v>
      </c>
      <c r="K2412" s="12" t="s">
        <v>23</v>
      </c>
      <c r="L2412">
        <f t="shared" si="74"/>
        <v>1</v>
      </c>
      <c r="M2412">
        <f>MATCH(H:H,[1]价格表!$B$4:$B$35,0)</f>
        <v>15</v>
      </c>
      <c r="N2412" s="4">
        <f>IF(J2412&lt;=0.3,INDEX([1]价格表!$B$4:$I$31,M2412,2),IF(AND(J2412&gt;0.3,J2412&lt;=1),INDEX([1]价格表!$B$4:$I$31,M2412,3),IF(AND(J2412&gt;1,J2412&lt;=2.2),INDEX([1]价格表!$B$4:$I$31,M2412,4),IF(AND(J2412&gt;2.2,J2412&lt;=3.3),INDEX([1]价格表!$B$4:$I$31,M2412,5),IF(AND(J2412&gt;3.3,J2412&lt;=4),INDEX([1]价格表!$B$4:$I$31,M2412,6),IF(AND(J2412&gt;4,J2412&lt;=5.5),INDEX([1]价格表!$B$4:$I$31,M2412,7),IF(J2412&gt;5.5,2.6+INDEX([1]价格表!$B$4:$I$31,M2412,8)*L2412)))))))</f>
        <v>1.8</v>
      </c>
      <c r="O2412" s="3"/>
      <c r="P2412" s="3"/>
      <c r="Q2412" s="3">
        <f t="shared" si="75"/>
        <v>0</v>
      </c>
    </row>
    <row r="2413" spans="1:17">
      <c r="A2413" s="11">
        <v>4312460400951</v>
      </c>
      <c r="B2413" s="1" t="s">
        <v>19</v>
      </c>
      <c r="C2413" s="12">
        <v>20210224</v>
      </c>
      <c r="D2413" s="12">
        <v>610538201209</v>
      </c>
      <c r="E2413" s="12" t="s">
        <v>19</v>
      </c>
      <c r="F2413" s="12">
        <v>20210306</v>
      </c>
      <c r="G2413" s="12" t="s">
        <v>20</v>
      </c>
      <c r="H2413" s="12" t="s">
        <v>24</v>
      </c>
      <c r="I2413" s="12" t="s">
        <v>56</v>
      </c>
      <c r="J2413" s="12">
        <v>1.58</v>
      </c>
      <c r="K2413" s="12" t="s">
        <v>23</v>
      </c>
      <c r="L2413">
        <f t="shared" si="74"/>
        <v>2</v>
      </c>
      <c r="M2413">
        <f>MATCH(H:H,[1]价格表!$B$4:$B$35,0)</f>
        <v>1</v>
      </c>
      <c r="N2413" s="4">
        <f>IF(J2413&lt;=0.3,INDEX([1]价格表!$B$4:$I$31,M2413,2),IF(AND(J2413&gt;0.3,J2413&lt;=1),INDEX([1]价格表!$B$4:$I$31,M2413,3),IF(AND(J2413&gt;1,J2413&lt;=2.2),INDEX([1]价格表!$B$4:$I$31,M2413,4),IF(AND(J2413&gt;2.2,J2413&lt;=3.3),INDEX([1]价格表!$B$4:$I$31,M2413,5),IF(AND(J2413&gt;3.3,J2413&lt;=4),INDEX([1]价格表!$B$4:$I$31,M2413,6),IF(AND(J2413&gt;4,J2413&lt;=5.5),INDEX([1]价格表!$B$4:$I$31,M2413,7),IF(J2413&gt;5.5,2.6+INDEX([1]价格表!$B$4:$I$31,M2413,8)*L2413)))))))</f>
        <v>2.15</v>
      </c>
      <c r="O2413" s="3"/>
      <c r="P2413" s="3"/>
      <c r="Q2413" s="3">
        <f t="shared" si="75"/>
        <v>0</v>
      </c>
    </row>
    <row r="2414" spans="1:17">
      <c r="A2414" s="11">
        <v>4312460400952</v>
      </c>
      <c r="B2414" s="1" t="s">
        <v>19</v>
      </c>
      <c r="C2414" s="12">
        <v>20210224</v>
      </c>
      <c r="D2414" s="12">
        <v>610538201209</v>
      </c>
      <c r="E2414" s="12" t="s">
        <v>19</v>
      </c>
      <c r="F2414" s="12">
        <v>20210306</v>
      </c>
      <c r="G2414" s="12" t="s">
        <v>20</v>
      </c>
      <c r="H2414" s="12" t="s">
        <v>24</v>
      </c>
      <c r="I2414" s="12" t="s">
        <v>228</v>
      </c>
      <c r="J2414" s="12">
        <v>0.9</v>
      </c>
      <c r="K2414" s="12" t="s">
        <v>23</v>
      </c>
      <c r="L2414">
        <f t="shared" si="74"/>
        <v>1</v>
      </c>
      <c r="M2414">
        <f>MATCH(H:H,[1]价格表!$B$4:$B$35,0)</f>
        <v>1</v>
      </c>
      <c r="N2414" s="4">
        <f>IF(J2414&lt;=0.3,INDEX([1]价格表!$B$4:$I$31,M2414,2),IF(AND(J2414&gt;0.3,J2414&lt;=1),INDEX([1]价格表!$B$4:$I$31,M2414,3),IF(AND(J2414&gt;1,J2414&lt;=2.2),INDEX([1]价格表!$B$4:$I$31,M2414,4),IF(AND(J2414&gt;2.2,J2414&lt;=3.3),INDEX([1]价格表!$B$4:$I$31,M2414,5),IF(AND(J2414&gt;3.3,J2414&lt;=4),INDEX([1]价格表!$B$4:$I$31,M2414,6),IF(AND(J2414&gt;4,J2414&lt;=5.5),INDEX([1]价格表!$B$4:$I$31,M2414,7),IF(J2414&gt;5.5,2.6+INDEX([1]价格表!$B$4:$I$31,M2414,8)*L2414)))))))</f>
        <v>1.8</v>
      </c>
      <c r="O2414" s="3"/>
      <c r="P2414" s="3"/>
      <c r="Q2414" s="3">
        <f t="shared" si="75"/>
        <v>0</v>
      </c>
    </row>
    <row r="2415" spans="1:17">
      <c r="A2415" s="11">
        <v>4312460400953</v>
      </c>
      <c r="B2415" s="1" t="s">
        <v>19</v>
      </c>
      <c r="C2415" s="12">
        <v>20210224</v>
      </c>
      <c r="D2415" s="12">
        <v>610538201209</v>
      </c>
      <c r="E2415" s="12" t="s">
        <v>19</v>
      </c>
      <c r="F2415" s="12">
        <v>20210306</v>
      </c>
      <c r="G2415" s="12" t="s">
        <v>20</v>
      </c>
      <c r="H2415" s="12" t="s">
        <v>24</v>
      </c>
      <c r="I2415" s="12" t="s">
        <v>70</v>
      </c>
      <c r="J2415" s="12">
        <v>0.7</v>
      </c>
      <c r="K2415" s="12" t="s">
        <v>23</v>
      </c>
      <c r="L2415">
        <f t="shared" si="74"/>
        <v>1</v>
      </c>
      <c r="M2415">
        <f>MATCH(H:H,[1]价格表!$B$4:$B$35,0)</f>
        <v>1</v>
      </c>
      <c r="N2415" s="4">
        <f>IF(J2415&lt;=0.3,INDEX([1]价格表!$B$4:$I$31,M2415,2),IF(AND(J2415&gt;0.3,J2415&lt;=1),INDEX([1]价格表!$B$4:$I$31,M2415,3),IF(AND(J2415&gt;1,J2415&lt;=2.2),INDEX([1]价格表!$B$4:$I$31,M2415,4),IF(AND(J2415&gt;2.2,J2415&lt;=3.3),INDEX([1]价格表!$B$4:$I$31,M2415,5),IF(AND(J2415&gt;3.3,J2415&lt;=4),INDEX([1]价格表!$B$4:$I$31,M2415,6),IF(AND(J2415&gt;4,J2415&lt;=5.5),INDEX([1]价格表!$B$4:$I$31,M2415,7),IF(J2415&gt;5.5,2.6+INDEX([1]价格表!$B$4:$I$31,M2415,8)*L2415)))))))</f>
        <v>1.8</v>
      </c>
      <c r="O2415" s="3"/>
      <c r="P2415" s="3"/>
      <c r="Q2415" s="3">
        <f t="shared" si="75"/>
        <v>0</v>
      </c>
    </row>
    <row r="2416" spans="1:17">
      <c r="A2416" s="11">
        <v>4312460400954</v>
      </c>
      <c r="B2416" s="1" t="s">
        <v>19</v>
      </c>
      <c r="C2416" s="12">
        <v>20210224</v>
      </c>
      <c r="D2416" s="12">
        <v>610538201209</v>
      </c>
      <c r="E2416" s="12" t="s">
        <v>19</v>
      </c>
      <c r="F2416" s="12">
        <v>20210306</v>
      </c>
      <c r="G2416" s="12" t="s">
        <v>20</v>
      </c>
      <c r="H2416" s="12" t="s">
        <v>40</v>
      </c>
      <c r="I2416" s="12" t="s">
        <v>190</v>
      </c>
      <c r="J2416" s="12">
        <v>0.68</v>
      </c>
      <c r="K2416" s="12" t="s">
        <v>23</v>
      </c>
      <c r="L2416">
        <f t="shared" si="74"/>
        <v>1</v>
      </c>
      <c r="M2416">
        <f>MATCH(H:H,[1]价格表!$B$4:$B$35,0)</f>
        <v>9</v>
      </c>
      <c r="N2416" s="4">
        <f>IF(J2416&lt;=0.3,INDEX([1]价格表!$B$4:$I$31,M2416,2),IF(AND(J2416&gt;0.3,J2416&lt;=1),INDEX([1]价格表!$B$4:$I$31,M2416,3),IF(AND(J2416&gt;1,J2416&lt;=2.2),INDEX([1]价格表!$B$4:$I$31,M2416,4),IF(AND(J2416&gt;2.2,J2416&lt;=3.3),INDEX([1]价格表!$B$4:$I$31,M2416,5),IF(AND(J2416&gt;3.3,J2416&lt;=4),INDEX([1]价格表!$B$4:$I$31,M2416,6),IF(AND(J2416&gt;4,J2416&lt;=5.5),INDEX([1]价格表!$B$4:$I$31,M2416,7),IF(J2416&gt;5.5,2.6+INDEX([1]价格表!$B$4:$I$31,M2416,8)*L2416)))))))</f>
        <v>1.8</v>
      </c>
      <c r="O2416" s="3"/>
      <c r="P2416" s="3"/>
      <c r="Q2416" s="3">
        <f t="shared" si="75"/>
        <v>0</v>
      </c>
    </row>
    <row r="2417" spans="1:17">
      <c r="A2417" s="11">
        <v>4312460400955</v>
      </c>
      <c r="B2417" s="1" t="s">
        <v>19</v>
      </c>
      <c r="C2417" s="12">
        <v>20210224</v>
      </c>
      <c r="D2417" s="12">
        <v>610538201209</v>
      </c>
      <c r="E2417" s="12" t="s">
        <v>19</v>
      </c>
      <c r="F2417" s="12">
        <v>20210306</v>
      </c>
      <c r="G2417" s="12" t="s">
        <v>20</v>
      </c>
      <c r="H2417" s="12" t="s">
        <v>309</v>
      </c>
      <c r="I2417" s="12" t="s">
        <v>310</v>
      </c>
      <c r="J2417" s="12">
        <v>0.73</v>
      </c>
      <c r="K2417" s="12" t="s">
        <v>23</v>
      </c>
      <c r="L2417">
        <f t="shared" si="74"/>
        <v>1</v>
      </c>
      <c r="M2417">
        <f>MATCH(H:H,[1]价格表!$B$4:$B$35,0)</f>
        <v>30</v>
      </c>
      <c r="N2417" s="4">
        <f>L2417*7+3</f>
        <v>10</v>
      </c>
      <c r="O2417" s="3"/>
      <c r="P2417" s="3"/>
      <c r="Q2417" s="3">
        <f t="shared" si="75"/>
        <v>0</v>
      </c>
    </row>
    <row r="2418" spans="1:17">
      <c r="A2418" s="11">
        <v>4312460400956</v>
      </c>
      <c r="B2418" s="1" t="s">
        <v>19</v>
      </c>
      <c r="C2418" s="12">
        <v>20210224</v>
      </c>
      <c r="D2418" s="12">
        <v>610538201209</v>
      </c>
      <c r="E2418" s="12" t="s">
        <v>19</v>
      </c>
      <c r="F2418" s="12">
        <v>20210306</v>
      </c>
      <c r="G2418" s="12" t="s">
        <v>20</v>
      </c>
      <c r="H2418" s="12" t="s">
        <v>24</v>
      </c>
      <c r="I2418" s="12" t="s">
        <v>111</v>
      </c>
      <c r="J2418" s="12">
        <v>0.78</v>
      </c>
      <c r="K2418" s="12" t="s">
        <v>23</v>
      </c>
      <c r="L2418">
        <f t="shared" si="74"/>
        <v>1</v>
      </c>
      <c r="M2418">
        <f>MATCH(H:H,[1]价格表!$B$4:$B$35,0)</f>
        <v>1</v>
      </c>
      <c r="N2418" s="4">
        <f>IF(J2418&lt;=0.3,INDEX([1]价格表!$B$4:$I$31,M2418,2),IF(AND(J2418&gt;0.3,J2418&lt;=1),INDEX([1]价格表!$B$4:$I$31,M2418,3),IF(AND(J2418&gt;1,J2418&lt;=2.2),INDEX([1]价格表!$B$4:$I$31,M2418,4),IF(AND(J2418&gt;2.2,J2418&lt;=3.3),INDEX([1]价格表!$B$4:$I$31,M2418,5),IF(AND(J2418&gt;3.3,J2418&lt;=4),INDEX([1]价格表!$B$4:$I$31,M2418,6),IF(AND(J2418&gt;4,J2418&lt;=5.5),INDEX([1]价格表!$B$4:$I$31,M2418,7),IF(J2418&gt;5.5,2.6+INDEX([1]价格表!$B$4:$I$31,M2418,8)*L2418)))))))</f>
        <v>1.8</v>
      </c>
      <c r="O2418" s="3"/>
      <c r="P2418" s="3"/>
      <c r="Q2418" s="3">
        <f t="shared" si="75"/>
        <v>0</v>
      </c>
    </row>
    <row r="2419" spans="1:17">
      <c r="A2419" s="11">
        <v>4312460400957</v>
      </c>
      <c r="B2419" s="1" t="s">
        <v>19</v>
      </c>
      <c r="C2419" s="12">
        <v>20210224</v>
      </c>
      <c r="D2419" s="12">
        <v>610538201209</v>
      </c>
      <c r="E2419" s="12" t="s">
        <v>19</v>
      </c>
      <c r="F2419" s="12">
        <v>20210306</v>
      </c>
      <c r="G2419" s="12" t="s">
        <v>20</v>
      </c>
      <c r="H2419" s="12" t="s">
        <v>24</v>
      </c>
      <c r="I2419" s="12" t="s">
        <v>111</v>
      </c>
      <c r="J2419" s="12">
        <v>0.76</v>
      </c>
      <c r="K2419" s="12" t="s">
        <v>23</v>
      </c>
      <c r="L2419">
        <f t="shared" si="74"/>
        <v>1</v>
      </c>
      <c r="M2419">
        <f>MATCH(H:H,[1]价格表!$B$4:$B$35,0)</f>
        <v>1</v>
      </c>
      <c r="N2419" s="4">
        <f>IF(J2419&lt;=0.3,INDEX([1]价格表!$B$4:$I$31,M2419,2),IF(AND(J2419&gt;0.3,J2419&lt;=1),INDEX([1]价格表!$B$4:$I$31,M2419,3),IF(AND(J2419&gt;1,J2419&lt;=2.2),INDEX([1]价格表!$B$4:$I$31,M2419,4),IF(AND(J2419&gt;2.2,J2419&lt;=3.3),INDEX([1]价格表!$B$4:$I$31,M2419,5),IF(AND(J2419&gt;3.3,J2419&lt;=4),INDEX([1]价格表!$B$4:$I$31,M2419,6),IF(AND(J2419&gt;4,J2419&lt;=5.5),INDEX([1]价格表!$B$4:$I$31,M2419,7),IF(J2419&gt;5.5,2.6+INDEX([1]价格表!$B$4:$I$31,M2419,8)*L2419)))))))</f>
        <v>1.8</v>
      </c>
      <c r="O2419" s="3"/>
      <c r="P2419" s="3"/>
      <c r="Q2419" s="3">
        <f t="shared" si="75"/>
        <v>0</v>
      </c>
    </row>
    <row r="2420" spans="1:17">
      <c r="A2420" s="11">
        <v>4312460400958</v>
      </c>
      <c r="B2420" s="1" t="s">
        <v>19</v>
      </c>
      <c r="C2420" s="12">
        <v>20210224</v>
      </c>
      <c r="D2420" s="12">
        <v>610538201209</v>
      </c>
      <c r="E2420" s="12" t="s">
        <v>19</v>
      </c>
      <c r="F2420" s="12">
        <v>20210306</v>
      </c>
      <c r="G2420" s="12" t="s">
        <v>20</v>
      </c>
      <c r="H2420" s="12" t="s">
        <v>40</v>
      </c>
      <c r="I2420" s="12" t="s">
        <v>141</v>
      </c>
      <c r="J2420" s="12">
        <v>0.68</v>
      </c>
      <c r="K2420" s="12" t="s">
        <v>23</v>
      </c>
      <c r="L2420">
        <f t="shared" si="74"/>
        <v>1</v>
      </c>
      <c r="M2420">
        <f>MATCH(H:H,[1]价格表!$B$4:$B$35,0)</f>
        <v>9</v>
      </c>
      <c r="N2420" s="4">
        <f>IF(J2420&lt;=0.3,INDEX([1]价格表!$B$4:$I$31,M2420,2),IF(AND(J2420&gt;0.3,J2420&lt;=1),INDEX([1]价格表!$B$4:$I$31,M2420,3),IF(AND(J2420&gt;1,J2420&lt;=2.2),INDEX([1]价格表!$B$4:$I$31,M2420,4),IF(AND(J2420&gt;2.2,J2420&lt;=3.3),INDEX([1]价格表!$B$4:$I$31,M2420,5),IF(AND(J2420&gt;3.3,J2420&lt;=4),INDEX([1]价格表!$B$4:$I$31,M2420,6),IF(AND(J2420&gt;4,J2420&lt;=5.5),INDEX([1]价格表!$B$4:$I$31,M2420,7),IF(J2420&gt;5.5,2.6+INDEX([1]价格表!$B$4:$I$31,M2420,8)*L2420)))))))</f>
        <v>1.8</v>
      </c>
      <c r="O2420" s="3"/>
      <c r="P2420" s="3"/>
      <c r="Q2420" s="3">
        <f t="shared" si="75"/>
        <v>0</v>
      </c>
    </row>
    <row r="2421" spans="1:17">
      <c r="A2421" s="11">
        <v>4312460400959</v>
      </c>
      <c r="B2421" s="1" t="s">
        <v>19</v>
      </c>
      <c r="C2421" s="12">
        <v>20210224</v>
      </c>
      <c r="D2421" s="12">
        <v>610538201209</v>
      </c>
      <c r="E2421" s="12" t="s">
        <v>19</v>
      </c>
      <c r="F2421" s="12">
        <v>20210306</v>
      </c>
      <c r="G2421" s="12" t="s">
        <v>20</v>
      </c>
      <c r="H2421" s="12" t="s">
        <v>24</v>
      </c>
      <c r="I2421" s="12" t="s">
        <v>111</v>
      </c>
      <c r="J2421" s="12">
        <v>1.09</v>
      </c>
      <c r="K2421" s="12" t="s">
        <v>23</v>
      </c>
      <c r="L2421">
        <f t="shared" si="74"/>
        <v>2</v>
      </c>
      <c r="M2421">
        <f>MATCH(H:H,[1]价格表!$B$4:$B$35,0)</f>
        <v>1</v>
      </c>
      <c r="N2421" s="4">
        <f>IF(J2421&lt;=0.3,INDEX([1]价格表!$B$4:$I$31,M2421,2),IF(AND(J2421&gt;0.3,J2421&lt;=1),INDEX([1]价格表!$B$4:$I$31,M2421,3),IF(AND(J2421&gt;1,J2421&lt;=2.2),INDEX([1]价格表!$B$4:$I$31,M2421,4),IF(AND(J2421&gt;2.2,J2421&lt;=3.3),INDEX([1]价格表!$B$4:$I$31,M2421,5),IF(AND(J2421&gt;3.3,J2421&lt;=4),INDEX([1]价格表!$B$4:$I$31,M2421,6),IF(AND(J2421&gt;4,J2421&lt;=5.5),INDEX([1]价格表!$B$4:$I$31,M2421,7),IF(J2421&gt;5.5,2.6+INDEX([1]价格表!$B$4:$I$31,M2421,8)*L2421)))))))</f>
        <v>2.15</v>
      </c>
      <c r="O2421" s="5">
        <v>0.76</v>
      </c>
      <c r="P2421" s="5">
        <v>1.8</v>
      </c>
      <c r="Q2421" s="3">
        <f t="shared" si="75"/>
        <v>-0.35</v>
      </c>
    </row>
    <row r="2422" spans="1:17">
      <c r="A2422" s="11">
        <v>4312460400960</v>
      </c>
      <c r="B2422" s="1" t="s">
        <v>19</v>
      </c>
      <c r="C2422" s="12">
        <v>20210224</v>
      </c>
      <c r="D2422" s="12">
        <v>610538201209</v>
      </c>
      <c r="E2422" s="12" t="s">
        <v>19</v>
      </c>
      <c r="F2422" s="12">
        <v>20210306</v>
      </c>
      <c r="G2422" s="12" t="s">
        <v>20</v>
      </c>
      <c r="H2422" s="12" t="s">
        <v>309</v>
      </c>
      <c r="I2422" s="12" t="s">
        <v>311</v>
      </c>
      <c r="J2422" s="12">
        <v>0.72</v>
      </c>
      <c r="K2422" s="12" t="s">
        <v>23</v>
      </c>
      <c r="L2422">
        <f t="shared" si="74"/>
        <v>1</v>
      </c>
      <c r="M2422">
        <f>MATCH(H:H,[1]价格表!$B$4:$B$35,0)</f>
        <v>30</v>
      </c>
      <c r="N2422" s="4">
        <f>L2422*7+3</f>
        <v>10</v>
      </c>
      <c r="O2422" s="3"/>
      <c r="P2422" s="3"/>
      <c r="Q2422" s="3">
        <f t="shared" si="75"/>
        <v>0</v>
      </c>
    </row>
    <row r="2423" spans="1:17">
      <c r="A2423" s="11">
        <v>4312460415992</v>
      </c>
      <c r="B2423" s="1" t="s">
        <v>19</v>
      </c>
      <c r="C2423" s="12">
        <v>20210224</v>
      </c>
      <c r="D2423" s="12">
        <v>610538201209</v>
      </c>
      <c r="E2423" s="12" t="s">
        <v>19</v>
      </c>
      <c r="F2423" s="12">
        <v>20210306</v>
      </c>
      <c r="G2423" s="12" t="s">
        <v>20</v>
      </c>
      <c r="H2423" s="12" t="s">
        <v>47</v>
      </c>
      <c r="I2423" s="12" t="s">
        <v>134</v>
      </c>
      <c r="J2423" s="12">
        <v>0.77</v>
      </c>
      <c r="K2423" s="12" t="s">
        <v>23</v>
      </c>
      <c r="L2423">
        <f t="shared" si="74"/>
        <v>1</v>
      </c>
      <c r="M2423">
        <f>MATCH(H:H,[1]价格表!$B$4:$B$35,0)</f>
        <v>12</v>
      </c>
      <c r="N2423" s="4">
        <f>IF(J2423&lt;=0.3,INDEX([1]价格表!$B$4:$I$31,M2423,2),IF(AND(J2423&gt;0.3,J2423&lt;=1),INDEX([1]价格表!$B$4:$I$31,M2423,3),IF(AND(J2423&gt;1,J2423&lt;=2.2),INDEX([1]价格表!$B$4:$I$31,M2423,4),IF(AND(J2423&gt;2.2,J2423&lt;=3.3),INDEX([1]价格表!$B$4:$I$31,M2423,5),IF(AND(J2423&gt;3.3,J2423&lt;=4),INDEX([1]价格表!$B$4:$I$31,M2423,6),IF(AND(J2423&gt;4,J2423&lt;=5.5),INDEX([1]价格表!$B$4:$I$31,M2423,7),IF(J2423&gt;5.5,2.6+INDEX([1]价格表!$B$4:$I$31,M2423,8)*L2423)))))))</f>
        <v>1.8</v>
      </c>
      <c r="O2423" s="3"/>
      <c r="P2423" s="3"/>
      <c r="Q2423" s="3">
        <f t="shared" si="75"/>
        <v>0</v>
      </c>
    </row>
    <row r="2424" spans="1:17">
      <c r="A2424" s="11">
        <v>4312460415993</v>
      </c>
      <c r="B2424" s="1" t="s">
        <v>19</v>
      </c>
      <c r="C2424" s="12">
        <v>20210224</v>
      </c>
      <c r="D2424" s="12">
        <v>610538201209</v>
      </c>
      <c r="E2424" s="12" t="s">
        <v>19</v>
      </c>
      <c r="F2424" s="12">
        <v>20210306</v>
      </c>
      <c r="G2424" s="12" t="s">
        <v>20</v>
      </c>
      <c r="H2424" s="12" t="s">
        <v>29</v>
      </c>
      <c r="I2424" s="12" t="s">
        <v>123</v>
      </c>
      <c r="J2424" s="12">
        <v>0.78</v>
      </c>
      <c r="K2424" s="12" t="s">
        <v>23</v>
      </c>
      <c r="L2424">
        <f t="shared" si="74"/>
        <v>1</v>
      </c>
      <c r="M2424">
        <f>MATCH(H:H,[1]价格表!$B$4:$B$35,0)</f>
        <v>3</v>
      </c>
      <c r="N2424" s="4">
        <f>IF(J2424&lt;=0.3,INDEX([1]价格表!$B$4:$I$31,M2424,2),IF(AND(J2424&gt;0.3,J2424&lt;=1),INDEX([1]价格表!$B$4:$I$31,M2424,3),IF(AND(J2424&gt;1,J2424&lt;=2.2),INDEX([1]价格表!$B$4:$I$31,M2424,4),IF(AND(J2424&gt;2.2,J2424&lt;=3.3),INDEX([1]价格表!$B$4:$I$31,M2424,5),IF(AND(J2424&gt;3.3,J2424&lt;=4),INDEX([1]价格表!$B$4:$I$31,M2424,6),IF(AND(J2424&gt;4,J2424&lt;=5.5),INDEX([1]价格表!$B$4:$I$31,M2424,7),IF(J2424&gt;5.5,2.6+INDEX([1]价格表!$B$4:$I$31,M2424,8)*L2424)))))))</f>
        <v>1.8</v>
      </c>
      <c r="O2424" s="3"/>
      <c r="P2424" s="3"/>
      <c r="Q2424" s="3">
        <f t="shared" si="75"/>
        <v>0</v>
      </c>
    </row>
    <row r="2425" spans="1:17">
      <c r="A2425" s="11">
        <v>4312460415994</v>
      </c>
      <c r="B2425" s="1" t="s">
        <v>19</v>
      </c>
      <c r="C2425" s="12">
        <v>20210224</v>
      </c>
      <c r="D2425" s="12">
        <v>610538201209</v>
      </c>
      <c r="E2425" s="12" t="s">
        <v>19</v>
      </c>
      <c r="F2425" s="12">
        <v>20210306</v>
      </c>
      <c r="G2425" s="12" t="s">
        <v>20</v>
      </c>
      <c r="H2425" s="12" t="s">
        <v>24</v>
      </c>
      <c r="I2425" s="12" t="s">
        <v>111</v>
      </c>
      <c r="J2425" s="12">
        <v>0.74</v>
      </c>
      <c r="K2425" s="12" t="s">
        <v>23</v>
      </c>
      <c r="L2425">
        <f t="shared" si="74"/>
        <v>1</v>
      </c>
      <c r="M2425">
        <f>MATCH(H:H,[1]价格表!$B$4:$B$35,0)</f>
        <v>1</v>
      </c>
      <c r="N2425" s="4">
        <f>IF(J2425&lt;=0.3,INDEX([1]价格表!$B$4:$I$31,M2425,2),IF(AND(J2425&gt;0.3,J2425&lt;=1),INDEX([1]价格表!$B$4:$I$31,M2425,3),IF(AND(J2425&gt;1,J2425&lt;=2.2),INDEX([1]价格表!$B$4:$I$31,M2425,4),IF(AND(J2425&gt;2.2,J2425&lt;=3.3),INDEX([1]价格表!$B$4:$I$31,M2425,5),IF(AND(J2425&gt;3.3,J2425&lt;=4),INDEX([1]价格表!$B$4:$I$31,M2425,6),IF(AND(J2425&gt;4,J2425&lt;=5.5),INDEX([1]价格表!$B$4:$I$31,M2425,7),IF(J2425&gt;5.5,2.6+INDEX([1]价格表!$B$4:$I$31,M2425,8)*L2425)))))))</f>
        <v>1.8</v>
      </c>
      <c r="O2425" s="3"/>
      <c r="P2425" s="3"/>
      <c r="Q2425" s="3">
        <f t="shared" si="75"/>
        <v>0</v>
      </c>
    </row>
    <row r="2426" spans="1:17">
      <c r="A2426" s="11">
        <v>4312460415995</v>
      </c>
      <c r="B2426" s="1" t="s">
        <v>19</v>
      </c>
      <c r="C2426" s="12">
        <v>20210224</v>
      </c>
      <c r="D2426" s="12">
        <v>610538201209</v>
      </c>
      <c r="E2426" s="12" t="s">
        <v>19</v>
      </c>
      <c r="F2426" s="12">
        <v>20210306</v>
      </c>
      <c r="G2426" s="12" t="s">
        <v>20</v>
      </c>
      <c r="H2426" s="12" t="s">
        <v>40</v>
      </c>
      <c r="I2426" s="12" t="s">
        <v>188</v>
      </c>
      <c r="J2426" s="12">
        <v>0.79</v>
      </c>
      <c r="K2426" s="12" t="s">
        <v>23</v>
      </c>
      <c r="L2426">
        <f t="shared" si="74"/>
        <v>1</v>
      </c>
      <c r="M2426">
        <f>MATCH(H:H,[1]价格表!$B$4:$B$35,0)</f>
        <v>9</v>
      </c>
      <c r="N2426" s="4">
        <f>IF(J2426&lt;=0.3,INDEX([1]价格表!$B$4:$I$31,M2426,2),IF(AND(J2426&gt;0.3,J2426&lt;=1),INDEX([1]价格表!$B$4:$I$31,M2426,3),IF(AND(J2426&gt;1,J2426&lt;=2.2),INDEX([1]价格表!$B$4:$I$31,M2426,4),IF(AND(J2426&gt;2.2,J2426&lt;=3.3),INDEX([1]价格表!$B$4:$I$31,M2426,5),IF(AND(J2426&gt;3.3,J2426&lt;=4),INDEX([1]价格表!$B$4:$I$31,M2426,6),IF(AND(J2426&gt;4,J2426&lt;=5.5),INDEX([1]价格表!$B$4:$I$31,M2426,7),IF(J2426&gt;5.5,2.6+INDEX([1]价格表!$B$4:$I$31,M2426,8)*L2426)))))))</f>
        <v>1.8</v>
      </c>
      <c r="O2426" s="3"/>
      <c r="P2426" s="3"/>
      <c r="Q2426" s="3">
        <f t="shared" si="75"/>
        <v>0</v>
      </c>
    </row>
    <row r="2427" spans="1:17">
      <c r="A2427" s="11">
        <v>4312460415996</v>
      </c>
      <c r="B2427" s="1" t="s">
        <v>19</v>
      </c>
      <c r="C2427" s="12">
        <v>20210224</v>
      </c>
      <c r="D2427" s="12">
        <v>610538201209</v>
      </c>
      <c r="E2427" s="12" t="s">
        <v>19</v>
      </c>
      <c r="F2427" s="12">
        <v>20210306</v>
      </c>
      <c r="G2427" s="12" t="s">
        <v>20</v>
      </c>
      <c r="H2427" s="12" t="s">
        <v>43</v>
      </c>
      <c r="I2427" s="12" t="s">
        <v>44</v>
      </c>
      <c r="J2427" s="12">
        <v>1.37</v>
      </c>
      <c r="K2427" s="12" t="s">
        <v>23</v>
      </c>
      <c r="L2427">
        <f t="shared" si="74"/>
        <v>2</v>
      </c>
      <c r="M2427">
        <f>MATCH(H:H,[1]价格表!$B$4:$B$35,0)</f>
        <v>4</v>
      </c>
      <c r="N2427" s="4">
        <f>IF(J2427&lt;=0.3,INDEX([1]价格表!$B$4:$I$31,M2427,2),IF(AND(J2427&gt;0.3,J2427&lt;=1),INDEX([1]价格表!$B$4:$I$31,M2427,3),IF(AND(J2427&gt;1,J2427&lt;=2.2),INDEX([1]价格表!$B$4:$I$31,M2427,4),IF(AND(J2427&gt;2.2,J2427&lt;=3.3),INDEX([1]价格表!$B$4:$I$31,M2427,5),IF(AND(J2427&gt;3.3,J2427&lt;=4),INDEX([1]价格表!$B$4:$I$31,M2427,6),IF(AND(J2427&gt;4,J2427&lt;=5.5),INDEX([1]价格表!$B$4:$I$31,M2427,7),IF(J2427&gt;5.5,2.6+INDEX([1]价格表!$B$4:$I$31,M2427,8)*L2427)))))))</f>
        <v>2.15</v>
      </c>
      <c r="O2427" s="3"/>
      <c r="P2427" s="3"/>
      <c r="Q2427" s="3">
        <f t="shared" si="75"/>
        <v>0</v>
      </c>
    </row>
    <row r="2428" spans="1:17">
      <c r="A2428" s="11">
        <v>4312460415997</v>
      </c>
      <c r="B2428" s="1" t="s">
        <v>19</v>
      </c>
      <c r="C2428" s="12">
        <v>20210224</v>
      </c>
      <c r="D2428" s="12">
        <v>610538201209</v>
      </c>
      <c r="E2428" s="12" t="s">
        <v>19</v>
      </c>
      <c r="F2428" s="12">
        <v>20210306</v>
      </c>
      <c r="G2428" s="12" t="s">
        <v>20</v>
      </c>
      <c r="H2428" s="12" t="s">
        <v>24</v>
      </c>
      <c r="I2428" s="12" t="s">
        <v>111</v>
      </c>
      <c r="J2428" s="12">
        <v>0.73</v>
      </c>
      <c r="K2428" s="12" t="s">
        <v>23</v>
      </c>
      <c r="L2428">
        <f t="shared" si="74"/>
        <v>1</v>
      </c>
      <c r="M2428">
        <f>MATCH(H:H,[1]价格表!$B$4:$B$35,0)</f>
        <v>1</v>
      </c>
      <c r="N2428" s="4">
        <f>IF(J2428&lt;=0.3,INDEX([1]价格表!$B$4:$I$31,M2428,2),IF(AND(J2428&gt;0.3,J2428&lt;=1),INDEX([1]价格表!$B$4:$I$31,M2428,3),IF(AND(J2428&gt;1,J2428&lt;=2.2),INDEX([1]价格表!$B$4:$I$31,M2428,4),IF(AND(J2428&gt;2.2,J2428&lt;=3.3),INDEX([1]价格表!$B$4:$I$31,M2428,5),IF(AND(J2428&gt;3.3,J2428&lt;=4),INDEX([1]价格表!$B$4:$I$31,M2428,6),IF(AND(J2428&gt;4,J2428&lt;=5.5),INDEX([1]价格表!$B$4:$I$31,M2428,7),IF(J2428&gt;5.5,2.6+INDEX([1]价格表!$B$4:$I$31,M2428,8)*L2428)))))))</f>
        <v>1.8</v>
      </c>
      <c r="O2428" s="3"/>
      <c r="P2428" s="3"/>
      <c r="Q2428" s="3">
        <f t="shared" si="75"/>
        <v>0</v>
      </c>
    </row>
    <row r="2429" spans="1:17">
      <c r="A2429" s="11">
        <v>4312460415998</v>
      </c>
      <c r="B2429" s="1" t="s">
        <v>19</v>
      </c>
      <c r="C2429" s="12">
        <v>20210224</v>
      </c>
      <c r="D2429" s="12">
        <v>610538201209</v>
      </c>
      <c r="E2429" s="12" t="s">
        <v>19</v>
      </c>
      <c r="F2429" s="12">
        <v>20210306</v>
      </c>
      <c r="G2429" s="12" t="s">
        <v>20</v>
      </c>
      <c r="H2429" s="12" t="s">
        <v>54</v>
      </c>
      <c r="I2429" s="12" t="s">
        <v>68</v>
      </c>
      <c r="J2429" s="12">
        <v>0.75</v>
      </c>
      <c r="K2429" s="12" t="s">
        <v>23</v>
      </c>
      <c r="L2429">
        <f t="shared" si="74"/>
        <v>1</v>
      </c>
      <c r="M2429">
        <f>MATCH(H:H,[1]价格表!$B$4:$B$35,0)</f>
        <v>10</v>
      </c>
      <c r="N2429" s="4">
        <f>IF(J2429&lt;=0.3,INDEX([1]价格表!$B$4:$I$31,M2429,2),IF(AND(J2429&gt;0.3,J2429&lt;=1),INDEX([1]价格表!$B$4:$I$31,M2429,3),IF(AND(J2429&gt;1,J2429&lt;=2.2),INDEX([1]价格表!$B$4:$I$31,M2429,4),IF(AND(J2429&gt;2.2,J2429&lt;=3.3),INDEX([1]价格表!$B$4:$I$31,M2429,5),IF(AND(J2429&gt;3.3,J2429&lt;=4),INDEX([1]价格表!$B$4:$I$31,M2429,6),IF(AND(J2429&gt;4,J2429&lt;=5.5),INDEX([1]价格表!$B$4:$I$31,M2429,7),IF(J2429&gt;5.5,2.6+INDEX([1]价格表!$B$4:$I$31,M2429,8)*L2429)))))))</f>
        <v>1.8</v>
      </c>
      <c r="O2429" s="3"/>
      <c r="P2429" s="3"/>
      <c r="Q2429" s="3">
        <f t="shared" si="75"/>
        <v>0</v>
      </c>
    </row>
    <row r="2430" spans="1:17">
      <c r="A2430" s="11">
        <v>4312460415999</v>
      </c>
      <c r="B2430" s="1" t="s">
        <v>19</v>
      </c>
      <c r="C2430" s="12">
        <v>20210224</v>
      </c>
      <c r="D2430" s="12">
        <v>610538201209</v>
      </c>
      <c r="E2430" s="12" t="s">
        <v>19</v>
      </c>
      <c r="F2430" s="12">
        <v>20210306</v>
      </c>
      <c r="G2430" s="12" t="s">
        <v>20</v>
      </c>
      <c r="H2430" s="12" t="s">
        <v>29</v>
      </c>
      <c r="I2430" s="12" t="s">
        <v>123</v>
      </c>
      <c r="J2430" s="12">
        <v>0.68</v>
      </c>
      <c r="K2430" s="12" t="s">
        <v>23</v>
      </c>
      <c r="L2430">
        <f t="shared" si="74"/>
        <v>1</v>
      </c>
      <c r="M2430">
        <f>MATCH(H:H,[1]价格表!$B$4:$B$35,0)</f>
        <v>3</v>
      </c>
      <c r="N2430" s="4">
        <f>IF(J2430&lt;=0.3,INDEX([1]价格表!$B$4:$I$31,M2430,2),IF(AND(J2430&gt;0.3,J2430&lt;=1),INDEX([1]价格表!$B$4:$I$31,M2430,3),IF(AND(J2430&gt;1,J2430&lt;=2.2),INDEX([1]价格表!$B$4:$I$31,M2430,4),IF(AND(J2430&gt;2.2,J2430&lt;=3.3),INDEX([1]价格表!$B$4:$I$31,M2430,5),IF(AND(J2430&gt;3.3,J2430&lt;=4),INDEX([1]价格表!$B$4:$I$31,M2430,6),IF(AND(J2430&gt;4,J2430&lt;=5.5),INDEX([1]价格表!$B$4:$I$31,M2430,7),IF(J2430&gt;5.5,2.6+INDEX([1]价格表!$B$4:$I$31,M2430,8)*L2430)))))))</f>
        <v>1.8</v>
      </c>
      <c r="O2430" s="3"/>
      <c r="P2430" s="3"/>
      <c r="Q2430" s="3">
        <f t="shared" si="75"/>
        <v>0</v>
      </c>
    </row>
    <row r="2431" spans="1:17">
      <c r="A2431" s="11">
        <v>4312460416000</v>
      </c>
      <c r="B2431" s="1" t="s">
        <v>19</v>
      </c>
      <c r="C2431" s="12">
        <v>20210224</v>
      </c>
      <c r="D2431" s="12">
        <v>610538201209</v>
      </c>
      <c r="E2431" s="12" t="s">
        <v>19</v>
      </c>
      <c r="F2431" s="12">
        <v>20210306</v>
      </c>
      <c r="G2431" s="12" t="s">
        <v>20</v>
      </c>
      <c r="H2431" s="12" t="s">
        <v>24</v>
      </c>
      <c r="I2431" s="12" t="s">
        <v>25</v>
      </c>
      <c r="J2431" s="12">
        <v>0.84</v>
      </c>
      <c r="K2431" s="12" t="s">
        <v>23</v>
      </c>
      <c r="L2431">
        <f t="shared" si="74"/>
        <v>1</v>
      </c>
      <c r="M2431">
        <f>MATCH(H:H,[1]价格表!$B$4:$B$35,0)</f>
        <v>1</v>
      </c>
      <c r="N2431" s="4">
        <f>IF(J2431&lt;=0.3,INDEX([1]价格表!$B$4:$I$31,M2431,2),IF(AND(J2431&gt;0.3,J2431&lt;=1),INDEX([1]价格表!$B$4:$I$31,M2431,3),IF(AND(J2431&gt;1,J2431&lt;=2.2),INDEX([1]价格表!$B$4:$I$31,M2431,4),IF(AND(J2431&gt;2.2,J2431&lt;=3.3),INDEX([1]价格表!$B$4:$I$31,M2431,5),IF(AND(J2431&gt;3.3,J2431&lt;=4),INDEX([1]价格表!$B$4:$I$31,M2431,6),IF(AND(J2431&gt;4,J2431&lt;=5.5),INDEX([1]价格表!$B$4:$I$31,M2431,7),IF(J2431&gt;5.5,2.6+INDEX([1]价格表!$B$4:$I$31,M2431,8)*L2431)))))))</f>
        <v>1.8</v>
      </c>
      <c r="O2431" s="3"/>
      <c r="P2431" s="3"/>
      <c r="Q2431" s="3">
        <f t="shared" si="75"/>
        <v>0</v>
      </c>
    </row>
    <row r="2432" spans="1:17">
      <c r="A2432" s="11">
        <v>4312468396251</v>
      </c>
      <c r="B2432" s="1" t="s">
        <v>19</v>
      </c>
      <c r="C2432" s="12">
        <v>20210224</v>
      </c>
      <c r="D2432" s="12">
        <v>610538201209</v>
      </c>
      <c r="E2432" s="12" t="s">
        <v>19</v>
      </c>
      <c r="F2432" s="12">
        <v>20210306</v>
      </c>
      <c r="G2432" s="12" t="s">
        <v>20</v>
      </c>
      <c r="H2432" s="12" t="s">
        <v>43</v>
      </c>
      <c r="I2432" s="12" t="s">
        <v>140</v>
      </c>
      <c r="J2432" s="12">
        <v>0.7</v>
      </c>
      <c r="K2432" s="12" t="s">
        <v>23</v>
      </c>
      <c r="L2432">
        <f t="shared" si="74"/>
        <v>1</v>
      </c>
      <c r="M2432">
        <f>MATCH(H:H,[1]价格表!$B$4:$B$35,0)</f>
        <v>4</v>
      </c>
      <c r="N2432" s="4">
        <f>IF(J2432&lt;=0.3,INDEX([1]价格表!$B$4:$I$31,M2432,2),IF(AND(J2432&gt;0.3,J2432&lt;=1),INDEX([1]价格表!$B$4:$I$31,M2432,3),IF(AND(J2432&gt;1,J2432&lt;=2.2),INDEX([1]价格表!$B$4:$I$31,M2432,4),IF(AND(J2432&gt;2.2,J2432&lt;=3.3),INDEX([1]价格表!$B$4:$I$31,M2432,5),IF(AND(J2432&gt;3.3,J2432&lt;=4),INDEX([1]价格表!$B$4:$I$31,M2432,6),IF(AND(J2432&gt;4,J2432&lt;=5.5),INDEX([1]价格表!$B$4:$I$31,M2432,7),IF(J2432&gt;5.5,2.6+INDEX([1]价格表!$B$4:$I$31,M2432,8)*L2432)))))))</f>
        <v>1.8</v>
      </c>
      <c r="O2432" s="3"/>
      <c r="P2432" s="3"/>
      <c r="Q2432" s="3">
        <f t="shared" si="75"/>
        <v>0</v>
      </c>
    </row>
    <row r="2433" spans="1:17">
      <c r="A2433" s="11">
        <v>4312468396252</v>
      </c>
      <c r="B2433" s="1" t="s">
        <v>19</v>
      </c>
      <c r="C2433" s="12">
        <v>20210224</v>
      </c>
      <c r="D2433" s="12">
        <v>610538201209</v>
      </c>
      <c r="E2433" s="12" t="s">
        <v>19</v>
      </c>
      <c r="F2433" s="12">
        <v>20210306</v>
      </c>
      <c r="G2433" s="12" t="s">
        <v>20</v>
      </c>
      <c r="H2433" s="12" t="s">
        <v>24</v>
      </c>
      <c r="I2433" s="12" t="s">
        <v>111</v>
      </c>
      <c r="J2433" s="12">
        <v>0.71</v>
      </c>
      <c r="K2433" s="12" t="s">
        <v>23</v>
      </c>
      <c r="L2433">
        <f t="shared" si="74"/>
        <v>1</v>
      </c>
      <c r="M2433">
        <f>MATCH(H:H,[1]价格表!$B$4:$B$35,0)</f>
        <v>1</v>
      </c>
      <c r="N2433" s="4">
        <f>IF(J2433&lt;=0.3,INDEX([1]价格表!$B$4:$I$31,M2433,2),IF(AND(J2433&gt;0.3,J2433&lt;=1),INDEX([1]价格表!$B$4:$I$31,M2433,3),IF(AND(J2433&gt;1,J2433&lt;=2.2),INDEX([1]价格表!$B$4:$I$31,M2433,4),IF(AND(J2433&gt;2.2,J2433&lt;=3.3),INDEX([1]价格表!$B$4:$I$31,M2433,5),IF(AND(J2433&gt;3.3,J2433&lt;=4),INDEX([1]价格表!$B$4:$I$31,M2433,6),IF(AND(J2433&gt;4,J2433&lt;=5.5),INDEX([1]价格表!$B$4:$I$31,M2433,7),IF(J2433&gt;5.5,2.6+INDEX([1]价格表!$B$4:$I$31,M2433,8)*L2433)))))))</f>
        <v>1.8</v>
      </c>
      <c r="O2433" s="3"/>
      <c r="P2433" s="3"/>
      <c r="Q2433" s="3">
        <f t="shared" si="75"/>
        <v>0</v>
      </c>
    </row>
    <row r="2434" spans="1:17">
      <c r="A2434" s="11">
        <v>4312468396253</v>
      </c>
      <c r="B2434" s="1" t="s">
        <v>19</v>
      </c>
      <c r="C2434" s="12">
        <v>20210224</v>
      </c>
      <c r="D2434" s="12">
        <v>610538201209</v>
      </c>
      <c r="E2434" s="12" t="s">
        <v>19</v>
      </c>
      <c r="F2434" s="12">
        <v>20210306</v>
      </c>
      <c r="G2434" s="12" t="s">
        <v>20</v>
      </c>
      <c r="H2434" s="12" t="s">
        <v>24</v>
      </c>
      <c r="I2434" s="12" t="s">
        <v>111</v>
      </c>
      <c r="J2434" s="12">
        <v>0.85</v>
      </c>
      <c r="K2434" s="12" t="s">
        <v>23</v>
      </c>
      <c r="L2434">
        <f t="shared" si="74"/>
        <v>1</v>
      </c>
      <c r="M2434">
        <f>MATCH(H:H,[1]价格表!$B$4:$B$35,0)</f>
        <v>1</v>
      </c>
      <c r="N2434" s="4">
        <f>IF(J2434&lt;=0.3,INDEX([1]价格表!$B$4:$I$31,M2434,2),IF(AND(J2434&gt;0.3,J2434&lt;=1),INDEX([1]价格表!$B$4:$I$31,M2434,3),IF(AND(J2434&gt;1,J2434&lt;=2.2),INDEX([1]价格表!$B$4:$I$31,M2434,4),IF(AND(J2434&gt;2.2,J2434&lt;=3.3),INDEX([1]价格表!$B$4:$I$31,M2434,5),IF(AND(J2434&gt;3.3,J2434&lt;=4),INDEX([1]价格表!$B$4:$I$31,M2434,6),IF(AND(J2434&gt;4,J2434&lt;=5.5),INDEX([1]价格表!$B$4:$I$31,M2434,7),IF(J2434&gt;5.5,2.6+INDEX([1]价格表!$B$4:$I$31,M2434,8)*L2434)))))))</f>
        <v>1.8</v>
      </c>
      <c r="O2434" s="3"/>
      <c r="P2434" s="3"/>
      <c r="Q2434" s="3">
        <f t="shared" si="75"/>
        <v>0</v>
      </c>
    </row>
    <row r="2435" spans="1:17">
      <c r="A2435" s="11">
        <v>4312468396254</v>
      </c>
      <c r="B2435" s="1" t="s">
        <v>19</v>
      </c>
      <c r="C2435" s="12">
        <v>20210224</v>
      </c>
      <c r="D2435" s="12">
        <v>610538201209</v>
      </c>
      <c r="E2435" s="12" t="s">
        <v>19</v>
      </c>
      <c r="F2435" s="12">
        <v>20210306</v>
      </c>
      <c r="G2435" s="12" t="s">
        <v>20</v>
      </c>
      <c r="H2435" s="12" t="s">
        <v>24</v>
      </c>
      <c r="I2435" s="12" t="s">
        <v>25</v>
      </c>
      <c r="J2435" s="12">
        <v>0.88</v>
      </c>
      <c r="K2435" s="12" t="s">
        <v>23</v>
      </c>
      <c r="L2435">
        <f t="shared" si="74"/>
        <v>1</v>
      </c>
      <c r="M2435">
        <f>MATCH(H:H,[1]价格表!$B$4:$B$35,0)</f>
        <v>1</v>
      </c>
      <c r="N2435" s="4">
        <f>IF(J2435&lt;=0.3,INDEX([1]价格表!$B$4:$I$31,M2435,2),IF(AND(J2435&gt;0.3,J2435&lt;=1),INDEX([1]价格表!$B$4:$I$31,M2435,3),IF(AND(J2435&gt;1,J2435&lt;=2.2),INDEX([1]价格表!$B$4:$I$31,M2435,4),IF(AND(J2435&gt;2.2,J2435&lt;=3.3),INDEX([1]价格表!$B$4:$I$31,M2435,5),IF(AND(J2435&gt;3.3,J2435&lt;=4),INDEX([1]价格表!$B$4:$I$31,M2435,6),IF(AND(J2435&gt;4,J2435&lt;=5.5),INDEX([1]价格表!$B$4:$I$31,M2435,7),IF(J2435&gt;5.5,2.6+INDEX([1]价格表!$B$4:$I$31,M2435,8)*L2435)))))))</f>
        <v>1.8</v>
      </c>
      <c r="O2435" s="3"/>
      <c r="P2435" s="3"/>
      <c r="Q2435" s="3">
        <f t="shared" si="75"/>
        <v>0</v>
      </c>
    </row>
    <row r="2436" spans="1:17">
      <c r="A2436" s="11">
        <v>4312468397425</v>
      </c>
      <c r="B2436" s="1" t="s">
        <v>19</v>
      </c>
      <c r="C2436" s="12">
        <v>20210224</v>
      </c>
      <c r="D2436" s="12">
        <v>610538201209</v>
      </c>
      <c r="E2436" s="12" t="s">
        <v>19</v>
      </c>
      <c r="F2436" s="12">
        <v>20210306</v>
      </c>
      <c r="G2436" s="12" t="s">
        <v>20</v>
      </c>
      <c r="H2436" s="12" t="s">
        <v>24</v>
      </c>
      <c r="I2436" s="12" t="s">
        <v>56</v>
      </c>
      <c r="J2436" s="12">
        <v>0.72</v>
      </c>
      <c r="K2436" s="12" t="s">
        <v>23</v>
      </c>
      <c r="L2436">
        <f t="shared" ref="L2436:L2499" si="76">ROUNDUP(J2436,0)</f>
        <v>1</v>
      </c>
      <c r="M2436">
        <f>MATCH(H:H,[1]价格表!$B$4:$B$35,0)</f>
        <v>1</v>
      </c>
      <c r="N2436" s="4">
        <f>IF(J2436&lt;=0.3,INDEX([1]价格表!$B$4:$I$31,M2436,2),IF(AND(J2436&gt;0.3,J2436&lt;=1),INDEX([1]价格表!$B$4:$I$31,M2436,3),IF(AND(J2436&gt;1,J2436&lt;=2.2),INDEX([1]价格表!$B$4:$I$31,M2436,4),IF(AND(J2436&gt;2.2,J2436&lt;=3.3),INDEX([1]价格表!$B$4:$I$31,M2436,5),IF(AND(J2436&gt;3.3,J2436&lt;=4),INDEX([1]价格表!$B$4:$I$31,M2436,6),IF(AND(J2436&gt;4,J2436&lt;=5.5),INDEX([1]价格表!$B$4:$I$31,M2436,7),IF(J2436&gt;5.5,2.6+INDEX([1]价格表!$B$4:$I$31,M2436,8)*L2436)))))))</f>
        <v>1.8</v>
      </c>
      <c r="O2436" s="3"/>
      <c r="P2436" s="3"/>
      <c r="Q2436" s="3">
        <f t="shared" ref="Q2436:Q2499" si="77">IF(P2436&gt;0,P2436-N2436,0)</f>
        <v>0</v>
      </c>
    </row>
    <row r="2437" spans="1:17">
      <c r="A2437" s="11">
        <v>4312468397426</v>
      </c>
      <c r="B2437" s="1" t="s">
        <v>19</v>
      </c>
      <c r="C2437" s="12">
        <v>20210224</v>
      </c>
      <c r="D2437" s="12">
        <v>610538201209</v>
      </c>
      <c r="E2437" s="12" t="s">
        <v>19</v>
      </c>
      <c r="F2437" s="12">
        <v>20210306</v>
      </c>
      <c r="G2437" s="12" t="s">
        <v>20</v>
      </c>
      <c r="H2437" s="12" t="s">
        <v>24</v>
      </c>
      <c r="I2437" s="12" t="s">
        <v>305</v>
      </c>
      <c r="J2437" s="12">
        <v>0.98</v>
      </c>
      <c r="K2437" s="12" t="s">
        <v>23</v>
      </c>
      <c r="L2437">
        <f t="shared" si="76"/>
        <v>1</v>
      </c>
      <c r="M2437">
        <f>MATCH(H:H,[1]价格表!$B$4:$B$35,0)</f>
        <v>1</v>
      </c>
      <c r="N2437" s="4">
        <f>IF(J2437&lt;=0.3,INDEX([1]价格表!$B$4:$I$31,M2437,2),IF(AND(J2437&gt;0.3,J2437&lt;=1),INDEX([1]价格表!$B$4:$I$31,M2437,3),IF(AND(J2437&gt;1,J2437&lt;=2.2),INDEX([1]价格表!$B$4:$I$31,M2437,4),IF(AND(J2437&gt;2.2,J2437&lt;=3.3),INDEX([1]价格表!$B$4:$I$31,M2437,5),IF(AND(J2437&gt;3.3,J2437&lt;=4),INDEX([1]价格表!$B$4:$I$31,M2437,6),IF(AND(J2437&gt;4,J2437&lt;=5.5),INDEX([1]价格表!$B$4:$I$31,M2437,7),IF(J2437&gt;5.5,2.6+INDEX([1]价格表!$B$4:$I$31,M2437,8)*L2437)))))))</f>
        <v>1.8</v>
      </c>
      <c r="O2437" s="3"/>
      <c r="P2437" s="3"/>
      <c r="Q2437" s="3">
        <f t="shared" si="77"/>
        <v>0</v>
      </c>
    </row>
    <row r="2438" spans="1:17">
      <c r="A2438" s="11">
        <v>4312468397427</v>
      </c>
      <c r="B2438" s="1" t="s">
        <v>19</v>
      </c>
      <c r="C2438" s="12">
        <v>20210224</v>
      </c>
      <c r="D2438" s="12">
        <v>610538201209</v>
      </c>
      <c r="E2438" s="12" t="s">
        <v>19</v>
      </c>
      <c r="F2438" s="12">
        <v>20210306</v>
      </c>
      <c r="G2438" s="12" t="s">
        <v>20</v>
      </c>
      <c r="H2438" s="12" t="s">
        <v>24</v>
      </c>
      <c r="I2438" s="12" t="s">
        <v>25</v>
      </c>
      <c r="J2438" s="12">
        <v>0.83</v>
      </c>
      <c r="K2438" s="12" t="s">
        <v>23</v>
      </c>
      <c r="L2438">
        <f t="shared" si="76"/>
        <v>1</v>
      </c>
      <c r="M2438">
        <f>MATCH(H:H,[1]价格表!$B$4:$B$35,0)</f>
        <v>1</v>
      </c>
      <c r="N2438" s="4">
        <f>IF(J2438&lt;=0.3,INDEX([1]价格表!$B$4:$I$31,M2438,2),IF(AND(J2438&gt;0.3,J2438&lt;=1),INDEX([1]价格表!$B$4:$I$31,M2438,3),IF(AND(J2438&gt;1,J2438&lt;=2.2),INDEX([1]价格表!$B$4:$I$31,M2438,4),IF(AND(J2438&gt;2.2,J2438&lt;=3.3),INDEX([1]价格表!$B$4:$I$31,M2438,5),IF(AND(J2438&gt;3.3,J2438&lt;=4),INDEX([1]价格表!$B$4:$I$31,M2438,6),IF(AND(J2438&gt;4,J2438&lt;=5.5),INDEX([1]价格表!$B$4:$I$31,M2438,7),IF(J2438&gt;5.5,2.6+INDEX([1]价格表!$B$4:$I$31,M2438,8)*L2438)))))))</f>
        <v>1.8</v>
      </c>
      <c r="O2438" s="3"/>
      <c r="P2438" s="3"/>
      <c r="Q2438" s="3">
        <f t="shared" si="77"/>
        <v>0</v>
      </c>
    </row>
    <row r="2439" spans="1:17">
      <c r="A2439" s="11">
        <v>4312468397428</v>
      </c>
      <c r="B2439" s="1" t="s">
        <v>19</v>
      </c>
      <c r="C2439" s="12">
        <v>20210224</v>
      </c>
      <c r="D2439" s="12">
        <v>610538201209</v>
      </c>
      <c r="E2439" s="12" t="s">
        <v>19</v>
      </c>
      <c r="F2439" s="12">
        <v>20210306</v>
      </c>
      <c r="G2439" s="12" t="s">
        <v>20</v>
      </c>
      <c r="H2439" s="12" t="s">
        <v>24</v>
      </c>
      <c r="I2439" s="12" t="s">
        <v>25</v>
      </c>
      <c r="J2439" s="12">
        <v>0.9</v>
      </c>
      <c r="K2439" s="12" t="s">
        <v>23</v>
      </c>
      <c r="L2439">
        <f t="shared" si="76"/>
        <v>1</v>
      </c>
      <c r="M2439">
        <f>MATCH(H:H,[1]价格表!$B$4:$B$35,0)</f>
        <v>1</v>
      </c>
      <c r="N2439" s="4">
        <f>IF(J2439&lt;=0.3,INDEX([1]价格表!$B$4:$I$31,M2439,2),IF(AND(J2439&gt;0.3,J2439&lt;=1),INDEX([1]价格表!$B$4:$I$31,M2439,3),IF(AND(J2439&gt;1,J2439&lt;=2.2),INDEX([1]价格表!$B$4:$I$31,M2439,4),IF(AND(J2439&gt;2.2,J2439&lt;=3.3),INDEX([1]价格表!$B$4:$I$31,M2439,5),IF(AND(J2439&gt;3.3,J2439&lt;=4),INDEX([1]价格表!$B$4:$I$31,M2439,6),IF(AND(J2439&gt;4,J2439&lt;=5.5),INDEX([1]价格表!$B$4:$I$31,M2439,7),IF(J2439&gt;5.5,2.6+INDEX([1]价格表!$B$4:$I$31,M2439,8)*L2439)))))))</f>
        <v>1.8</v>
      </c>
      <c r="O2439" s="3"/>
      <c r="P2439" s="3"/>
      <c r="Q2439" s="3">
        <f t="shared" si="77"/>
        <v>0</v>
      </c>
    </row>
    <row r="2440" spans="1:17">
      <c r="A2440" s="11">
        <v>4312469802034</v>
      </c>
      <c r="B2440" s="1" t="s">
        <v>19</v>
      </c>
      <c r="C2440" s="12">
        <v>20210224</v>
      </c>
      <c r="D2440" s="12">
        <v>610538201209</v>
      </c>
      <c r="E2440" s="12" t="s">
        <v>19</v>
      </c>
      <c r="F2440" s="12">
        <v>20210306</v>
      </c>
      <c r="G2440" s="12" t="s">
        <v>20</v>
      </c>
      <c r="H2440" s="12" t="s">
        <v>24</v>
      </c>
      <c r="I2440" s="12" t="s">
        <v>25</v>
      </c>
      <c r="J2440" s="12">
        <v>1.36</v>
      </c>
      <c r="K2440" s="12" t="s">
        <v>23</v>
      </c>
      <c r="L2440">
        <f t="shared" si="76"/>
        <v>2</v>
      </c>
      <c r="M2440">
        <f>MATCH(H:H,[1]价格表!$B$4:$B$35,0)</f>
        <v>1</v>
      </c>
      <c r="N2440" s="4">
        <f>IF(J2440&lt;=0.3,INDEX([1]价格表!$B$4:$I$31,M2440,2),IF(AND(J2440&gt;0.3,J2440&lt;=1),INDEX([1]价格表!$B$4:$I$31,M2440,3),IF(AND(J2440&gt;1,J2440&lt;=2.2),INDEX([1]价格表!$B$4:$I$31,M2440,4),IF(AND(J2440&gt;2.2,J2440&lt;=3.3),INDEX([1]价格表!$B$4:$I$31,M2440,5),IF(AND(J2440&gt;3.3,J2440&lt;=4),INDEX([1]价格表!$B$4:$I$31,M2440,6),IF(AND(J2440&gt;4,J2440&lt;=5.5),INDEX([1]价格表!$B$4:$I$31,M2440,7),IF(J2440&gt;5.5,2.6+INDEX([1]价格表!$B$4:$I$31,M2440,8)*L2440)))))))</f>
        <v>2.15</v>
      </c>
      <c r="O2440" s="3"/>
      <c r="P2440" s="3"/>
      <c r="Q2440" s="3">
        <f t="shared" si="77"/>
        <v>0</v>
      </c>
    </row>
    <row r="2441" spans="1:17">
      <c r="A2441" s="11">
        <v>4312474940680</v>
      </c>
      <c r="B2441" s="1" t="s">
        <v>19</v>
      </c>
      <c r="C2441" s="12">
        <v>20210224</v>
      </c>
      <c r="D2441" s="12">
        <v>610538201209</v>
      </c>
      <c r="E2441" s="12" t="s">
        <v>19</v>
      </c>
      <c r="F2441" s="12">
        <v>20210306</v>
      </c>
      <c r="G2441" s="12" t="s">
        <v>20</v>
      </c>
      <c r="H2441" s="12" t="s">
        <v>24</v>
      </c>
      <c r="I2441" s="12" t="s">
        <v>79</v>
      </c>
      <c r="J2441" s="12">
        <v>0.52</v>
      </c>
      <c r="K2441" s="12" t="s">
        <v>23</v>
      </c>
      <c r="L2441">
        <f t="shared" si="76"/>
        <v>1</v>
      </c>
      <c r="M2441">
        <f>MATCH(H:H,[1]价格表!$B$4:$B$35,0)</f>
        <v>1</v>
      </c>
      <c r="N2441" s="4">
        <f>IF(J2441&lt;=0.3,INDEX([1]价格表!$B$4:$I$31,M2441,2),IF(AND(J2441&gt;0.3,J2441&lt;=1),INDEX([1]价格表!$B$4:$I$31,M2441,3),IF(AND(J2441&gt;1,J2441&lt;=2.2),INDEX([1]价格表!$B$4:$I$31,M2441,4),IF(AND(J2441&gt;2.2,J2441&lt;=3.3),INDEX([1]价格表!$B$4:$I$31,M2441,5),IF(AND(J2441&gt;3.3,J2441&lt;=4),INDEX([1]价格表!$B$4:$I$31,M2441,6),IF(AND(J2441&gt;4,J2441&lt;=5.5),INDEX([1]价格表!$B$4:$I$31,M2441,7),IF(J2441&gt;5.5,2.6+INDEX([1]价格表!$B$4:$I$31,M2441,8)*L2441)))))))</f>
        <v>1.8</v>
      </c>
      <c r="O2441" s="3"/>
      <c r="P2441" s="3"/>
      <c r="Q2441" s="3">
        <f t="shared" si="77"/>
        <v>0</v>
      </c>
    </row>
    <row r="2442" spans="1:17">
      <c r="A2442" s="11">
        <v>4312474940682</v>
      </c>
      <c r="B2442" s="1" t="s">
        <v>19</v>
      </c>
      <c r="C2442" s="12">
        <v>20210224</v>
      </c>
      <c r="D2442" s="12">
        <v>610538201209</v>
      </c>
      <c r="E2442" s="12" t="s">
        <v>19</v>
      </c>
      <c r="F2442" s="12">
        <v>20210306</v>
      </c>
      <c r="G2442" s="12" t="s">
        <v>20</v>
      </c>
      <c r="H2442" s="12" t="s">
        <v>24</v>
      </c>
      <c r="I2442" s="12" t="s">
        <v>111</v>
      </c>
      <c r="J2442" s="12">
        <v>0.77</v>
      </c>
      <c r="K2442" s="12" t="s">
        <v>23</v>
      </c>
      <c r="L2442">
        <f t="shared" si="76"/>
        <v>1</v>
      </c>
      <c r="M2442">
        <f>MATCH(H:H,[1]价格表!$B$4:$B$35,0)</f>
        <v>1</v>
      </c>
      <c r="N2442" s="4">
        <f>IF(J2442&lt;=0.3,INDEX([1]价格表!$B$4:$I$31,M2442,2),IF(AND(J2442&gt;0.3,J2442&lt;=1),INDEX([1]价格表!$B$4:$I$31,M2442,3),IF(AND(J2442&gt;1,J2442&lt;=2.2),INDEX([1]价格表!$B$4:$I$31,M2442,4),IF(AND(J2442&gt;2.2,J2442&lt;=3.3),INDEX([1]价格表!$B$4:$I$31,M2442,5),IF(AND(J2442&gt;3.3,J2442&lt;=4),INDEX([1]价格表!$B$4:$I$31,M2442,6),IF(AND(J2442&gt;4,J2442&lt;=5.5),INDEX([1]价格表!$B$4:$I$31,M2442,7),IF(J2442&gt;5.5,2.6+INDEX([1]价格表!$B$4:$I$31,M2442,8)*L2442)))))))</f>
        <v>1.8</v>
      </c>
      <c r="O2442" s="3"/>
      <c r="P2442" s="3"/>
      <c r="Q2442" s="3">
        <f t="shared" si="77"/>
        <v>0</v>
      </c>
    </row>
    <row r="2443" spans="1:17">
      <c r="A2443" s="11">
        <v>4312474940683</v>
      </c>
      <c r="B2443" s="1" t="s">
        <v>19</v>
      </c>
      <c r="C2443" s="12">
        <v>20210224</v>
      </c>
      <c r="D2443" s="12">
        <v>610538201209</v>
      </c>
      <c r="E2443" s="12" t="s">
        <v>19</v>
      </c>
      <c r="F2443" s="12">
        <v>20210306</v>
      </c>
      <c r="G2443" s="12" t="s">
        <v>20</v>
      </c>
      <c r="H2443" s="12" t="s">
        <v>31</v>
      </c>
      <c r="I2443" s="12" t="s">
        <v>110</v>
      </c>
      <c r="J2443" s="12">
        <v>0.7</v>
      </c>
      <c r="K2443" s="12" t="s">
        <v>23</v>
      </c>
      <c r="L2443">
        <f t="shared" si="76"/>
        <v>1</v>
      </c>
      <c r="M2443">
        <f>MATCH(H:H,[1]价格表!$B$4:$B$35,0)</f>
        <v>17</v>
      </c>
      <c r="N2443" s="4">
        <f>IF(J2443&lt;=0.3,INDEX([1]价格表!$B$4:$I$31,M2443,2),IF(AND(J2443&gt;0.3,J2443&lt;=1),INDEX([1]价格表!$B$4:$I$31,M2443,3),IF(AND(J2443&gt;1,J2443&lt;=2.2),INDEX([1]价格表!$B$4:$I$31,M2443,4),IF(AND(J2443&gt;2.2,J2443&lt;=3.3),INDEX([1]价格表!$B$4:$I$31,M2443,5),IF(AND(J2443&gt;3.3,J2443&lt;=4),INDEX([1]价格表!$B$4:$I$31,M2443,6),IF(AND(J2443&gt;4,J2443&lt;=5.5),INDEX([1]价格表!$B$4:$I$31,M2443,7),IF(J2443&gt;5.5,2.6+INDEX([1]价格表!$B$4:$I$31,M2443,8)*L2443)))))))</f>
        <v>1.8</v>
      </c>
      <c r="O2443" s="3"/>
      <c r="P2443" s="3"/>
      <c r="Q2443" s="3">
        <f t="shared" si="77"/>
        <v>0</v>
      </c>
    </row>
    <row r="2444" spans="1:17">
      <c r="A2444" s="11">
        <v>4312479318739</v>
      </c>
      <c r="B2444" s="1" t="s">
        <v>19</v>
      </c>
      <c r="C2444" s="12">
        <v>20210224</v>
      </c>
      <c r="D2444" s="12">
        <v>610538201209</v>
      </c>
      <c r="E2444" s="12" t="s">
        <v>19</v>
      </c>
      <c r="F2444" s="12">
        <v>20210306</v>
      </c>
      <c r="G2444" s="12" t="s">
        <v>20</v>
      </c>
      <c r="H2444" s="12" t="s">
        <v>309</v>
      </c>
      <c r="I2444" s="12" t="s">
        <v>311</v>
      </c>
      <c r="J2444" s="12">
        <v>0.78</v>
      </c>
      <c r="K2444" s="12" t="s">
        <v>23</v>
      </c>
      <c r="L2444">
        <f t="shared" si="76"/>
        <v>1</v>
      </c>
      <c r="M2444">
        <f>MATCH(H:H,[1]价格表!$B$4:$B$35,0)</f>
        <v>30</v>
      </c>
      <c r="N2444" s="4">
        <f>L2444*7+3</f>
        <v>10</v>
      </c>
      <c r="O2444" s="3"/>
      <c r="P2444" s="3"/>
      <c r="Q2444" s="3">
        <f t="shared" si="77"/>
        <v>0</v>
      </c>
    </row>
    <row r="2445" spans="1:17">
      <c r="A2445" s="11">
        <v>4607065463904</v>
      </c>
      <c r="B2445" s="1" t="s">
        <v>19</v>
      </c>
      <c r="C2445" s="12">
        <v>20210224</v>
      </c>
      <c r="D2445" s="12">
        <v>610538201209</v>
      </c>
      <c r="E2445" s="12" t="s">
        <v>19</v>
      </c>
      <c r="F2445" s="12">
        <v>20210306</v>
      </c>
      <c r="G2445" s="12" t="s">
        <v>20</v>
      </c>
      <c r="H2445" s="12" t="s">
        <v>119</v>
      </c>
      <c r="I2445" s="12" t="s">
        <v>120</v>
      </c>
      <c r="J2445" s="12">
        <v>0.33</v>
      </c>
      <c r="K2445" s="12" t="s">
        <v>23</v>
      </c>
      <c r="L2445">
        <f t="shared" si="76"/>
        <v>1</v>
      </c>
      <c r="M2445">
        <f>MATCH(H:H,[1]价格表!$B$4:$B$35,0)</f>
        <v>6</v>
      </c>
      <c r="N2445" s="4">
        <f>IF(J2445&lt;=0.3,INDEX([1]价格表!$B$4:$I$31,M2445,2),IF(AND(J2445&gt;0.3,J2445&lt;=1),INDEX([1]价格表!$B$4:$I$31,M2445,3),IF(AND(J2445&gt;1,J2445&lt;=2.2),INDEX([1]价格表!$B$4:$I$31,M2445,4),IF(AND(J2445&gt;2.2,J2445&lt;=3.3),INDEX([1]价格表!$B$4:$I$31,M2445,5),IF(AND(J2445&gt;3.3,J2445&lt;=4),INDEX([1]价格表!$B$4:$I$31,M2445,6),IF(AND(J2445&gt;4,J2445&lt;=5.5),INDEX([1]价格表!$B$4:$I$31,M2445,7),IF(J2445&gt;5.5,2.6+INDEX([1]价格表!$B$4:$I$31,M2445,8)*L2445)))))))</f>
        <v>2.6</v>
      </c>
      <c r="O2445" s="3"/>
      <c r="P2445" s="3"/>
      <c r="Q2445" s="3">
        <f t="shared" si="77"/>
        <v>0</v>
      </c>
    </row>
    <row r="2446" spans="1:17">
      <c r="A2446" s="11">
        <v>4607065470920</v>
      </c>
      <c r="B2446" s="1" t="s">
        <v>19</v>
      </c>
      <c r="C2446" s="12">
        <v>20210224</v>
      </c>
      <c r="D2446" s="12">
        <v>610538201209</v>
      </c>
      <c r="E2446" s="12" t="s">
        <v>19</v>
      </c>
      <c r="F2446" s="12">
        <v>20210306</v>
      </c>
      <c r="G2446" s="12" t="s">
        <v>20</v>
      </c>
      <c r="H2446" s="12" t="s">
        <v>33</v>
      </c>
      <c r="I2446" s="12" t="s">
        <v>171</v>
      </c>
      <c r="J2446" s="12">
        <v>2.35</v>
      </c>
      <c r="K2446" s="12" t="s">
        <v>23</v>
      </c>
      <c r="L2446">
        <f t="shared" si="76"/>
        <v>3</v>
      </c>
      <c r="M2446">
        <f>MATCH(H:H,[1]价格表!$B$4:$B$35,0)</f>
        <v>7</v>
      </c>
      <c r="N2446" s="4">
        <f>IF(J2446&lt;=0.3,INDEX([1]价格表!$B$4:$I$31,M2446,2),IF(AND(J2446&gt;0.3,J2446&lt;=1),INDEX([1]价格表!$B$4:$I$31,M2446,3),IF(AND(J2446&gt;1,J2446&lt;=2.2),INDEX([1]价格表!$B$4:$I$31,M2446,4),IF(AND(J2446&gt;2.2,J2446&lt;=3.3),INDEX([1]价格表!$B$4:$I$31,M2446,5),IF(AND(J2446&gt;3.3,J2446&lt;=4),INDEX([1]价格表!$B$4:$I$31,M2446,6),IF(AND(J2446&gt;4,J2446&lt;=5.5),INDEX([1]价格表!$B$4:$I$31,M2446,7),IF(J2446&gt;5.5,2.6+INDEX([1]价格表!$B$4:$I$31,M2446,8)*L2446)))))))</f>
        <v>2.5</v>
      </c>
      <c r="O2446" s="3"/>
      <c r="P2446" s="3"/>
      <c r="Q2446" s="3">
        <f t="shared" si="77"/>
        <v>0</v>
      </c>
    </row>
    <row r="2447" spans="1:17">
      <c r="A2447" s="11">
        <v>4607065471038</v>
      </c>
      <c r="B2447" s="1" t="s">
        <v>19</v>
      </c>
      <c r="C2447" s="12">
        <v>20210224</v>
      </c>
      <c r="D2447" s="12">
        <v>610538201209</v>
      </c>
      <c r="E2447" s="12" t="s">
        <v>19</v>
      </c>
      <c r="F2447" s="12">
        <v>20210306</v>
      </c>
      <c r="G2447" s="12" t="s">
        <v>20</v>
      </c>
      <c r="H2447" s="12" t="s">
        <v>47</v>
      </c>
      <c r="I2447" s="12" t="s">
        <v>222</v>
      </c>
      <c r="J2447" s="12">
        <v>1.34</v>
      </c>
      <c r="K2447" s="12" t="s">
        <v>23</v>
      </c>
      <c r="L2447">
        <f t="shared" si="76"/>
        <v>2</v>
      </c>
      <c r="M2447">
        <f>MATCH(H:H,[1]价格表!$B$4:$B$35,0)</f>
        <v>12</v>
      </c>
      <c r="N2447" s="4">
        <f>IF(J2447&lt;=0.3,INDEX([1]价格表!$B$4:$I$31,M2447,2),IF(AND(J2447&gt;0.3,J2447&lt;=1),INDEX([1]价格表!$B$4:$I$31,M2447,3),IF(AND(J2447&gt;1,J2447&lt;=2.2),INDEX([1]价格表!$B$4:$I$31,M2447,4),IF(AND(J2447&gt;2.2,J2447&lt;=3.3),INDEX([1]价格表!$B$4:$I$31,M2447,5),IF(AND(J2447&gt;3.3,J2447&lt;=4),INDEX([1]价格表!$B$4:$I$31,M2447,6),IF(AND(J2447&gt;4,J2447&lt;=5.5),INDEX([1]价格表!$B$4:$I$31,M2447,7),IF(J2447&gt;5.5,2.6+INDEX([1]价格表!$B$4:$I$31,M2447,8)*L2447)))))))</f>
        <v>2.15</v>
      </c>
      <c r="O2447" s="3"/>
      <c r="P2447" s="3"/>
      <c r="Q2447" s="3">
        <f t="shared" si="77"/>
        <v>0</v>
      </c>
    </row>
    <row r="2448" spans="1:17">
      <c r="A2448" s="11">
        <v>4607065471211</v>
      </c>
      <c r="B2448" s="1" t="s">
        <v>19</v>
      </c>
      <c r="C2448" s="12">
        <v>20210224</v>
      </c>
      <c r="D2448" s="12">
        <v>610538201209</v>
      </c>
      <c r="E2448" s="12" t="s">
        <v>19</v>
      </c>
      <c r="F2448" s="12">
        <v>20210306</v>
      </c>
      <c r="G2448" s="12" t="s">
        <v>20</v>
      </c>
      <c r="H2448" s="12" t="s">
        <v>29</v>
      </c>
      <c r="I2448" s="12" t="s">
        <v>122</v>
      </c>
      <c r="J2448" s="12">
        <v>1.33</v>
      </c>
      <c r="K2448" s="12" t="s">
        <v>23</v>
      </c>
      <c r="L2448">
        <f t="shared" si="76"/>
        <v>2</v>
      </c>
      <c r="M2448">
        <f>MATCH(H:H,[1]价格表!$B$4:$B$35,0)</f>
        <v>3</v>
      </c>
      <c r="N2448" s="4">
        <f>IF(J2448&lt;=0.3,INDEX([1]价格表!$B$4:$I$31,M2448,2),IF(AND(J2448&gt;0.3,J2448&lt;=1),INDEX([1]价格表!$B$4:$I$31,M2448,3),IF(AND(J2448&gt;1,J2448&lt;=2.2),INDEX([1]价格表!$B$4:$I$31,M2448,4),IF(AND(J2448&gt;2.2,J2448&lt;=3.3),INDEX([1]价格表!$B$4:$I$31,M2448,5),IF(AND(J2448&gt;3.3,J2448&lt;=4),INDEX([1]价格表!$B$4:$I$31,M2448,6),IF(AND(J2448&gt;4,J2448&lt;=5.5),INDEX([1]价格表!$B$4:$I$31,M2448,7),IF(J2448&gt;5.5,2.6+INDEX([1]价格表!$B$4:$I$31,M2448,8)*L2448)))))))</f>
        <v>2.15</v>
      </c>
      <c r="O2448" s="3"/>
      <c r="P2448" s="3"/>
      <c r="Q2448" s="3">
        <f t="shared" si="77"/>
        <v>0</v>
      </c>
    </row>
    <row r="2449" spans="1:17">
      <c r="A2449" s="11">
        <v>4607065471934</v>
      </c>
      <c r="B2449" s="1" t="s">
        <v>19</v>
      </c>
      <c r="C2449" s="12">
        <v>20210224</v>
      </c>
      <c r="D2449" s="12">
        <v>610538201209</v>
      </c>
      <c r="E2449" s="12" t="s">
        <v>19</v>
      </c>
      <c r="F2449" s="12">
        <v>20210306</v>
      </c>
      <c r="G2449" s="12" t="s">
        <v>20</v>
      </c>
      <c r="H2449" s="12" t="s">
        <v>33</v>
      </c>
      <c r="I2449" s="12" t="s">
        <v>171</v>
      </c>
      <c r="J2449" s="12">
        <v>2.33</v>
      </c>
      <c r="K2449" s="12" t="s">
        <v>23</v>
      </c>
      <c r="L2449">
        <f t="shared" si="76"/>
        <v>3</v>
      </c>
      <c r="M2449">
        <f>MATCH(H:H,[1]价格表!$B$4:$B$35,0)</f>
        <v>7</v>
      </c>
      <c r="N2449" s="4">
        <f>IF(J2449&lt;=0.3,INDEX([1]价格表!$B$4:$I$31,M2449,2),IF(AND(J2449&gt;0.3,J2449&lt;=1),INDEX([1]价格表!$B$4:$I$31,M2449,3),IF(AND(J2449&gt;1,J2449&lt;=2.2),INDEX([1]价格表!$B$4:$I$31,M2449,4),IF(AND(J2449&gt;2.2,J2449&lt;=3.3),INDEX([1]价格表!$B$4:$I$31,M2449,5),IF(AND(J2449&gt;3.3,J2449&lt;=4),INDEX([1]价格表!$B$4:$I$31,M2449,6),IF(AND(J2449&gt;4,J2449&lt;=5.5),INDEX([1]价格表!$B$4:$I$31,M2449,7),IF(J2449&gt;5.5,2.6+INDEX([1]价格表!$B$4:$I$31,M2449,8)*L2449)))))))</f>
        <v>2.5</v>
      </c>
      <c r="O2449" s="3"/>
      <c r="P2449" s="3"/>
      <c r="Q2449" s="3">
        <f t="shared" si="77"/>
        <v>0</v>
      </c>
    </row>
    <row r="2450" spans="1:17">
      <c r="A2450" s="11">
        <v>4607066381122</v>
      </c>
      <c r="B2450" s="1" t="s">
        <v>19</v>
      </c>
      <c r="C2450" s="12">
        <v>20210224</v>
      </c>
      <c r="D2450" s="12">
        <v>610538201209</v>
      </c>
      <c r="E2450" s="12" t="s">
        <v>19</v>
      </c>
      <c r="F2450" s="12">
        <v>20210306</v>
      </c>
      <c r="G2450" s="12" t="s">
        <v>20</v>
      </c>
      <c r="H2450" s="12" t="s">
        <v>27</v>
      </c>
      <c r="I2450" s="12" t="s">
        <v>285</v>
      </c>
      <c r="J2450" s="12">
        <v>1.54</v>
      </c>
      <c r="K2450" s="12" t="s">
        <v>23</v>
      </c>
      <c r="L2450">
        <f t="shared" si="76"/>
        <v>2</v>
      </c>
      <c r="M2450">
        <f>MATCH(H:H,[1]价格表!$B$4:$B$35,0)</f>
        <v>14</v>
      </c>
      <c r="N2450" s="4">
        <f>IF(J2450&lt;=0.3,INDEX([1]价格表!$B$4:$I$31,M2450,2),IF(AND(J2450&gt;0.3,J2450&lt;=1),INDEX([1]价格表!$B$4:$I$31,M2450,3),IF(AND(J2450&gt;1,J2450&lt;=2.2),INDEX([1]价格表!$B$4:$I$31,M2450,4),IF(AND(J2450&gt;2.2,J2450&lt;=3.3),INDEX([1]价格表!$B$4:$I$31,M2450,5),IF(AND(J2450&gt;3.3,J2450&lt;=4),INDEX([1]价格表!$B$4:$I$31,M2450,6),IF(AND(J2450&gt;4,J2450&lt;=5.5),INDEX([1]价格表!$B$4:$I$31,M2450,7),IF(J2450&gt;5.5,2.6+INDEX([1]价格表!$B$4:$I$31,M2450,8)*L2450)))))))</f>
        <v>2.15</v>
      </c>
      <c r="O2450" s="3"/>
      <c r="P2450" s="3"/>
      <c r="Q2450" s="3">
        <f t="shared" si="77"/>
        <v>0</v>
      </c>
    </row>
    <row r="2451" spans="1:17">
      <c r="A2451" s="11">
        <v>4607070152239</v>
      </c>
      <c r="B2451" s="1" t="s">
        <v>19</v>
      </c>
      <c r="C2451" s="12">
        <v>20210224</v>
      </c>
      <c r="D2451" s="12">
        <v>610538201209</v>
      </c>
      <c r="E2451" s="12" t="s">
        <v>19</v>
      </c>
      <c r="F2451" s="12">
        <v>20210306</v>
      </c>
      <c r="G2451" s="12" t="s">
        <v>20</v>
      </c>
      <c r="H2451" s="12" t="s">
        <v>38</v>
      </c>
      <c r="I2451" s="12" t="s">
        <v>148</v>
      </c>
      <c r="J2451" s="12">
        <v>1.74</v>
      </c>
      <c r="K2451" s="12" t="s">
        <v>23</v>
      </c>
      <c r="L2451">
        <f t="shared" si="76"/>
        <v>2</v>
      </c>
      <c r="M2451">
        <f>MATCH(H:H,[1]价格表!$B$4:$B$35,0)</f>
        <v>5</v>
      </c>
      <c r="N2451" s="4">
        <f>IF(J2451&lt;=0.3,INDEX([1]价格表!$B$4:$I$31,M2451,2),IF(AND(J2451&gt;0.3,J2451&lt;=1),INDEX([1]价格表!$B$4:$I$31,M2451,3),IF(AND(J2451&gt;1,J2451&lt;=2.2),INDEX([1]价格表!$B$4:$I$31,M2451,4),IF(AND(J2451&gt;2.2,J2451&lt;=3.3),INDEX([1]价格表!$B$4:$I$31,M2451,5),IF(AND(J2451&gt;3.3,J2451&lt;=4),INDEX([1]价格表!$B$4:$I$31,M2451,6),IF(AND(J2451&gt;4,J2451&lt;=5.5),INDEX([1]价格表!$B$4:$I$31,M2451,7),IF(J2451&gt;5.5,2.6+INDEX([1]价格表!$B$4:$I$31,M2451,8)*L2451)))))))</f>
        <v>2.15</v>
      </c>
      <c r="O2451" s="3"/>
      <c r="P2451" s="3"/>
      <c r="Q2451" s="3">
        <f t="shared" si="77"/>
        <v>0</v>
      </c>
    </row>
    <row r="2452" spans="1:17">
      <c r="A2452" s="11">
        <v>4607070152451</v>
      </c>
      <c r="B2452" s="1" t="s">
        <v>19</v>
      </c>
      <c r="C2452" s="12">
        <v>20210224</v>
      </c>
      <c r="D2452" s="12">
        <v>610538201209</v>
      </c>
      <c r="E2452" s="12" t="s">
        <v>19</v>
      </c>
      <c r="F2452" s="12">
        <v>20210306</v>
      </c>
      <c r="G2452" s="12" t="s">
        <v>20</v>
      </c>
      <c r="H2452" s="12" t="s">
        <v>33</v>
      </c>
      <c r="I2452" s="12" t="s">
        <v>275</v>
      </c>
      <c r="J2452" s="12">
        <v>1.75</v>
      </c>
      <c r="K2452" s="12" t="s">
        <v>23</v>
      </c>
      <c r="L2452">
        <f t="shared" si="76"/>
        <v>2</v>
      </c>
      <c r="M2452">
        <f>MATCH(H:H,[1]价格表!$B$4:$B$35,0)</f>
        <v>7</v>
      </c>
      <c r="N2452" s="4">
        <f>IF(J2452&lt;=0.3,INDEX([1]价格表!$B$4:$I$31,M2452,2),IF(AND(J2452&gt;0.3,J2452&lt;=1),INDEX([1]价格表!$B$4:$I$31,M2452,3),IF(AND(J2452&gt;1,J2452&lt;=2.2),INDEX([1]价格表!$B$4:$I$31,M2452,4),IF(AND(J2452&gt;2.2,J2452&lt;=3.3),INDEX([1]价格表!$B$4:$I$31,M2452,5),IF(AND(J2452&gt;3.3,J2452&lt;=4),INDEX([1]价格表!$B$4:$I$31,M2452,6),IF(AND(J2452&gt;4,J2452&lt;=5.5),INDEX([1]价格表!$B$4:$I$31,M2452,7),IF(J2452&gt;5.5,2.6+INDEX([1]价格表!$B$4:$I$31,M2452,8)*L2452)))))))</f>
        <v>2.15</v>
      </c>
      <c r="O2452" s="3"/>
      <c r="P2452" s="3"/>
      <c r="Q2452" s="3">
        <f t="shared" si="77"/>
        <v>0</v>
      </c>
    </row>
    <row r="2453" spans="1:17">
      <c r="A2453" s="11">
        <v>4607070152578</v>
      </c>
      <c r="B2453" s="1" t="s">
        <v>19</v>
      </c>
      <c r="C2453" s="12">
        <v>20210224</v>
      </c>
      <c r="D2453" s="12">
        <v>610538201209</v>
      </c>
      <c r="E2453" s="12" t="s">
        <v>19</v>
      </c>
      <c r="F2453" s="12">
        <v>20210306</v>
      </c>
      <c r="G2453" s="12" t="s">
        <v>20</v>
      </c>
      <c r="H2453" s="12" t="s">
        <v>132</v>
      </c>
      <c r="I2453" s="12" t="s">
        <v>234</v>
      </c>
      <c r="J2453" s="12">
        <v>2.16</v>
      </c>
      <c r="K2453" s="12" t="s">
        <v>23</v>
      </c>
      <c r="L2453">
        <f t="shared" si="76"/>
        <v>3</v>
      </c>
      <c r="M2453">
        <f>MATCH(H:H,[1]价格表!$B$4:$B$35,0)</f>
        <v>19</v>
      </c>
      <c r="N2453" s="4">
        <f>IF(J2453&lt;=0.3,INDEX([1]价格表!$B$4:$I$31,M2453,2),IF(AND(J2453&gt;0.3,J2453&lt;=1),INDEX([1]价格表!$B$4:$I$31,M2453,3),IF(AND(J2453&gt;1,J2453&lt;=2.2),INDEX([1]价格表!$B$4:$I$31,M2453,4),IF(AND(J2453&gt;2.2,J2453&lt;=3.3),INDEX([1]价格表!$B$4:$I$31,M2453,5),IF(AND(J2453&gt;3.3,J2453&lt;=4),INDEX([1]价格表!$B$4:$I$31,M2453,6),IF(AND(J2453&gt;4,J2453&lt;=5.5),INDEX([1]价格表!$B$4:$I$31,M2453,7),IF(J2453&gt;5.5,2.6+INDEX([1]价格表!$B$4:$I$31,M2453,8)*L2453)))))))</f>
        <v>2.15</v>
      </c>
      <c r="O2453" s="3"/>
      <c r="P2453" s="3"/>
      <c r="Q2453" s="3">
        <f t="shared" si="77"/>
        <v>0</v>
      </c>
    </row>
    <row r="2454" spans="1:17">
      <c r="A2454" s="11">
        <v>4607070155800</v>
      </c>
      <c r="B2454" s="1" t="s">
        <v>19</v>
      </c>
      <c r="C2454" s="12">
        <v>20210224</v>
      </c>
      <c r="D2454" s="12">
        <v>610538201209</v>
      </c>
      <c r="E2454" s="12" t="s">
        <v>19</v>
      </c>
      <c r="F2454" s="12">
        <v>20210306</v>
      </c>
      <c r="G2454" s="12" t="s">
        <v>20</v>
      </c>
      <c r="H2454" s="12" t="s">
        <v>52</v>
      </c>
      <c r="I2454" s="12" t="s">
        <v>62</v>
      </c>
      <c r="J2454" s="12">
        <v>1.96</v>
      </c>
      <c r="K2454" s="12" t="s">
        <v>23</v>
      </c>
      <c r="L2454">
        <f t="shared" si="76"/>
        <v>2</v>
      </c>
      <c r="M2454">
        <f>MATCH(H:H,[1]价格表!$B$4:$B$35,0)</f>
        <v>21</v>
      </c>
      <c r="N2454" s="4">
        <f>IF(J2454&lt;=0.3,INDEX([1]价格表!$B$4:$I$31,M2454,2),IF(AND(J2454&gt;0.3,J2454&lt;=1),INDEX([1]价格表!$B$4:$I$31,M2454,3),IF(AND(J2454&gt;1,J2454&lt;=2.2),INDEX([1]价格表!$B$4:$I$31,M2454,4),IF(AND(J2454&gt;2.2,J2454&lt;=3.3),INDEX([1]价格表!$B$4:$I$31,M2454,5),IF(AND(J2454&gt;3.3,J2454&lt;=4),INDEX([1]价格表!$B$4:$I$31,M2454,6),IF(AND(J2454&gt;4,J2454&lt;=5.5),INDEX([1]价格表!$B$4:$I$31,M2454,7),IF(J2454&gt;5.5,2.6+INDEX([1]价格表!$B$4:$I$31,M2454,8)*L2454)))))))</f>
        <v>2.15</v>
      </c>
      <c r="O2454" s="3"/>
      <c r="P2454" s="3"/>
      <c r="Q2454" s="3">
        <f t="shared" si="77"/>
        <v>0</v>
      </c>
    </row>
    <row r="2455" spans="1:17">
      <c r="A2455" s="11">
        <v>4607093933276</v>
      </c>
      <c r="B2455" s="1" t="s">
        <v>19</v>
      </c>
      <c r="C2455" s="12">
        <v>20210224</v>
      </c>
      <c r="D2455" s="12">
        <v>610538201209</v>
      </c>
      <c r="E2455" s="12" t="s">
        <v>19</v>
      </c>
      <c r="F2455" s="12">
        <v>20210306</v>
      </c>
      <c r="G2455" s="12" t="s">
        <v>20</v>
      </c>
      <c r="H2455" s="12" t="s">
        <v>43</v>
      </c>
      <c r="I2455" s="12" t="s">
        <v>44</v>
      </c>
      <c r="J2455" s="12">
        <v>2.16</v>
      </c>
      <c r="K2455" s="12" t="s">
        <v>23</v>
      </c>
      <c r="L2455">
        <f t="shared" si="76"/>
        <v>3</v>
      </c>
      <c r="M2455">
        <f>MATCH(H:H,[1]价格表!$B$4:$B$35,0)</f>
        <v>4</v>
      </c>
      <c r="N2455" s="4">
        <f>IF(J2455&lt;=0.3,INDEX([1]价格表!$B$4:$I$31,M2455,2),IF(AND(J2455&gt;0.3,J2455&lt;=1),INDEX([1]价格表!$B$4:$I$31,M2455,3),IF(AND(J2455&gt;1,J2455&lt;=2.2),INDEX([1]价格表!$B$4:$I$31,M2455,4),IF(AND(J2455&gt;2.2,J2455&lt;=3.3),INDEX([1]价格表!$B$4:$I$31,M2455,5),IF(AND(J2455&gt;3.3,J2455&lt;=4),INDEX([1]价格表!$B$4:$I$31,M2455,6),IF(AND(J2455&gt;4,J2455&lt;=5.5),INDEX([1]价格表!$B$4:$I$31,M2455,7),IF(J2455&gt;5.5,2.6+INDEX([1]价格表!$B$4:$I$31,M2455,8)*L2455)))))))</f>
        <v>2.15</v>
      </c>
      <c r="O2455" s="3"/>
      <c r="P2455" s="3"/>
      <c r="Q2455" s="3">
        <f t="shared" si="77"/>
        <v>0</v>
      </c>
    </row>
    <row r="2456" spans="1:17">
      <c r="A2456" s="11">
        <v>4312457852622</v>
      </c>
      <c r="B2456" s="1" t="s">
        <v>19</v>
      </c>
      <c r="C2456" s="12">
        <v>20210224</v>
      </c>
      <c r="D2456" s="12">
        <v>610538201209</v>
      </c>
      <c r="E2456" s="12" t="s">
        <v>19</v>
      </c>
      <c r="F2456" s="12">
        <v>20210306</v>
      </c>
      <c r="G2456" s="12" t="s">
        <v>20</v>
      </c>
      <c r="H2456" s="12" t="s">
        <v>40</v>
      </c>
      <c r="I2456" s="12" t="s">
        <v>236</v>
      </c>
      <c r="J2456" s="12">
        <v>4.96</v>
      </c>
      <c r="K2456" s="12" t="s">
        <v>23</v>
      </c>
      <c r="L2456">
        <f t="shared" si="76"/>
        <v>5</v>
      </c>
      <c r="M2456">
        <f>MATCH(H:H,[1]价格表!$B$4:$B$35,0)</f>
        <v>9</v>
      </c>
      <c r="N2456" s="4">
        <f>IF(J2456&lt;=0.3,INDEX([1]价格表!$B$4:$I$31,M2456,2),IF(AND(J2456&gt;0.3,J2456&lt;=1),INDEX([1]价格表!$B$4:$I$31,M2456,3),IF(AND(J2456&gt;1,J2456&lt;=2.2),INDEX([1]价格表!$B$4:$I$31,M2456,4),IF(AND(J2456&gt;2.2,J2456&lt;=3.3),INDEX([1]价格表!$B$4:$I$31,M2456,5),IF(AND(J2456&gt;3.3,J2456&lt;=4),INDEX([1]价格表!$B$4:$I$31,M2456,6),IF(AND(J2456&gt;4,J2456&lt;=5.5),INDEX([1]价格表!$B$4:$I$31,M2456,7),IF(J2456&gt;5.5,2.6+INDEX([1]价格表!$B$4:$I$31,M2456,8)*L2456)))))))</f>
        <v>3.8</v>
      </c>
      <c r="O2456" s="3"/>
      <c r="P2456" s="3"/>
      <c r="Q2456" s="3">
        <f t="shared" si="77"/>
        <v>0</v>
      </c>
    </row>
    <row r="2457" spans="1:17">
      <c r="A2457" s="11">
        <v>4312458258131</v>
      </c>
      <c r="B2457" s="1" t="s">
        <v>19</v>
      </c>
      <c r="C2457" s="12">
        <v>20210224</v>
      </c>
      <c r="D2457" s="12">
        <v>610538201209</v>
      </c>
      <c r="E2457" s="12" t="s">
        <v>19</v>
      </c>
      <c r="F2457" s="12">
        <v>20210306</v>
      </c>
      <c r="G2457" s="12" t="s">
        <v>20</v>
      </c>
      <c r="H2457" s="12" t="s">
        <v>54</v>
      </c>
      <c r="I2457" s="12" t="s">
        <v>151</v>
      </c>
      <c r="J2457" s="12">
        <v>3.73</v>
      </c>
      <c r="K2457" s="12" t="s">
        <v>23</v>
      </c>
      <c r="L2457">
        <f t="shared" si="76"/>
        <v>4</v>
      </c>
      <c r="M2457">
        <f>MATCH(H:H,[1]价格表!$B$4:$B$35,0)</f>
        <v>10</v>
      </c>
      <c r="N2457" s="4">
        <f>IF(J2457&lt;=0.3,INDEX([1]价格表!$B$4:$I$31,M2457,2),IF(AND(J2457&gt;0.3,J2457&lt;=1),INDEX([1]价格表!$B$4:$I$31,M2457,3),IF(AND(J2457&gt;1,J2457&lt;=2.2),INDEX([1]价格表!$B$4:$I$31,M2457,4),IF(AND(J2457&gt;2.2,J2457&lt;=3.3),INDEX([1]价格表!$B$4:$I$31,M2457,5),IF(AND(J2457&gt;3.3,J2457&lt;=4),INDEX([1]价格表!$B$4:$I$31,M2457,6),IF(AND(J2457&gt;4,J2457&lt;=5.5),INDEX([1]价格表!$B$4:$I$31,M2457,7),IF(J2457&gt;5.5,2.6+INDEX([1]价格表!$B$4:$I$31,M2457,8)*L2457)))))))</f>
        <v>3.7</v>
      </c>
      <c r="O2457" s="3"/>
      <c r="P2457" s="3"/>
      <c r="Q2457" s="3">
        <f t="shared" si="77"/>
        <v>0</v>
      </c>
    </row>
    <row r="2458" spans="1:17">
      <c r="A2458" s="11">
        <v>4312468397424</v>
      </c>
      <c r="B2458" s="1" t="s">
        <v>19</v>
      </c>
      <c r="C2458" s="12">
        <v>20210224</v>
      </c>
      <c r="D2458" s="12">
        <v>610538201209</v>
      </c>
      <c r="E2458" s="12" t="s">
        <v>19</v>
      </c>
      <c r="F2458" s="12">
        <v>20210306</v>
      </c>
      <c r="G2458" s="12" t="s">
        <v>20</v>
      </c>
      <c r="H2458" s="12" t="s">
        <v>21</v>
      </c>
      <c r="I2458" s="12" t="s">
        <v>143</v>
      </c>
      <c r="J2458" s="12">
        <v>5.28</v>
      </c>
      <c r="K2458" s="12" t="s">
        <v>23</v>
      </c>
      <c r="L2458">
        <f t="shared" si="76"/>
        <v>6</v>
      </c>
      <c r="M2458">
        <f>MATCH(H:H,[1]价格表!$B$4:$B$35,0)</f>
        <v>15</v>
      </c>
      <c r="N2458" s="4">
        <f>IF(J2458&lt;=0.3,INDEX([1]价格表!$B$4:$I$31,M2458,2),IF(AND(J2458&gt;0.3,J2458&lt;=1),INDEX([1]价格表!$B$4:$I$31,M2458,3),IF(AND(J2458&gt;1,J2458&lt;=2.2),INDEX([1]价格表!$B$4:$I$31,M2458,4),IF(AND(J2458&gt;2.2,J2458&lt;=3.3),INDEX([1]价格表!$B$4:$I$31,M2458,5),IF(AND(J2458&gt;3.3,J2458&lt;=4),INDEX([1]价格表!$B$4:$I$31,M2458,6),IF(AND(J2458&gt;4,J2458&lt;=5.5),INDEX([1]价格表!$B$4:$I$31,M2458,7),IF(J2458&gt;5.5,2.6+INDEX([1]价格表!$B$4:$I$31,M2458,8)*L2458)))))))</f>
        <v>3.8</v>
      </c>
      <c r="O2458" s="3"/>
      <c r="P2458" s="3"/>
      <c r="Q2458" s="3">
        <f t="shared" si="77"/>
        <v>0</v>
      </c>
    </row>
    <row r="2459" spans="1:17">
      <c r="A2459" s="11">
        <v>4312473538566</v>
      </c>
      <c r="B2459" s="1" t="s">
        <v>19</v>
      </c>
      <c r="C2459" s="12">
        <v>20210224</v>
      </c>
      <c r="D2459" s="12">
        <v>610538201209</v>
      </c>
      <c r="E2459" s="12" t="s">
        <v>19</v>
      </c>
      <c r="F2459" s="12">
        <v>20210306</v>
      </c>
      <c r="G2459" s="12" t="s">
        <v>20</v>
      </c>
      <c r="H2459" s="12" t="s">
        <v>45</v>
      </c>
      <c r="I2459" s="12" t="s">
        <v>104</v>
      </c>
      <c r="J2459" s="12">
        <v>4.98</v>
      </c>
      <c r="K2459" s="12" t="s">
        <v>23</v>
      </c>
      <c r="L2459">
        <f t="shared" si="76"/>
        <v>5</v>
      </c>
      <c r="M2459">
        <f>MATCH(H:H,[1]价格表!$B$4:$B$35,0)</f>
        <v>20</v>
      </c>
      <c r="N2459" s="4">
        <f>IF(J2459&lt;=0.3,INDEX([1]价格表!$B$4:$I$31,M2459,2),IF(AND(J2459&gt;0.3,J2459&lt;=1),INDEX([1]价格表!$B$4:$I$31,M2459,3),IF(AND(J2459&gt;1,J2459&lt;=2.2),INDEX([1]价格表!$B$4:$I$31,M2459,4),IF(AND(J2459&gt;2.2,J2459&lt;=3.3),INDEX([1]价格表!$B$4:$I$31,M2459,5),IF(AND(J2459&gt;3.3,J2459&lt;=4),INDEX([1]价格表!$B$4:$I$31,M2459,6),IF(AND(J2459&gt;4,J2459&lt;=5.5),INDEX([1]价格表!$B$4:$I$31,M2459,7),IF(J2459&gt;5.5,2.6+INDEX([1]价格表!$B$4:$I$31,M2459,8)*L2459)))))))</f>
        <v>3.8</v>
      </c>
      <c r="O2459" s="3"/>
      <c r="P2459" s="3"/>
      <c r="Q2459" s="3">
        <f t="shared" si="77"/>
        <v>0</v>
      </c>
    </row>
    <row r="2460" spans="1:17">
      <c r="A2460" s="11">
        <v>4312480898231</v>
      </c>
      <c r="B2460" s="1" t="s">
        <v>19</v>
      </c>
      <c r="C2460" s="12">
        <v>20210224</v>
      </c>
      <c r="D2460" s="12">
        <v>610538201209</v>
      </c>
      <c r="E2460" s="12" t="s">
        <v>19</v>
      </c>
      <c r="F2460" s="12">
        <v>20210306</v>
      </c>
      <c r="G2460" s="12" t="s">
        <v>20</v>
      </c>
      <c r="H2460" s="12" t="s">
        <v>149</v>
      </c>
      <c r="I2460" s="12" t="s">
        <v>150</v>
      </c>
      <c r="J2460" s="12">
        <v>5.3</v>
      </c>
      <c r="K2460" s="12" t="s">
        <v>23</v>
      </c>
      <c r="L2460">
        <f t="shared" si="76"/>
        <v>6</v>
      </c>
      <c r="M2460">
        <f>MATCH(H:H,[1]价格表!$B$4:$B$35,0)</f>
        <v>24</v>
      </c>
      <c r="N2460" s="4">
        <f>IF(J2460&lt;=0.3,INDEX([1]价格表!$B$4:$I$31,M2460,2),IF(AND(J2460&gt;0.3,J2460&lt;=1),INDEX([1]价格表!$B$4:$I$31,M2460,3),IF(AND(J2460&gt;1,J2460&lt;=2.2),INDEX([1]价格表!$B$4:$I$31,M2460,4),IF(AND(J2460&gt;2.2,J2460&lt;=3.3),INDEX([1]价格表!$B$4:$I$31,M2460,5),IF(AND(J2460&gt;3.3,J2460&lt;=4),INDEX([1]价格表!$B$4:$I$31,M2460,6),IF(AND(J2460&gt;4,J2460&lt;=5.5),INDEX([1]价格表!$B$4:$I$31,M2460,7),IF(J2460&gt;5.5,2.6+INDEX([1]价格表!$B$4:$I$31,M2460,8)*L2460)))))))</f>
        <v>3.8</v>
      </c>
      <c r="O2460" s="3"/>
      <c r="P2460" s="3"/>
      <c r="Q2460" s="3">
        <f t="shared" si="77"/>
        <v>0</v>
      </c>
    </row>
    <row r="2461" spans="1:17">
      <c r="A2461" s="11">
        <v>4607064920668</v>
      </c>
      <c r="B2461" s="1" t="s">
        <v>19</v>
      </c>
      <c r="C2461" s="12">
        <v>20210224</v>
      </c>
      <c r="D2461" s="12">
        <v>610538201209</v>
      </c>
      <c r="E2461" s="12" t="s">
        <v>19</v>
      </c>
      <c r="F2461" s="12">
        <v>20210306</v>
      </c>
      <c r="G2461" s="12" t="s">
        <v>20</v>
      </c>
      <c r="H2461" s="12" t="s">
        <v>29</v>
      </c>
      <c r="I2461" s="12" t="s">
        <v>42</v>
      </c>
      <c r="J2461" s="12">
        <v>4.42</v>
      </c>
      <c r="K2461" s="12" t="s">
        <v>23</v>
      </c>
      <c r="L2461">
        <f t="shared" si="76"/>
        <v>5</v>
      </c>
      <c r="M2461">
        <f>MATCH(H:H,[1]价格表!$B$4:$B$35,0)</f>
        <v>3</v>
      </c>
      <c r="N2461" s="4">
        <f>IF(J2461&lt;=0.3,INDEX([1]价格表!$B$4:$I$31,M2461,2),IF(AND(J2461&gt;0.3,J2461&lt;=1),INDEX([1]价格表!$B$4:$I$31,M2461,3),IF(AND(J2461&gt;1,J2461&lt;=2.2),INDEX([1]价格表!$B$4:$I$31,M2461,4),IF(AND(J2461&gt;2.2,J2461&lt;=3.3),INDEX([1]价格表!$B$4:$I$31,M2461,5),IF(AND(J2461&gt;3.3,J2461&lt;=4),INDEX([1]价格表!$B$4:$I$31,M2461,6),IF(AND(J2461&gt;4,J2461&lt;=5.5),INDEX([1]价格表!$B$4:$I$31,M2461,7),IF(J2461&gt;5.5,2.6+INDEX([1]价格表!$B$4:$I$31,M2461,8)*L2461)))))))</f>
        <v>3.8</v>
      </c>
      <c r="O2461" s="3"/>
      <c r="P2461" s="3"/>
      <c r="Q2461" s="3">
        <f t="shared" si="77"/>
        <v>0</v>
      </c>
    </row>
    <row r="2462" spans="1:17">
      <c r="A2462" s="11">
        <v>4607065464243</v>
      </c>
      <c r="B2462" s="1" t="s">
        <v>19</v>
      </c>
      <c r="C2462" s="12">
        <v>20210224</v>
      </c>
      <c r="D2462" s="12">
        <v>610538201209</v>
      </c>
      <c r="E2462" s="12" t="s">
        <v>19</v>
      </c>
      <c r="F2462" s="12">
        <v>20210306</v>
      </c>
      <c r="G2462" s="12" t="s">
        <v>20</v>
      </c>
      <c r="H2462" s="12" t="s">
        <v>38</v>
      </c>
      <c r="I2462" s="12" t="s">
        <v>312</v>
      </c>
      <c r="J2462" s="12">
        <v>4.09</v>
      </c>
      <c r="K2462" s="12" t="s">
        <v>23</v>
      </c>
      <c r="L2462">
        <f t="shared" si="76"/>
        <v>5</v>
      </c>
      <c r="M2462">
        <f>MATCH(H:H,[1]价格表!$B$4:$B$35,0)</f>
        <v>5</v>
      </c>
      <c r="N2462" s="4">
        <f>IF(J2462&lt;=0.3,INDEX([1]价格表!$B$4:$I$31,M2462,2),IF(AND(J2462&gt;0.3,J2462&lt;=1),INDEX([1]价格表!$B$4:$I$31,M2462,3),IF(AND(J2462&gt;1,J2462&lt;=2.2),INDEX([1]价格表!$B$4:$I$31,M2462,4),IF(AND(J2462&gt;2.2,J2462&lt;=3.3),INDEX([1]价格表!$B$4:$I$31,M2462,5),IF(AND(J2462&gt;3.3,J2462&lt;=4),INDEX([1]价格表!$B$4:$I$31,M2462,6),IF(AND(J2462&gt;4,J2462&lt;=5.5),INDEX([1]价格表!$B$4:$I$31,M2462,7),IF(J2462&gt;5.5,2.6+INDEX([1]价格表!$B$4:$I$31,M2462,8)*L2462)))))))</f>
        <v>3.8</v>
      </c>
      <c r="O2462" s="3"/>
      <c r="P2462" s="3"/>
      <c r="Q2462" s="3">
        <f t="shared" si="77"/>
        <v>0</v>
      </c>
    </row>
    <row r="2463" spans="1:17">
      <c r="A2463" s="11">
        <v>4607093937545</v>
      </c>
      <c r="B2463" s="1" t="s">
        <v>19</v>
      </c>
      <c r="C2463" s="12">
        <v>20210224</v>
      </c>
      <c r="D2463" s="12">
        <v>610538201209</v>
      </c>
      <c r="E2463" s="12" t="s">
        <v>19</v>
      </c>
      <c r="F2463" s="12">
        <v>20210306</v>
      </c>
      <c r="G2463" s="12" t="s">
        <v>20</v>
      </c>
      <c r="H2463" s="12" t="s">
        <v>40</v>
      </c>
      <c r="I2463" s="12" t="s">
        <v>188</v>
      </c>
      <c r="J2463" s="12">
        <v>3.74</v>
      </c>
      <c r="K2463" s="12" t="s">
        <v>23</v>
      </c>
      <c r="L2463">
        <f t="shared" si="76"/>
        <v>4</v>
      </c>
      <c r="M2463">
        <f>MATCH(H:H,[1]价格表!$B$4:$B$35,0)</f>
        <v>9</v>
      </c>
      <c r="N2463" s="4">
        <f>IF(J2463&lt;=0.3,INDEX([1]价格表!$B$4:$I$31,M2463,2),IF(AND(J2463&gt;0.3,J2463&lt;=1),INDEX([1]价格表!$B$4:$I$31,M2463,3),IF(AND(J2463&gt;1,J2463&lt;=2.2),INDEX([1]价格表!$B$4:$I$31,M2463,4),IF(AND(J2463&gt;2.2,J2463&lt;=3.3),INDEX([1]价格表!$B$4:$I$31,M2463,5),IF(AND(J2463&gt;3.3,J2463&lt;=4),INDEX([1]价格表!$B$4:$I$31,M2463,6),IF(AND(J2463&gt;4,J2463&lt;=5.5),INDEX([1]价格表!$B$4:$I$31,M2463,7),IF(J2463&gt;5.5,2.6+INDEX([1]价格表!$B$4:$I$31,M2463,8)*L2463)))))))</f>
        <v>3.7</v>
      </c>
      <c r="O2463" s="3"/>
      <c r="P2463" s="3"/>
      <c r="Q2463" s="3">
        <f t="shared" si="77"/>
        <v>0</v>
      </c>
    </row>
    <row r="2464" spans="1:17">
      <c r="A2464" s="11">
        <v>4607094632860</v>
      </c>
      <c r="B2464" s="1" t="s">
        <v>19</v>
      </c>
      <c r="C2464" s="12">
        <v>20210224</v>
      </c>
      <c r="D2464" s="12">
        <v>610538201209</v>
      </c>
      <c r="E2464" s="12" t="s">
        <v>19</v>
      </c>
      <c r="F2464" s="12">
        <v>20210306</v>
      </c>
      <c r="G2464" s="12" t="s">
        <v>20</v>
      </c>
      <c r="H2464" s="12" t="s">
        <v>129</v>
      </c>
      <c r="I2464" s="12" t="s">
        <v>130</v>
      </c>
      <c r="J2464" s="12">
        <v>4.44</v>
      </c>
      <c r="K2464" s="12" t="s">
        <v>23</v>
      </c>
      <c r="L2464">
        <f t="shared" si="76"/>
        <v>5</v>
      </c>
      <c r="M2464">
        <f>MATCH(H:H,[1]价格表!$B$4:$B$35,0)</f>
        <v>18</v>
      </c>
      <c r="N2464" s="4">
        <f>IF(J2464&lt;=0.3,INDEX([1]价格表!$B$4:$I$31,M2464,2),IF(AND(J2464&gt;0.3,J2464&lt;=1),INDEX([1]价格表!$B$4:$I$31,M2464,3),IF(AND(J2464&gt;1,J2464&lt;=2.2),INDEX([1]价格表!$B$4:$I$31,M2464,4),IF(AND(J2464&gt;2.2,J2464&lt;=3.3),INDEX([1]价格表!$B$4:$I$31,M2464,5),IF(AND(J2464&gt;3.3,J2464&lt;=4),INDEX([1]价格表!$B$4:$I$31,M2464,6),IF(AND(J2464&gt;4,J2464&lt;=5.5),INDEX([1]价格表!$B$4:$I$31,M2464,7),IF(J2464&gt;5.5,2.6+INDEX([1]价格表!$B$4:$I$31,M2464,8)*L2464)))))))</f>
        <v>5.6</v>
      </c>
      <c r="O2464" s="3"/>
      <c r="P2464" s="3"/>
      <c r="Q2464" s="3">
        <f t="shared" si="77"/>
        <v>0</v>
      </c>
    </row>
    <row r="2465" spans="1:17">
      <c r="A2465" s="11">
        <v>4607070152327</v>
      </c>
      <c r="B2465" s="1" t="s">
        <v>19</v>
      </c>
      <c r="C2465" s="12">
        <v>20210224</v>
      </c>
      <c r="D2465" s="12">
        <v>610538201209</v>
      </c>
      <c r="E2465" s="12" t="s">
        <v>19</v>
      </c>
      <c r="F2465" s="12">
        <v>20210306</v>
      </c>
      <c r="G2465" s="12" t="s">
        <v>20</v>
      </c>
      <c r="H2465" s="12" t="s">
        <v>129</v>
      </c>
      <c r="I2465" s="12" t="s">
        <v>130</v>
      </c>
      <c r="J2465" s="12">
        <v>2.15</v>
      </c>
      <c r="K2465" s="12" t="s">
        <v>23</v>
      </c>
      <c r="L2465">
        <f t="shared" si="76"/>
        <v>3</v>
      </c>
      <c r="M2465">
        <f>MATCH(H:H,[1]价格表!$B$4:$B$35,0)</f>
        <v>18</v>
      </c>
      <c r="N2465" s="4">
        <f>IF(J2465&lt;=0.3,INDEX([1]价格表!$B$4:$I$31,M2465,2),IF(AND(J2465&gt;0.3,J2465&lt;=1),INDEX([1]价格表!$B$4:$I$31,M2465,3),IF(AND(J2465&gt;1,J2465&lt;=2.2),INDEX([1]价格表!$B$4:$I$31,M2465,4),IF(AND(J2465&gt;2.2,J2465&lt;=3.3),INDEX([1]价格表!$B$4:$I$31,M2465,5),IF(AND(J2465&gt;3.3,J2465&lt;=4),INDEX([1]价格表!$B$4:$I$31,M2465,6),IF(AND(J2465&gt;4,J2465&lt;=5.5),INDEX([1]价格表!$B$4:$I$31,M2465,7),IF(J2465&gt;5.5,2.6+INDEX([1]价格表!$B$4:$I$31,M2465,8)*L2465)))))))</f>
        <v>3.25</v>
      </c>
      <c r="O2465" s="3"/>
      <c r="P2465" s="3"/>
      <c r="Q2465" s="3">
        <f t="shared" si="77"/>
        <v>0</v>
      </c>
    </row>
    <row r="2466" spans="1:17">
      <c r="A2466" s="11">
        <v>4607066381217</v>
      </c>
      <c r="B2466" s="1" t="s">
        <v>19</v>
      </c>
      <c r="C2466" s="12">
        <v>20210224</v>
      </c>
      <c r="D2466" s="12">
        <v>610538201209</v>
      </c>
      <c r="E2466" s="12" t="s">
        <v>19</v>
      </c>
      <c r="F2466" s="12">
        <v>20210306</v>
      </c>
      <c r="G2466" s="12" t="s">
        <v>20</v>
      </c>
      <c r="H2466" s="12" t="s">
        <v>72</v>
      </c>
      <c r="I2466" s="12" t="s">
        <v>73</v>
      </c>
      <c r="J2466" s="12">
        <v>7.17</v>
      </c>
      <c r="K2466" s="12" t="s">
        <v>23</v>
      </c>
      <c r="L2466">
        <f t="shared" si="76"/>
        <v>8</v>
      </c>
      <c r="M2466">
        <f>MATCH(H:H,[1]价格表!$B$4:$B$35,0)</f>
        <v>2</v>
      </c>
      <c r="N2466" s="4">
        <f>IF(J2466&lt;=0.3,INDEX([1]价格表!$B$4:$I$31,M2466,2),IF(AND(J2466&gt;0.3,J2466&lt;=1),INDEX([1]价格表!$B$4:$I$31,M2466,3),IF(AND(J2466&gt;1,J2466&lt;=2.2),INDEX([1]价格表!$B$4:$I$31,M2466,4),IF(AND(J2466&gt;2.2,J2466&lt;=3.3),INDEX([1]价格表!$B$4:$I$31,M2466,5),IF(AND(J2466&gt;3.3,J2466&lt;=4),INDEX([1]价格表!$B$4:$I$31,M2466,6),IF(AND(J2466&gt;4,J2466&lt;=5.5),INDEX([1]价格表!$B$4:$I$31,M2466,7),IF(J2466&gt;5.5,2.6+INDEX([1]价格表!$B$4:$I$31,M2466,8)*L2466)))))))</f>
        <v>8.2</v>
      </c>
      <c r="O2466" s="3"/>
      <c r="P2466" s="3"/>
      <c r="Q2466" s="3">
        <f t="shared" si="77"/>
        <v>0</v>
      </c>
    </row>
    <row r="2467" spans="1:17">
      <c r="A2467" s="11">
        <v>4312480898232</v>
      </c>
      <c r="B2467" s="1" t="s">
        <v>19</v>
      </c>
      <c r="C2467" s="12">
        <v>20210224</v>
      </c>
      <c r="D2467" s="12">
        <v>610538201209</v>
      </c>
      <c r="E2467" s="12" t="s">
        <v>19</v>
      </c>
      <c r="F2467" s="12">
        <v>20210306</v>
      </c>
      <c r="G2467" s="12" t="s">
        <v>20</v>
      </c>
      <c r="H2467" s="12" t="s">
        <v>21</v>
      </c>
      <c r="I2467" s="12" t="s">
        <v>76</v>
      </c>
      <c r="J2467" s="12">
        <v>5.86</v>
      </c>
      <c r="K2467" s="12" t="s">
        <v>23</v>
      </c>
      <c r="L2467">
        <f t="shared" si="76"/>
        <v>6</v>
      </c>
      <c r="M2467">
        <f>MATCH(H:H,[1]价格表!$B$4:$B$35,0)</f>
        <v>15</v>
      </c>
      <c r="N2467" s="4">
        <f>IF(J2467&lt;=0.3,INDEX([1]价格表!$B$4:$I$31,M2467,2),IF(AND(J2467&gt;0.3,J2467&lt;=1),INDEX([1]价格表!$B$4:$I$31,M2467,3),IF(AND(J2467&gt;1,J2467&lt;=2.2),INDEX([1]价格表!$B$4:$I$31,M2467,4),IF(AND(J2467&gt;2.2,J2467&lt;=3.3),INDEX([1]价格表!$B$4:$I$31,M2467,5),IF(AND(J2467&gt;3.3,J2467&lt;=4),INDEX([1]价格表!$B$4:$I$31,M2467,6),IF(AND(J2467&gt;4,J2467&lt;=5.5),INDEX([1]价格表!$B$4:$I$31,M2467,7),IF(J2467&gt;5.5,2.6+INDEX([1]价格表!$B$4:$I$31,M2467,8)*L2467)))))))</f>
        <v>8.3</v>
      </c>
      <c r="O2467" s="5">
        <v>5.05</v>
      </c>
      <c r="P2467" s="5">
        <v>3.8</v>
      </c>
      <c r="Q2467" s="3">
        <f t="shared" si="77"/>
        <v>-4.5</v>
      </c>
    </row>
    <row r="2468" spans="1:17">
      <c r="A2468" s="11">
        <v>4607065471319</v>
      </c>
      <c r="B2468" s="1" t="s">
        <v>19</v>
      </c>
      <c r="C2468" s="12">
        <v>20210224</v>
      </c>
      <c r="D2468" s="12">
        <v>610538201209</v>
      </c>
      <c r="E2468" s="12" t="s">
        <v>19</v>
      </c>
      <c r="F2468" s="12">
        <v>20210306</v>
      </c>
      <c r="G2468" s="12" t="s">
        <v>20</v>
      </c>
      <c r="H2468" s="12" t="s">
        <v>35</v>
      </c>
      <c r="I2468" s="12" t="s">
        <v>147</v>
      </c>
      <c r="J2468" s="12">
        <v>6.26</v>
      </c>
      <c r="K2468" s="12" t="s">
        <v>23</v>
      </c>
      <c r="L2468">
        <f t="shared" si="76"/>
        <v>7</v>
      </c>
      <c r="M2468">
        <f>MATCH(H:H,[1]价格表!$B$4:$B$35,0)</f>
        <v>11</v>
      </c>
      <c r="N2468" s="4">
        <f>IF(J2468&lt;=0.3,INDEX([1]价格表!$B$4:$I$31,M2468,2),IF(AND(J2468&gt;0.3,J2468&lt;=1),INDEX([1]价格表!$B$4:$I$31,M2468,3),IF(AND(J2468&gt;1,J2468&lt;=2.2),INDEX([1]价格表!$B$4:$I$31,M2468,4),IF(AND(J2468&gt;2.2,J2468&lt;=3.3),INDEX([1]价格表!$B$4:$I$31,M2468,5),IF(AND(J2468&gt;3.3,J2468&lt;=4),INDEX([1]价格表!$B$4:$I$31,M2468,6),IF(AND(J2468&gt;4,J2468&lt;=5.5),INDEX([1]价格表!$B$4:$I$31,M2468,7),IF(J2468&gt;5.5,2.6+INDEX([1]价格表!$B$4:$I$31,M2468,8)*L2468)))))))</f>
        <v>9.25</v>
      </c>
      <c r="O2468" s="3"/>
      <c r="P2468" s="3"/>
      <c r="Q2468" s="3">
        <f t="shared" si="77"/>
        <v>0</v>
      </c>
    </row>
    <row r="2469" spans="1:17">
      <c r="A2469" s="11">
        <v>4607094507773</v>
      </c>
      <c r="B2469" s="1" t="s">
        <v>19</v>
      </c>
      <c r="C2469" s="12">
        <v>20210224</v>
      </c>
      <c r="D2469" s="12">
        <v>610538201209</v>
      </c>
      <c r="E2469" s="12" t="s">
        <v>19</v>
      </c>
      <c r="F2469" s="12">
        <v>20210306</v>
      </c>
      <c r="G2469" s="12" t="s">
        <v>20</v>
      </c>
      <c r="H2469" s="12" t="s">
        <v>21</v>
      </c>
      <c r="I2469" s="12" t="s">
        <v>229</v>
      </c>
      <c r="J2469" s="12">
        <v>6.28</v>
      </c>
      <c r="K2469" s="12" t="s">
        <v>23</v>
      </c>
      <c r="L2469">
        <f t="shared" si="76"/>
        <v>7</v>
      </c>
      <c r="M2469">
        <f>MATCH(H:H,[1]价格表!$B$4:$B$35,0)</f>
        <v>15</v>
      </c>
      <c r="N2469" s="4">
        <f>IF(J2469&lt;=0.3,INDEX([1]价格表!$B$4:$I$31,M2469,2),IF(AND(J2469&gt;0.3,J2469&lt;=1),INDEX([1]价格表!$B$4:$I$31,M2469,3),IF(AND(J2469&gt;1,J2469&lt;=2.2),INDEX([1]价格表!$B$4:$I$31,M2469,4),IF(AND(J2469&gt;2.2,J2469&lt;=3.3),INDEX([1]价格表!$B$4:$I$31,M2469,5),IF(AND(J2469&gt;3.3,J2469&lt;=4),INDEX([1]价格表!$B$4:$I$31,M2469,6),IF(AND(J2469&gt;4,J2469&lt;=5.5),INDEX([1]价格表!$B$4:$I$31,M2469,7),IF(J2469&gt;5.5,2.6+INDEX([1]价格表!$B$4:$I$31,M2469,8)*L2469)))))))</f>
        <v>9.25</v>
      </c>
      <c r="O2469" s="3"/>
      <c r="P2469" s="3"/>
      <c r="Q2469" s="3">
        <f t="shared" si="77"/>
        <v>0</v>
      </c>
    </row>
    <row r="2470" spans="1:17">
      <c r="A2470" s="11">
        <v>4607065471044</v>
      </c>
      <c r="B2470" s="1" t="s">
        <v>19</v>
      </c>
      <c r="C2470" s="12">
        <v>20210224</v>
      </c>
      <c r="D2470" s="12">
        <v>610538201209</v>
      </c>
      <c r="E2470" s="12" t="s">
        <v>19</v>
      </c>
      <c r="F2470" s="12">
        <v>20210306</v>
      </c>
      <c r="G2470" s="12" t="s">
        <v>20</v>
      </c>
      <c r="H2470" s="12" t="s">
        <v>35</v>
      </c>
      <c r="I2470" s="12" t="s">
        <v>61</v>
      </c>
      <c r="J2470" s="12">
        <v>6.31</v>
      </c>
      <c r="K2470" s="12" t="s">
        <v>23</v>
      </c>
      <c r="L2470">
        <f t="shared" si="76"/>
        <v>7</v>
      </c>
      <c r="M2470">
        <f>MATCH(H:H,[1]价格表!$B$4:$B$35,0)</f>
        <v>11</v>
      </c>
      <c r="N2470" s="4">
        <f>IF(J2470&lt;=0.3,INDEX([1]价格表!$B$4:$I$31,M2470,2),IF(AND(J2470&gt;0.3,J2470&lt;=1),INDEX([1]价格表!$B$4:$I$31,M2470,3),IF(AND(J2470&gt;1,J2470&lt;=2.2),INDEX([1]价格表!$B$4:$I$31,M2470,4),IF(AND(J2470&gt;2.2,J2470&lt;=3.3),INDEX([1]价格表!$B$4:$I$31,M2470,5),IF(AND(J2470&gt;3.3,J2470&lt;=4),INDEX([1]价格表!$B$4:$I$31,M2470,6),IF(AND(J2470&gt;4,J2470&lt;=5.5),INDEX([1]价格表!$B$4:$I$31,M2470,7),IF(J2470&gt;5.5,2.6+INDEX([1]价格表!$B$4:$I$31,M2470,8)*L2470)))))))</f>
        <v>9.25</v>
      </c>
      <c r="O2470" s="3"/>
      <c r="P2470" s="3"/>
      <c r="Q2470" s="3">
        <f t="shared" si="77"/>
        <v>0</v>
      </c>
    </row>
    <row r="2471" spans="1:17">
      <c r="A2471" s="11">
        <v>4607065471176</v>
      </c>
      <c r="B2471" s="1" t="s">
        <v>19</v>
      </c>
      <c r="C2471" s="12">
        <v>20210224</v>
      </c>
      <c r="D2471" s="12">
        <v>610538201209</v>
      </c>
      <c r="E2471" s="12" t="s">
        <v>19</v>
      </c>
      <c r="F2471" s="12">
        <v>20210306</v>
      </c>
      <c r="G2471" s="12" t="s">
        <v>20</v>
      </c>
      <c r="H2471" s="12" t="s">
        <v>21</v>
      </c>
      <c r="I2471" s="12" t="s">
        <v>229</v>
      </c>
      <c r="J2471" s="12">
        <v>6.32</v>
      </c>
      <c r="K2471" s="12" t="s">
        <v>23</v>
      </c>
      <c r="L2471">
        <f t="shared" si="76"/>
        <v>7</v>
      </c>
      <c r="M2471">
        <f>MATCH(H:H,[1]价格表!$B$4:$B$35,0)</f>
        <v>15</v>
      </c>
      <c r="N2471" s="4">
        <f>IF(J2471&lt;=0.3,INDEX([1]价格表!$B$4:$I$31,M2471,2),IF(AND(J2471&gt;0.3,J2471&lt;=1),INDEX([1]价格表!$B$4:$I$31,M2471,3),IF(AND(J2471&gt;1,J2471&lt;=2.2),INDEX([1]价格表!$B$4:$I$31,M2471,4),IF(AND(J2471&gt;2.2,J2471&lt;=3.3),INDEX([1]价格表!$B$4:$I$31,M2471,5),IF(AND(J2471&gt;3.3,J2471&lt;=4),INDEX([1]价格表!$B$4:$I$31,M2471,6),IF(AND(J2471&gt;4,J2471&lt;=5.5),INDEX([1]价格表!$B$4:$I$31,M2471,7),IF(J2471&gt;5.5,2.6+INDEX([1]价格表!$B$4:$I$31,M2471,8)*L2471)))))))</f>
        <v>9.25</v>
      </c>
      <c r="O2471" s="3"/>
      <c r="P2471" s="3"/>
      <c r="Q2471" s="3">
        <f t="shared" si="77"/>
        <v>0</v>
      </c>
    </row>
    <row r="2472" spans="1:17">
      <c r="A2472" s="11">
        <v>4607094507718</v>
      </c>
      <c r="B2472" s="1" t="s">
        <v>19</v>
      </c>
      <c r="C2472" s="12">
        <v>20210224</v>
      </c>
      <c r="D2472" s="12">
        <v>610538201209</v>
      </c>
      <c r="E2472" s="12" t="s">
        <v>19</v>
      </c>
      <c r="F2472" s="12">
        <v>20210306</v>
      </c>
      <c r="G2472" s="12" t="s">
        <v>20</v>
      </c>
      <c r="H2472" s="12" t="s">
        <v>21</v>
      </c>
      <c r="I2472" s="12" t="s">
        <v>229</v>
      </c>
      <c r="J2472" s="12">
        <v>6.34</v>
      </c>
      <c r="K2472" s="12" t="s">
        <v>23</v>
      </c>
      <c r="L2472">
        <f t="shared" si="76"/>
        <v>7</v>
      </c>
      <c r="M2472">
        <f>MATCH(H:H,[1]价格表!$B$4:$B$35,0)</f>
        <v>15</v>
      </c>
      <c r="N2472" s="4">
        <f>IF(J2472&lt;=0.3,INDEX([1]价格表!$B$4:$I$31,M2472,2),IF(AND(J2472&gt;0.3,J2472&lt;=1),INDEX([1]价格表!$B$4:$I$31,M2472,3),IF(AND(J2472&gt;1,J2472&lt;=2.2),INDEX([1]价格表!$B$4:$I$31,M2472,4),IF(AND(J2472&gt;2.2,J2472&lt;=3.3),INDEX([1]价格表!$B$4:$I$31,M2472,5),IF(AND(J2472&gt;3.3,J2472&lt;=4),INDEX([1]价格表!$B$4:$I$31,M2472,6),IF(AND(J2472&gt;4,J2472&lt;=5.5),INDEX([1]价格表!$B$4:$I$31,M2472,7),IF(J2472&gt;5.5,2.6+INDEX([1]价格表!$B$4:$I$31,M2472,8)*L2472)))))))</f>
        <v>9.25</v>
      </c>
      <c r="O2472" s="3"/>
      <c r="P2472" s="3"/>
      <c r="Q2472" s="3">
        <f t="shared" si="77"/>
        <v>0</v>
      </c>
    </row>
    <row r="2473" spans="1:17">
      <c r="A2473" s="11">
        <v>4607093874391</v>
      </c>
      <c r="B2473" s="1" t="s">
        <v>19</v>
      </c>
      <c r="C2473" s="12">
        <v>20210224</v>
      </c>
      <c r="D2473" s="12">
        <v>610538201209</v>
      </c>
      <c r="E2473" s="12" t="s">
        <v>19</v>
      </c>
      <c r="F2473" s="12">
        <v>20210306</v>
      </c>
      <c r="G2473" s="12" t="s">
        <v>20</v>
      </c>
      <c r="H2473" s="12" t="s">
        <v>45</v>
      </c>
      <c r="I2473" s="12" t="s">
        <v>84</v>
      </c>
      <c r="J2473" s="12">
        <v>6.44</v>
      </c>
      <c r="K2473" s="12" t="s">
        <v>23</v>
      </c>
      <c r="L2473">
        <f t="shared" si="76"/>
        <v>7</v>
      </c>
      <c r="M2473">
        <f>MATCH(H:H,[1]价格表!$B$4:$B$35,0)</f>
        <v>20</v>
      </c>
      <c r="N2473" s="4">
        <f>IF(J2473&lt;=0.3,INDEX([1]价格表!$B$4:$I$31,M2473,2),IF(AND(J2473&gt;0.3,J2473&lt;=1),INDEX([1]价格表!$B$4:$I$31,M2473,3),IF(AND(J2473&gt;1,J2473&lt;=2.2),INDEX([1]价格表!$B$4:$I$31,M2473,4),IF(AND(J2473&gt;2.2,J2473&lt;=3.3),INDEX([1]价格表!$B$4:$I$31,M2473,5),IF(AND(J2473&gt;3.3,J2473&lt;=4),INDEX([1]价格表!$B$4:$I$31,M2473,6),IF(AND(J2473&gt;4,J2473&lt;=5.5),INDEX([1]价格表!$B$4:$I$31,M2473,7),IF(J2473&gt;5.5,2.6+INDEX([1]价格表!$B$4:$I$31,M2473,8)*L2473)))))))</f>
        <v>9.25</v>
      </c>
      <c r="O2473" s="3"/>
      <c r="P2473" s="3"/>
      <c r="Q2473" s="3">
        <f t="shared" si="77"/>
        <v>0</v>
      </c>
    </row>
    <row r="2474" spans="1:17">
      <c r="A2474" s="11">
        <v>4607065471031</v>
      </c>
      <c r="B2474" s="1" t="s">
        <v>19</v>
      </c>
      <c r="C2474" s="12">
        <v>20210224</v>
      </c>
      <c r="D2474" s="12">
        <v>610538201209</v>
      </c>
      <c r="E2474" s="12" t="s">
        <v>19</v>
      </c>
      <c r="F2474" s="12">
        <v>20210306</v>
      </c>
      <c r="G2474" s="12" t="s">
        <v>20</v>
      </c>
      <c r="H2474" s="12" t="s">
        <v>29</v>
      </c>
      <c r="I2474" s="12" t="s">
        <v>49</v>
      </c>
      <c r="J2474" s="12">
        <v>6.46</v>
      </c>
      <c r="K2474" s="12" t="s">
        <v>23</v>
      </c>
      <c r="L2474">
        <f t="shared" si="76"/>
        <v>7</v>
      </c>
      <c r="M2474">
        <f>MATCH(H:H,[1]价格表!$B$4:$B$35,0)</f>
        <v>3</v>
      </c>
      <c r="N2474" s="4">
        <f>IF(J2474&lt;=0.3,INDEX([1]价格表!$B$4:$I$31,M2474,2),IF(AND(J2474&gt;0.3,J2474&lt;=1),INDEX([1]价格表!$B$4:$I$31,M2474,3),IF(AND(J2474&gt;1,J2474&lt;=2.2),INDEX([1]价格表!$B$4:$I$31,M2474,4),IF(AND(J2474&gt;2.2,J2474&lt;=3.3),INDEX([1]价格表!$B$4:$I$31,M2474,5),IF(AND(J2474&gt;3.3,J2474&lt;=4),INDEX([1]价格表!$B$4:$I$31,M2474,6),IF(AND(J2474&gt;4,J2474&lt;=5.5),INDEX([1]价格表!$B$4:$I$31,M2474,7),IF(J2474&gt;5.5,2.6+INDEX([1]价格表!$B$4:$I$31,M2474,8)*L2474)))))))</f>
        <v>9.25</v>
      </c>
      <c r="O2474" s="3"/>
      <c r="P2474" s="3"/>
      <c r="Q2474" s="3">
        <f t="shared" si="77"/>
        <v>0</v>
      </c>
    </row>
    <row r="2475" spans="1:17">
      <c r="A2475" s="11">
        <v>4607070152432</v>
      </c>
      <c r="B2475" s="1" t="s">
        <v>19</v>
      </c>
      <c r="C2475" s="12">
        <v>20210224</v>
      </c>
      <c r="D2475" s="12">
        <v>610538201209</v>
      </c>
      <c r="E2475" s="12" t="s">
        <v>19</v>
      </c>
      <c r="F2475" s="12">
        <v>20210306</v>
      </c>
      <c r="G2475" s="12" t="s">
        <v>20</v>
      </c>
      <c r="H2475" s="12" t="s">
        <v>33</v>
      </c>
      <c r="I2475" s="12" t="s">
        <v>225</v>
      </c>
      <c r="J2475" s="12">
        <v>6.6</v>
      </c>
      <c r="K2475" s="12" t="s">
        <v>23</v>
      </c>
      <c r="L2475">
        <f t="shared" si="76"/>
        <v>7</v>
      </c>
      <c r="M2475">
        <f>MATCH(H:H,[1]价格表!$B$4:$B$35,0)</f>
        <v>7</v>
      </c>
      <c r="N2475" s="4">
        <f>IF(J2475&lt;=0.3,INDEX([1]价格表!$B$4:$I$31,M2475,2),IF(AND(J2475&gt;0.3,J2475&lt;=1),INDEX([1]价格表!$B$4:$I$31,M2475,3),IF(AND(J2475&gt;1,J2475&lt;=2.2),INDEX([1]价格表!$B$4:$I$31,M2475,4),IF(AND(J2475&gt;2.2,J2475&lt;=3.3),INDEX([1]价格表!$B$4:$I$31,M2475,5),IF(AND(J2475&gt;3.3,J2475&lt;=4),INDEX([1]价格表!$B$4:$I$31,M2475,6),IF(AND(J2475&gt;4,J2475&lt;=5.5),INDEX([1]价格表!$B$4:$I$31,M2475,7),IF(J2475&gt;5.5,2.6+INDEX([1]价格表!$B$4:$I$31,M2475,8)*L2475)))))))</f>
        <v>9.25</v>
      </c>
      <c r="O2475" s="3"/>
      <c r="P2475" s="3"/>
      <c r="Q2475" s="3">
        <f t="shared" si="77"/>
        <v>0</v>
      </c>
    </row>
    <row r="2476" spans="1:17">
      <c r="A2476" s="11">
        <v>4607065471188</v>
      </c>
      <c r="B2476" s="1" t="s">
        <v>19</v>
      </c>
      <c r="C2476" s="12">
        <v>20210224</v>
      </c>
      <c r="D2476" s="12">
        <v>610538201209</v>
      </c>
      <c r="E2476" s="12" t="s">
        <v>19</v>
      </c>
      <c r="F2476" s="12">
        <v>20210306</v>
      </c>
      <c r="G2476" s="12" t="s">
        <v>20</v>
      </c>
      <c r="H2476" s="12" t="s">
        <v>29</v>
      </c>
      <c r="I2476" s="12" t="s">
        <v>49</v>
      </c>
      <c r="J2476" s="12">
        <v>6.78</v>
      </c>
      <c r="K2476" s="12" t="s">
        <v>23</v>
      </c>
      <c r="L2476">
        <f t="shared" si="76"/>
        <v>7</v>
      </c>
      <c r="M2476">
        <f>MATCH(H:H,[1]价格表!$B$4:$B$35,0)</f>
        <v>3</v>
      </c>
      <c r="N2476" s="4">
        <f>IF(J2476&lt;=0.3,INDEX([1]价格表!$B$4:$I$31,M2476,2),IF(AND(J2476&gt;0.3,J2476&lt;=1),INDEX([1]价格表!$B$4:$I$31,M2476,3),IF(AND(J2476&gt;1,J2476&lt;=2.2),INDEX([1]价格表!$B$4:$I$31,M2476,4),IF(AND(J2476&gt;2.2,J2476&lt;=3.3),INDEX([1]价格表!$B$4:$I$31,M2476,5),IF(AND(J2476&gt;3.3,J2476&lt;=4),INDEX([1]价格表!$B$4:$I$31,M2476,6),IF(AND(J2476&gt;4,J2476&lt;=5.5),INDEX([1]价格表!$B$4:$I$31,M2476,7),IF(J2476&gt;5.5,2.6+INDEX([1]价格表!$B$4:$I$31,M2476,8)*L2476)))))))</f>
        <v>9.25</v>
      </c>
      <c r="O2476" s="3"/>
      <c r="P2476" s="3"/>
      <c r="Q2476" s="3">
        <f t="shared" si="77"/>
        <v>0</v>
      </c>
    </row>
    <row r="2477" spans="1:17">
      <c r="A2477" s="11">
        <v>4607065464171</v>
      </c>
      <c r="B2477" s="1" t="s">
        <v>19</v>
      </c>
      <c r="C2477" s="12">
        <v>20210224</v>
      </c>
      <c r="D2477" s="12">
        <v>610538201209</v>
      </c>
      <c r="E2477" s="12" t="s">
        <v>19</v>
      </c>
      <c r="F2477" s="12">
        <v>20210306</v>
      </c>
      <c r="G2477" s="12" t="s">
        <v>20</v>
      </c>
      <c r="H2477" s="12" t="s">
        <v>54</v>
      </c>
      <c r="I2477" s="12" t="s">
        <v>66</v>
      </c>
      <c r="J2477" s="12">
        <v>7.07</v>
      </c>
      <c r="K2477" s="12" t="s">
        <v>23</v>
      </c>
      <c r="L2477">
        <f t="shared" si="76"/>
        <v>8</v>
      </c>
      <c r="M2477">
        <f>MATCH(H:H,[1]价格表!$B$4:$B$35,0)</f>
        <v>10</v>
      </c>
      <c r="N2477" s="4">
        <f>IF(J2477&lt;=0.3,INDEX([1]价格表!$B$4:$I$31,M2477,2),IF(AND(J2477&gt;0.3,J2477&lt;=1),INDEX([1]价格表!$B$4:$I$31,M2477,3),IF(AND(J2477&gt;1,J2477&lt;=2.2),INDEX([1]价格表!$B$4:$I$31,M2477,4),IF(AND(J2477&gt;2.2,J2477&lt;=3.3),INDEX([1]价格表!$B$4:$I$31,M2477,5),IF(AND(J2477&gt;3.3,J2477&lt;=4),INDEX([1]价格表!$B$4:$I$31,M2477,6),IF(AND(J2477&gt;4,J2477&lt;=5.5),INDEX([1]价格表!$B$4:$I$31,M2477,7),IF(J2477&gt;5.5,2.6+INDEX([1]价格表!$B$4:$I$31,M2477,8)*L2477)))))))</f>
        <v>10.2</v>
      </c>
      <c r="O2477" s="3"/>
      <c r="P2477" s="3"/>
      <c r="Q2477" s="3">
        <f t="shared" si="77"/>
        <v>0</v>
      </c>
    </row>
    <row r="2478" spans="1:17">
      <c r="A2478" s="11">
        <v>4607065471387</v>
      </c>
      <c r="B2478" s="1" t="s">
        <v>19</v>
      </c>
      <c r="C2478" s="12">
        <v>20210224</v>
      </c>
      <c r="D2478" s="12">
        <v>610538201209</v>
      </c>
      <c r="E2478" s="12" t="s">
        <v>19</v>
      </c>
      <c r="F2478" s="12">
        <v>20210306</v>
      </c>
      <c r="G2478" s="12" t="s">
        <v>20</v>
      </c>
      <c r="H2478" s="12" t="s">
        <v>45</v>
      </c>
      <c r="I2478" s="12" t="s">
        <v>84</v>
      </c>
      <c r="J2478" s="12">
        <v>7.71</v>
      </c>
      <c r="K2478" s="12" t="s">
        <v>23</v>
      </c>
      <c r="L2478">
        <f t="shared" si="76"/>
        <v>8</v>
      </c>
      <c r="M2478">
        <f>MATCH(H:H,[1]价格表!$B$4:$B$35,0)</f>
        <v>20</v>
      </c>
      <c r="N2478" s="4">
        <f>IF(J2478&lt;=0.3,INDEX([1]价格表!$B$4:$I$31,M2478,2),IF(AND(J2478&gt;0.3,J2478&lt;=1),INDEX([1]价格表!$B$4:$I$31,M2478,3),IF(AND(J2478&gt;1,J2478&lt;=2.2),INDEX([1]价格表!$B$4:$I$31,M2478,4),IF(AND(J2478&gt;2.2,J2478&lt;=3.3),INDEX([1]价格表!$B$4:$I$31,M2478,5),IF(AND(J2478&gt;3.3,J2478&lt;=4),INDEX([1]价格表!$B$4:$I$31,M2478,6),IF(AND(J2478&gt;4,J2478&lt;=5.5),INDEX([1]价格表!$B$4:$I$31,M2478,7),IF(J2478&gt;5.5,2.6+INDEX([1]价格表!$B$4:$I$31,M2478,8)*L2478)))))))</f>
        <v>10.2</v>
      </c>
      <c r="O2478" s="5">
        <v>6.32</v>
      </c>
      <c r="P2478" s="5">
        <v>9.25</v>
      </c>
      <c r="Q2478" s="3">
        <f t="shared" si="77"/>
        <v>-0.949999999999999</v>
      </c>
    </row>
    <row r="2479" spans="1:17">
      <c r="A2479" s="11">
        <v>4607096638322</v>
      </c>
      <c r="B2479" s="1" t="s">
        <v>19</v>
      </c>
      <c r="C2479" s="12">
        <v>20210224</v>
      </c>
      <c r="D2479" s="12">
        <v>610538201209</v>
      </c>
      <c r="E2479" s="12" t="s">
        <v>19</v>
      </c>
      <c r="F2479" s="12">
        <v>20210306</v>
      </c>
      <c r="G2479" s="12" t="s">
        <v>20</v>
      </c>
      <c r="H2479" s="12" t="s">
        <v>40</v>
      </c>
      <c r="I2479" s="12" t="s">
        <v>118</v>
      </c>
      <c r="J2479" s="12">
        <v>16.5</v>
      </c>
      <c r="K2479" s="12" t="s">
        <v>23</v>
      </c>
      <c r="L2479">
        <f t="shared" si="76"/>
        <v>17</v>
      </c>
      <c r="M2479">
        <f>MATCH(H:H,[1]价格表!$B$4:$B$35,0)</f>
        <v>9</v>
      </c>
      <c r="N2479" s="4">
        <f>IF(J2479&lt;=0.3,INDEX([1]价格表!$B$4:$I$31,M2479,2),IF(AND(J2479&gt;0.3,J2479&lt;=1),INDEX([1]价格表!$B$4:$I$31,M2479,3),IF(AND(J2479&gt;1,J2479&lt;=2.2),INDEX([1]价格表!$B$4:$I$31,M2479,4),IF(AND(J2479&gt;2.2,J2479&lt;=3.3),INDEX([1]价格表!$B$4:$I$31,M2479,5),IF(AND(J2479&gt;3.3,J2479&lt;=4),INDEX([1]价格表!$B$4:$I$31,M2479,6),IF(AND(J2479&gt;4,J2479&lt;=5.5),INDEX([1]价格表!$B$4:$I$31,M2479,7),IF(J2479&gt;5.5,2.6+INDEX([1]价格表!$B$4:$I$31,M2479,8)*L2479)))))))</f>
        <v>18.75</v>
      </c>
      <c r="O2479" s="3"/>
      <c r="P2479" s="3"/>
      <c r="Q2479" s="3">
        <f t="shared" si="77"/>
        <v>0</v>
      </c>
    </row>
    <row r="2480" spans="1:17">
      <c r="A2480" s="11">
        <v>4312474940681</v>
      </c>
      <c r="B2480" s="1" t="s">
        <v>19</v>
      </c>
      <c r="C2480" s="12">
        <v>20210225</v>
      </c>
      <c r="D2480" s="12">
        <v>610538201209</v>
      </c>
      <c r="E2480" s="12" t="s">
        <v>19</v>
      </c>
      <c r="F2480" s="12">
        <v>20210307</v>
      </c>
      <c r="G2480" s="12" t="s">
        <v>20</v>
      </c>
      <c r="H2480" s="12" t="s">
        <v>24</v>
      </c>
      <c r="I2480" s="12" t="s">
        <v>25</v>
      </c>
      <c r="J2480" s="12">
        <v>1.14</v>
      </c>
      <c r="K2480" s="12" t="s">
        <v>23</v>
      </c>
      <c r="L2480">
        <f t="shared" si="76"/>
        <v>2</v>
      </c>
      <c r="M2480">
        <f>MATCH(H:H,[1]价格表!$B$4:$B$35,0)</f>
        <v>1</v>
      </c>
      <c r="N2480" s="4">
        <f>IF(J2480&lt;=0.3,INDEX([1]价格表!$B$4:$I$31,M2480,2),IF(AND(J2480&gt;0.3,J2480&lt;=1),INDEX([1]价格表!$B$4:$I$31,M2480,3),IF(AND(J2480&gt;1,J2480&lt;=2.2),INDEX([1]价格表!$B$4:$I$31,M2480,4),IF(AND(J2480&gt;2.2,J2480&lt;=3.3),INDEX([1]价格表!$B$4:$I$31,M2480,5),IF(AND(J2480&gt;3.3,J2480&lt;=4),INDEX([1]价格表!$B$4:$I$31,M2480,6),IF(AND(J2480&gt;4,J2480&lt;=5.5),INDEX([1]价格表!$B$4:$I$31,M2480,7),IF(J2480&gt;5.5,2.6+INDEX([1]价格表!$B$4:$I$31,M2480,8)*L2480)))))))</f>
        <v>2.15</v>
      </c>
      <c r="O2480" s="3"/>
      <c r="P2480" s="3"/>
      <c r="Q2480" s="3">
        <f t="shared" si="77"/>
        <v>0</v>
      </c>
    </row>
    <row r="2481" spans="1:17">
      <c r="A2481" s="11">
        <v>4312480858773</v>
      </c>
      <c r="B2481" s="1" t="s">
        <v>19</v>
      </c>
      <c r="C2481" s="12">
        <v>20210225</v>
      </c>
      <c r="D2481" s="12">
        <v>610538201209</v>
      </c>
      <c r="E2481" s="12" t="s">
        <v>19</v>
      </c>
      <c r="F2481" s="12">
        <v>20210307</v>
      </c>
      <c r="G2481" s="12" t="s">
        <v>20</v>
      </c>
      <c r="H2481" s="12" t="s">
        <v>309</v>
      </c>
      <c r="I2481" s="12" t="s">
        <v>310</v>
      </c>
      <c r="J2481" s="12">
        <v>0.72</v>
      </c>
      <c r="K2481" s="12" t="s">
        <v>23</v>
      </c>
      <c r="L2481">
        <f t="shared" si="76"/>
        <v>1</v>
      </c>
      <c r="M2481">
        <f>MATCH(H:H,[1]价格表!$B$4:$B$35,0)</f>
        <v>30</v>
      </c>
      <c r="N2481" s="4">
        <f>L2481*7+3</f>
        <v>10</v>
      </c>
      <c r="O2481" s="3"/>
      <c r="P2481" s="3"/>
      <c r="Q2481" s="3">
        <f t="shared" si="77"/>
        <v>0</v>
      </c>
    </row>
    <row r="2482" spans="1:17">
      <c r="A2482" s="11">
        <v>4312480858774</v>
      </c>
      <c r="B2482" s="1" t="s">
        <v>19</v>
      </c>
      <c r="C2482" s="12">
        <v>20210225</v>
      </c>
      <c r="D2482" s="12">
        <v>610538201209</v>
      </c>
      <c r="E2482" s="12" t="s">
        <v>19</v>
      </c>
      <c r="F2482" s="12">
        <v>20210307</v>
      </c>
      <c r="G2482" s="12" t="s">
        <v>20</v>
      </c>
      <c r="H2482" s="12" t="s">
        <v>52</v>
      </c>
      <c r="I2482" s="12" t="s">
        <v>155</v>
      </c>
      <c r="J2482" s="12">
        <v>0.76</v>
      </c>
      <c r="K2482" s="12" t="s">
        <v>23</v>
      </c>
      <c r="L2482">
        <f t="shared" si="76"/>
        <v>1</v>
      </c>
      <c r="M2482">
        <f>MATCH(H:H,[1]价格表!$B$4:$B$35,0)</f>
        <v>21</v>
      </c>
      <c r="N2482" s="4">
        <f>IF(J2482&lt;=0.3,INDEX([1]价格表!$B$4:$I$31,M2482,2),IF(AND(J2482&gt;0.3,J2482&lt;=1),INDEX([1]价格表!$B$4:$I$31,M2482,3),IF(AND(J2482&gt;1,J2482&lt;=2.2),INDEX([1]价格表!$B$4:$I$31,M2482,4),IF(AND(J2482&gt;2.2,J2482&lt;=3.3),INDEX([1]价格表!$B$4:$I$31,M2482,5),IF(AND(J2482&gt;3.3,J2482&lt;=4),INDEX([1]价格表!$B$4:$I$31,M2482,6),IF(AND(J2482&gt;4,J2482&lt;=5.5),INDEX([1]价格表!$B$4:$I$31,M2482,7),IF(J2482&gt;5.5,2.6+INDEX([1]价格表!$B$4:$I$31,M2482,8)*L2482)))))))</f>
        <v>1.8</v>
      </c>
      <c r="O2482" s="3"/>
      <c r="P2482" s="3"/>
      <c r="Q2482" s="3">
        <f t="shared" si="77"/>
        <v>0</v>
      </c>
    </row>
    <row r="2483" spans="1:17">
      <c r="A2483" s="11">
        <v>4312484256617</v>
      </c>
      <c r="B2483" s="1" t="s">
        <v>19</v>
      </c>
      <c r="C2483" s="12">
        <v>20210225</v>
      </c>
      <c r="D2483" s="12">
        <v>610538201209</v>
      </c>
      <c r="E2483" s="12" t="s">
        <v>19</v>
      </c>
      <c r="F2483" s="12">
        <v>20210307</v>
      </c>
      <c r="G2483" s="12" t="s">
        <v>20</v>
      </c>
      <c r="H2483" s="12" t="s">
        <v>24</v>
      </c>
      <c r="I2483" s="12" t="s">
        <v>88</v>
      </c>
      <c r="J2483" s="12">
        <v>0.71</v>
      </c>
      <c r="K2483" s="12" t="s">
        <v>23</v>
      </c>
      <c r="L2483">
        <f t="shared" si="76"/>
        <v>1</v>
      </c>
      <c r="M2483">
        <f>MATCH(H:H,[1]价格表!$B$4:$B$35,0)</f>
        <v>1</v>
      </c>
      <c r="N2483" s="4">
        <f>IF(J2483&lt;=0.3,INDEX([1]价格表!$B$4:$I$31,M2483,2),IF(AND(J2483&gt;0.3,J2483&lt;=1),INDEX([1]价格表!$B$4:$I$31,M2483,3),IF(AND(J2483&gt;1,J2483&lt;=2.2),INDEX([1]价格表!$B$4:$I$31,M2483,4),IF(AND(J2483&gt;2.2,J2483&lt;=3.3),INDEX([1]价格表!$B$4:$I$31,M2483,5),IF(AND(J2483&gt;3.3,J2483&lt;=4),INDEX([1]价格表!$B$4:$I$31,M2483,6),IF(AND(J2483&gt;4,J2483&lt;=5.5),INDEX([1]价格表!$B$4:$I$31,M2483,7),IF(J2483&gt;5.5,2.6+INDEX([1]价格表!$B$4:$I$31,M2483,8)*L2483)))))))</f>
        <v>1.8</v>
      </c>
      <c r="O2483" s="3"/>
      <c r="P2483" s="3"/>
      <c r="Q2483" s="3">
        <f t="shared" si="77"/>
        <v>0</v>
      </c>
    </row>
    <row r="2484" spans="1:17">
      <c r="A2484" s="11">
        <v>4312484256618</v>
      </c>
      <c r="B2484" s="1" t="s">
        <v>19</v>
      </c>
      <c r="C2484" s="12">
        <v>20210225</v>
      </c>
      <c r="D2484" s="12">
        <v>610538201209</v>
      </c>
      <c r="E2484" s="12" t="s">
        <v>19</v>
      </c>
      <c r="F2484" s="12">
        <v>20210307</v>
      </c>
      <c r="G2484" s="12" t="s">
        <v>20</v>
      </c>
      <c r="H2484" s="12" t="s">
        <v>24</v>
      </c>
      <c r="I2484" s="12" t="s">
        <v>25</v>
      </c>
      <c r="J2484" s="12">
        <v>0.4</v>
      </c>
      <c r="K2484" s="12" t="s">
        <v>23</v>
      </c>
      <c r="L2484">
        <f t="shared" si="76"/>
        <v>1</v>
      </c>
      <c r="M2484">
        <f>MATCH(H:H,[1]价格表!$B$4:$B$35,0)</f>
        <v>1</v>
      </c>
      <c r="N2484" s="4">
        <f>IF(J2484&lt;=0.3,INDEX([1]价格表!$B$4:$I$31,M2484,2),IF(AND(J2484&gt;0.3,J2484&lt;=1),INDEX([1]价格表!$B$4:$I$31,M2484,3),IF(AND(J2484&gt;1,J2484&lt;=2.2),INDEX([1]价格表!$B$4:$I$31,M2484,4),IF(AND(J2484&gt;2.2,J2484&lt;=3.3),INDEX([1]价格表!$B$4:$I$31,M2484,5),IF(AND(J2484&gt;3.3,J2484&lt;=4),INDEX([1]价格表!$B$4:$I$31,M2484,6),IF(AND(J2484&gt;4,J2484&lt;=5.5),INDEX([1]价格表!$B$4:$I$31,M2484,7),IF(J2484&gt;5.5,2.6+INDEX([1]价格表!$B$4:$I$31,M2484,8)*L2484)))))))</f>
        <v>1.8</v>
      </c>
      <c r="O2484" s="3"/>
      <c r="P2484" s="3"/>
      <c r="Q2484" s="3">
        <f t="shared" si="77"/>
        <v>0</v>
      </c>
    </row>
    <row r="2485" spans="1:17">
      <c r="A2485" s="11">
        <v>4312484256619</v>
      </c>
      <c r="B2485" s="1" t="s">
        <v>19</v>
      </c>
      <c r="C2485" s="12">
        <v>20210225</v>
      </c>
      <c r="D2485" s="12">
        <v>610538201209</v>
      </c>
      <c r="E2485" s="12" t="s">
        <v>19</v>
      </c>
      <c r="F2485" s="12">
        <v>20210307</v>
      </c>
      <c r="G2485" s="12" t="s">
        <v>20</v>
      </c>
      <c r="H2485" s="12" t="s">
        <v>24</v>
      </c>
      <c r="I2485" s="12" t="s">
        <v>51</v>
      </c>
      <c r="J2485" s="12">
        <v>0.46</v>
      </c>
      <c r="K2485" s="12" t="s">
        <v>23</v>
      </c>
      <c r="L2485">
        <f t="shared" si="76"/>
        <v>1</v>
      </c>
      <c r="M2485">
        <f>MATCH(H:H,[1]价格表!$B$4:$B$35,0)</f>
        <v>1</v>
      </c>
      <c r="N2485" s="4">
        <f>IF(J2485&lt;=0.3,INDEX([1]价格表!$B$4:$I$31,M2485,2),IF(AND(J2485&gt;0.3,J2485&lt;=1),INDEX([1]价格表!$B$4:$I$31,M2485,3),IF(AND(J2485&gt;1,J2485&lt;=2.2),INDEX([1]价格表!$B$4:$I$31,M2485,4),IF(AND(J2485&gt;2.2,J2485&lt;=3.3),INDEX([1]价格表!$B$4:$I$31,M2485,5),IF(AND(J2485&gt;3.3,J2485&lt;=4),INDEX([1]价格表!$B$4:$I$31,M2485,6),IF(AND(J2485&gt;4,J2485&lt;=5.5),INDEX([1]价格表!$B$4:$I$31,M2485,7),IF(J2485&gt;5.5,2.6+INDEX([1]价格表!$B$4:$I$31,M2485,8)*L2485)))))))</f>
        <v>1.8</v>
      </c>
      <c r="O2485" s="3"/>
      <c r="P2485" s="3"/>
      <c r="Q2485" s="3">
        <f t="shared" si="77"/>
        <v>0</v>
      </c>
    </row>
    <row r="2486" spans="1:17">
      <c r="A2486" s="11">
        <v>4312490316122</v>
      </c>
      <c r="B2486" s="1" t="s">
        <v>19</v>
      </c>
      <c r="C2486" s="12">
        <v>20210225</v>
      </c>
      <c r="D2486" s="12">
        <v>610538201209</v>
      </c>
      <c r="E2486" s="12" t="s">
        <v>19</v>
      </c>
      <c r="F2486" s="12">
        <v>20210307</v>
      </c>
      <c r="G2486" s="12" t="s">
        <v>20</v>
      </c>
      <c r="H2486" s="12" t="s">
        <v>309</v>
      </c>
      <c r="I2486" s="12" t="s">
        <v>311</v>
      </c>
      <c r="J2486" s="12">
        <v>0.9</v>
      </c>
      <c r="K2486" s="12" t="s">
        <v>23</v>
      </c>
      <c r="L2486">
        <f t="shared" si="76"/>
        <v>1</v>
      </c>
      <c r="M2486">
        <f>MATCH(H:H,[1]价格表!$B$4:$B$35,0)</f>
        <v>30</v>
      </c>
      <c r="N2486" s="4">
        <f>L2486*7+3</f>
        <v>10</v>
      </c>
      <c r="O2486" s="3"/>
      <c r="P2486" s="3"/>
      <c r="Q2486" s="3">
        <f t="shared" si="77"/>
        <v>0</v>
      </c>
    </row>
    <row r="2487" spans="1:17">
      <c r="A2487" s="11">
        <v>4312490316123</v>
      </c>
      <c r="B2487" s="1" t="s">
        <v>19</v>
      </c>
      <c r="C2487" s="12">
        <v>20210225</v>
      </c>
      <c r="D2487" s="12">
        <v>610538201209</v>
      </c>
      <c r="E2487" s="12" t="s">
        <v>19</v>
      </c>
      <c r="F2487" s="12">
        <v>20210307</v>
      </c>
      <c r="G2487" s="12" t="s">
        <v>20</v>
      </c>
      <c r="H2487" s="12" t="s">
        <v>35</v>
      </c>
      <c r="I2487" s="12" t="s">
        <v>61</v>
      </c>
      <c r="J2487" s="12">
        <v>0.76</v>
      </c>
      <c r="K2487" s="12" t="s">
        <v>23</v>
      </c>
      <c r="L2487">
        <f t="shared" si="76"/>
        <v>1</v>
      </c>
      <c r="M2487">
        <f>MATCH(H:H,[1]价格表!$B$4:$B$35,0)</f>
        <v>11</v>
      </c>
      <c r="N2487" s="4">
        <f>IF(J2487&lt;=0.3,INDEX([1]价格表!$B$4:$I$31,M2487,2),IF(AND(J2487&gt;0.3,J2487&lt;=1),INDEX([1]价格表!$B$4:$I$31,M2487,3),IF(AND(J2487&gt;1,J2487&lt;=2.2),INDEX([1]价格表!$B$4:$I$31,M2487,4),IF(AND(J2487&gt;2.2,J2487&lt;=3.3),INDEX([1]价格表!$B$4:$I$31,M2487,5),IF(AND(J2487&gt;3.3,J2487&lt;=4),INDEX([1]价格表!$B$4:$I$31,M2487,6),IF(AND(J2487&gt;4,J2487&lt;=5.5),INDEX([1]价格表!$B$4:$I$31,M2487,7),IF(J2487&gt;5.5,2.6+INDEX([1]价格表!$B$4:$I$31,M2487,8)*L2487)))))))</f>
        <v>1.8</v>
      </c>
      <c r="O2487" s="3"/>
      <c r="P2487" s="3"/>
      <c r="Q2487" s="3">
        <f t="shared" si="77"/>
        <v>0</v>
      </c>
    </row>
    <row r="2488" spans="1:17">
      <c r="A2488" s="11">
        <v>4312490316124</v>
      </c>
      <c r="B2488" s="1" t="s">
        <v>19</v>
      </c>
      <c r="C2488" s="12">
        <v>20210225</v>
      </c>
      <c r="D2488" s="12">
        <v>610538201209</v>
      </c>
      <c r="E2488" s="12" t="s">
        <v>19</v>
      </c>
      <c r="F2488" s="12">
        <v>20210307</v>
      </c>
      <c r="G2488" s="12" t="s">
        <v>20</v>
      </c>
      <c r="H2488" s="12" t="s">
        <v>24</v>
      </c>
      <c r="I2488" s="12" t="s">
        <v>111</v>
      </c>
      <c r="J2488" s="12">
        <v>0.78</v>
      </c>
      <c r="K2488" s="12" t="s">
        <v>23</v>
      </c>
      <c r="L2488">
        <f t="shared" si="76"/>
        <v>1</v>
      </c>
      <c r="M2488">
        <f>MATCH(H:H,[1]价格表!$B$4:$B$35,0)</f>
        <v>1</v>
      </c>
      <c r="N2488" s="4">
        <f>IF(J2488&lt;=0.3,INDEX([1]价格表!$B$4:$I$31,M2488,2),IF(AND(J2488&gt;0.3,J2488&lt;=1),INDEX([1]价格表!$B$4:$I$31,M2488,3),IF(AND(J2488&gt;1,J2488&lt;=2.2),INDEX([1]价格表!$B$4:$I$31,M2488,4),IF(AND(J2488&gt;2.2,J2488&lt;=3.3),INDEX([1]价格表!$B$4:$I$31,M2488,5),IF(AND(J2488&gt;3.3,J2488&lt;=4),INDEX([1]价格表!$B$4:$I$31,M2488,6),IF(AND(J2488&gt;4,J2488&lt;=5.5),INDEX([1]价格表!$B$4:$I$31,M2488,7),IF(J2488&gt;5.5,2.6+INDEX([1]价格表!$B$4:$I$31,M2488,8)*L2488)))))))</f>
        <v>1.8</v>
      </c>
      <c r="O2488" s="3"/>
      <c r="P2488" s="3"/>
      <c r="Q2488" s="3">
        <f t="shared" si="77"/>
        <v>0</v>
      </c>
    </row>
    <row r="2489" spans="1:17">
      <c r="A2489" s="11">
        <v>4312490316125</v>
      </c>
      <c r="B2489" s="1" t="s">
        <v>19</v>
      </c>
      <c r="C2489" s="12">
        <v>20210225</v>
      </c>
      <c r="D2489" s="12">
        <v>610538201209</v>
      </c>
      <c r="E2489" s="12" t="s">
        <v>19</v>
      </c>
      <c r="F2489" s="12">
        <v>20210307</v>
      </c>
      <c r="G2489" s="12" t="s">
        <v>20</v>
      </c>
      <c r="H2489" s="12" t="s">
        <v>24</v>
      </c>
      <c r="I2489" s="12" t="s">
        <v>305</v>
      </c>
      <c r="J2489" s="12">
        <v>0.76</v>
      </c>
      <c r="K2489" s="12" t="s">
        <v>23</v>
      </c>
      <c r="L2489">
        <f t="shared" si="76"/>
        <v>1</v>
      </c>
      <c r="M2489">
        <f>MATCH(H:H,[1]价格表!$B$4:$B$35,0)</f>
        <v>1</v>
      </c>
      <c r="N2489" s="4">
        <f>IF(J2489&lt;=0.3,INDEX([1]价格表!$B$4:$I$31,M2489,2),IF(AND(J2489&gt;0.3,J2489&lt;=1),INDEX([1]价格表!$B$4:$I$31,M2489,3),IF(AND(J2489&gt;1,J2489&lt;=2.2),INDEX([1]价格表!$B$4:$I$31,M2489,4),IF(AND(J2489&gt;2.2,J2489&lt;=3.3),INDEX([1]价格表!$B$4:$I$31,M2489,5),IF(AND(J2489&gt;3.3,J2489&lt;=4),INDEX([1]价格表!$B$4:$I$31,M2489,6),IF(AND(J2489&gt;4,J2489&lt;=5.5),INDEX([1]价格表!$B$4:$I$31,M2489,7),IF(J2489&gt;5.5,2.6+INDEX([1]价格表!$B$4:$I$31,M2489,8)*L2489)))))))</f>
        <v>1.8</v>
      </c>
      <c r="O2489" s="3"/>
      <c r="P2489" s="3"/>
      <c r="Q2489" s="3">
        <f t="shared" si="77"/>
        <v>0</v>
      </c>
    </row>
    <row r="2490" spans="1:17">
      <c r="A2490" s="11">
        <v>4312490316126</v>
      </c>
      <c r="B2490" s="1" t="s">
        <v>19</v>
      </c>
      <c r="C2490" s="12">
        <v>20210225</v>
      </c>
      <c r="D2490" s="12">
        <v>610538201209</v>
      </c>
      <c r="E2490" s="12" t="s">
        <v>19</v>
      </c>
      <c r="F2490" s="12">
        <v>20210307</v>
      </c>
      <c r="G2490" s="12" t="s">
        <v>20</v>
      </c>
      <c r="H2490" s="12" t="s">
        <v>40</v>
      </c>
      <c r="I2490" s="12" t="s">
        <v>142</v>
      </c>
      <c r="J2490" s="12">
        <v>0.88</v>
      </c>
      <c r="K2490" s="12" t="s">
        <v>23</v>
      </c>
      <c r="L2490">
        <f t="shared" si="76"/>
        <v>1</v>
      </c>
      <c r="M2490">
        <f>MATCH(H:H,[1]价格表!$B$4:$B$35,0)</f>
        <v>9</v>
      </c>
      <c r="N2490" s="4">
        <f>IF(J2490&lt;=0.3,INDEX([1]价格表!$B$4:$I$31,M2490,2),IF(AND(J2490&gt;0.3,J2490&lt;=1),INDEX([1]价格表!$B$4:$I$31,M2490,3),IF(AND(J2490&gt;1,J2490&lt;=2.2),INDEX([1]价格表!$B$4:$I$31,M2490,4),IF(AND(J2490&gt;2.2,J2490&lt;=3.3),INDEX([1]价格表!$B$4:$I$31,M2490,5),IF(AND(J2490&gt;3.3,J2490&lt;=4),INDEX([1]价格表!$B$4:$I$31,M2490,6),IF(AND(J2490&gt;4,J2490&lt;=5.5),INDEX([1]价格表!$B$4:$I$31,M2490,7),IF(J2490&gt;5.5,2.6+INDEX([1]价格表!$B$4:$I$31,M2490,8)*L2490)))))))</f>
        <v>1.8</v>
      </c>
      <c r="O2490" s="3"/>
      <c r="P2490" s="3"/>
      <c r="Q2490" s="3">
        <f t="shared" si="77"/>
        <v>0</v>
      </c>
    </row>
    <row r="2491" spans="1:17">
      <c r="A2491" s="11">
        <v>4312490316127</v>
      </c>
      <c r="B2491" s="1" t="s">
        <v>19</v>
      </c>
      <c r="C2491" s="12">
        <v>20210225</v>
      </c>
      <c r="D2491" s="12">
        <v>610538201209</v>
      </c>
      <c r="E2491" s="12" t="s">
        <v>19</v>
      </c>
      <c r="F2491" s="12">
        <v>20210307</v>
      </c>
      <c r="G2491" s="12" t="s">
        <v>20</v>
      </c>
      <c r="H2491" s="12" t="s">
        <v>54</v>
      </c>
      <c r="I2491" s="12" t="s">
        <v>106</v>
      </c>
      <c r="J2491" s="12">
        <v>0.76</v>
      </c>
      <c r="K2491" s="12" t="s">
        <v>23</v>
      </c>
      <c r="L2491">
        <f t="shared" si="76"/>
        <v>1</v>
      </c>
      <c r="M2491">
        <f>MATCH(H:H,[1]价格表!$B$4:$B$35,0)</f>
        <v>10</v>
      </c>
      <c r="N2491" s="4">
        <f>IF(J2491&lt;=0.3,INDEX([1]价格表!$B$4:$I$31,M2491,2),IF(AND(J2491&gt;0.3,J2491&lt;=1),INDEX([1]价格表!$B$4:$I$31,M2491,3),IF(AND(J2491&gt;1,J2491&lt;=2.2),INDEX([1]价格表!$B$4:$I$31,M2491,4),IF(AND(J2491&gt;2.2,J2491&lt;=3.3),INDEX([1]价格表!$B$4:$I$31,M2491,5),IF(AND(J2491&gt;3.3,J2491&lt;=4),INDEX([1]价格表!$B$4:$I$31,M2491,6),IF(AND(J2491&gt;4,J2491&lt;=5.5),INDEX([1]价格表!$B$4:$I$31,M2491,7),IF(J2491&gt;5.5,2.6+INDEX([1]价格表!$B$4:$I$31,M2491,8)*L2491)))))))</f>
        <v>1.8</v>
      </c>
      <c r="O2491" s="3"/>
      <c r="P2491" s="3"/>
      <c r="Q2491" s="3">
        <f t="shared" si="77"/>
        <v>0</v>
      </c>
    </row>
    <row r="2492" spans="1:17">
      <c r="A2492" s="11">
        <v>4312490316128</v>
      </c>
      <c r="B2492" s="1" t="s">
        <v>19</v>
      </c>
      <c r="C2492" s="12">
        <v>20210225</v>
      </c>
      <c r="D2492" s="12">
        <v>610538201209</v>
      </c>
      <c r="E2492" s="12" t="s">
        <v>19</v>
      </c>
      <c r="F2492" s="12">
        <v>20210307</v>
      </c>
      <c r="G2492" s="12" t="s">
        <v>20</v>
      </c>
      <c r="H2492" s="12" t="s">
        <v>40</v>
      </c>
      <c r="I2492" s="12" t="s">
        <v>258</v>
      </c>
      <c r="J2492" s="12">
        <v>0.78</v>
      </c>
      <c r="K2492" s="12" t="s">
        <v>23</v>
      </c>
      <c r="L2492">
        <f t="shared" si="76"/>
        <v>1</v>
      </c>
      <c r="M2492">
        <f>MATCH(H:H,[1]价格表!$B$4:$B$35,0)</f>
        <v>9</v>
      </c>
      <c r="N2492" s="4">
        <f>IF(J2492&lt;=0.3,INDEX([1]价格表!$B$4:$I$31,M2492,2),IF(AND(J2492&gt;0.3,J2492&lt;=1),INDEX([1]价格表!$B$4:$I$31,M2492,3),IF(AND(J2492&gt;1,J2492&lt;=2.2),INDEX([1]价格表!$B$4:$I$31,M2492,4),IF(AND(J2492&gt;2.2,J2492&lt;=3.3),INDEX([1]价格表!$B$4:$I$31,M2492,5),IF(AND(J2492&gt;3.3,J2492&lt;=4),INDEX([1]价格表!$B$4:$I$31,M2492,6),IF(AND(J2492&gt;4,J2492&lt;=5.5),INDEX([1]价格表!$B$4:$I$31,M2492,7),IF(J2492&gt;5.5,2.6+INDEX([1]价格表!$B$4:$I$31,M2492,8)*L2492)))))))</f>
        <v>1.8</v>
      </c>
      <c r="O2492" s="3"/>
      <c r="P2492" s="3"/>
      <c r="Q2492" s="3">
        <f t="shared" si="77"/>
        <v>0</v>
      </c>
    </row>
    <row r="2493" spans="1:17">
      <c r="A2493" s="11">
        <v>4312490316129</v>
      </c>
      <c r="B2493" s="1" t="s">
        <v>19</v>
      </c>
      <c r="C2493" s="12">
        <v>20210225</v>
      </c>
      <c r="D2493" s="12">
        <v>610538201209</v>
      </c>
      <c r="E2493" s="12" t="s">
        <v>19</v>
      </c>
      <c r="F2493" s="12">
        <v>20210307</v>
      </c>
      <c r="G2493" s="12" t="s">
        <v>20</v>
      </c>
      <c r="H2493" s="12" t="s">
        <v>29</v>
      </c>
      <c r="I2493" s="12" t="s">
        <v>302</v>
      </c>
      <c r="J2493" s="12">
        <v>1.03</v>
      </c>
      <c r="K2493" s="12" t="s">
        <v>23</v>
      </c>
      <c r="L2493">
        <f t="shared" si="76"/>
        <v>2</v>
      </c>
      <c r="M2493">
        <f>MATCH(H:H,[1]价格表!$B$4:$B$35,0)</f>
        <v>3</v>
      </c>
      <c r="N2493" s="4">
        <f>IF(J2493&lt;=0.3,INDEX([1]价格表!$B$4:$I$31,M2493,2),IF(AND(J2493&gt;0.3,J2493&lt;=1),INDEX([1]价格表!$B$4:$I$31,M2493,3),IF(AND(J2493&gt;1,J2493&lt;=2.2),INDEX([1]价格表!$B$4:$I$31,M2493,4),IF(AND(J2493&gt;2.2,J2493&lt;=3.3),INDEX([1]价格表!$B$4:$I$31,M2493,5),IF(AND(J2493&gt;3.3,J2493&lt;=4),INDEX([1]价格表!$B$4:$I$31,M2493,6),IF(AND(J2493&gt;4,J2493&lt;=5.5),INDEX([1]价格表!$B$4:$I$31,M2493,7),IF(J2493&gt;5.5,2.6+INDEX([1]价格表!$B$4:$I$31,M2493,8)*L2493)))))))</f>
        <v>2.15</v>
      </c>
      <c r="O2493" s="5">
        <v>0.76</v>
      </c>
      <c r="P2493" s="5">
        <v>1.8</v>
      </c>
      <c r="Q2493" s="3">
        <f t="shared" si="77"/>
        <v>-0.35</v>
      </c>
    </row>
    <row r="2494" spans="1:17">
      <c r="A2494" s="11">
        <v>4312490316130</v>
      </c>
      <c r="B2494" s="1" t="s">
        <v>19</v>
      </c>
      <c r="C2494" s="12">
        <v>20210225</v>
      </c>
      <c r="D2494" s="12">
        <v>610538201209</v>
      </c>
      <c r="E2494" s="12" t="s">
        <v>19</v>
      </c>
      <c r="F2494" s="12">
        <v>20210307</v>
      </c>
      <c r="G2494" s="12" t="s">
        <v>20</v>
      </c>
      <c r="H2494" s="12" t="s">
        <v>40</v>
      </c>
      <c r="I2494" s="12" t="s">
        <v>41</v>
      </c>
      <c r="J2494" s="12">
        <v>0.76</v>
      </c>
      <c r="K2494" s="12" t="s">
        <v>23</v>
      </c>
      <c r="L2494">
        <f t="shared" si="76"/>
        <v>1</v>
      </c>
      <c r="M2494">
        <f>MATCH(H:H,[1]价格表!$B$4:$B$35,0)</f>
        <v>9</v>
      </c>
      <c r="N2494" s="4">
        <f>IF(J2494&lt;=0.3,INDEX([1]价格表!$B$4:$I$31,M2494,2),IF(AND(J2494&gt;0.3,J2494&lt;=1),INDEX([1]价格表!$B$4:$I$31,M2494,3),IF(AND(J2494&gt;1,J2494&lt;=2.2),INDEX([1]价格表!$B$4:$I$31,M2494,4),IF(AND(J2494&gt;2.2,J2494&lt;=3.3),INDEX([1]价格表!$B$4:$I$31,M2494,5),IF(AND(J2494&gt;3.3,J2494&lt;=4),INDEX([1]价格表!$B$4:$I$31,M2494,6),IF(AND(J2494&gt;4,J2494&lt;=5.5),INDEX([1]价格表!$B$4:$I$31,M2494,7),IF(J2494&gt;5.5,2.6+INDEX([1]价格表!$B$4:$I$31,M2494,8)*L2494)))))))</f>
        <v>1.8</v>
      </c>
      <c r="O2494" s="3"/>
      <c r="P2494" s="3"/>
      <c r="Q2494" s="3">
        <f t="shared" si="77"/>
        <v>0</v>
      </c>
    </row>
    <row r="2495" spans="1:17">
      <c r="A2495" s="11">
        <v>4312490316131</v>
      </c>
      <c r="B2495" s="1" t="s">
        <v>19</v>
      </c>
      <c r="C2495" s="12">
        <v>20210225</v>
      </c>
      <c r="D2495" s="12">
        <v>610538201209</v>
      </c>
      <c r="E2495" s="12" t="s">
        <v>19</v>
      </c>
      <c r="F2495" s="12">
        <v>20210307</v>
      </c>
      <c r="G2495" s="12" t="s">
        <v>20</v>
      </c>
      <c r="H2495" s="12" t="s">
        <v>24</v>
      </c>
      <c r="I2495" s="12" t="s">
        <v>114</v>
      </c>
      <c r="J2495" s="12">
        <v>0.76</v>
      </c>
      <c r="K2495" s="12" t="s">
        <v>23</v>
      </c>
      <c r="L2495">
        <f t="shared" si="76"/>
        <v>1</v>
      </c>
      <c r="M2495">
        <f>MATCH(H:H,[1]价格表!$B$4:$B$35,0)</f>
        <v>1</v>
      </c>
      <c r="N2495" s="4">
        <f>IF(J2495&lt;=0.3,INDEX([1]价格表!$B$4:$I$31,M2495,2),IF(AND(J2495&gt;0.3,J2495&lt;=1),INDEX([1]价格表!$B$4:$I$31,M2495,3),IF(AND(J2495&gt;1,J2495&lt;=2.2),INDEX([1]价格表!$B$4:$I$31,M2495,4),IF(AND(J2495&gt;2.2,J2495&lt;=3.3),INDEX([1]价格表!$B$4:$I$31,M2495,5),IF(AND(J2495&gt;3.3,J2495&lt;=4),INDEX([1]价格表!$B$4:$I$31,M2495,6),IF(AND(J2495&gt;4,J2495&lt;=5.5),INDEX([1]价格表!$B$4:$I$31,M2495,7),IF(J2495&gt;5.5,2.6+INDEX([1]价格表!$B$4:$I$31,M2495,8)*L2495)))))))</f>
        <v>1.8</v>
      </c>
      <c r="O2495" s="3"/>
      <c r="P2495" s="3"/>
      <c r="Q2495" s="3">
        <f t="shared" si="77"/>
        <v>0</v>
      </c>
    </row>
    <row r="2496" spans="1:17">
      <c r="A2496" s="11">
        <v>4312491092314</v>
      </c>
      <c r="B2496" s="1" t="s">
        <v>19</v>
      </c>
      <c r="C2496" s="12">
        <v>20210225</v>
      </c>
      <c r="D2496" s="12">
        <v>610538201209</v>
      </c>
      <c r="E2496" s="12" t="s">
        <v>19</v>
      </c>
      <c r="F2496" s="12">
        <v>20210307</v>
      </c>
      <c r="G2496" s="12" t="s">
        <v>20</v>
      </c>
      <c r="H2496" s="12" t="s">
        <v>38</v>
      </c>
      <c r="I2496" s="12" t="s">
        <v>276</v>
      </c>
      <c r="J2496" s="12">
        <v>0.76</v>
      </c>
      <c r="K2496" s="12" t="s">
        <v>23</v>
      </c>
      <c r="L2496">
        <f t="shared" si="76"/>
        <v>1</v>
      </c>
      <c r="M2496">
        <f>MATCH(H:H,[1]价格表!$B$4:$B$35,0)</f>
        <v>5</v>
      </c>
      <c r="N2496" s="4">
        <f>IF(J2496&lt;=0.3,INDEX([1]价格表!$B$4:$I$31,M2496,2),IF(AND(J2496&gt;0.3,J2496&lt;=1),INDEX([1]价格表!$B$4:$I$31,M2496,3),IF(AND(J2496&gt;1,J2496&lt;=2.2),INDEX([1]价格表!$B$4:$I$31,M2496,4),IF(AND(J2496&gt;2.2,J2496&lt;=3.3),INDEX([1]价格表!$B$4:$I$31,M2496,5),IF(AND(J2496&gt;3.3,J2496&lt;=4),INDEX([1]价格表!$B$4:$I$31,M2496,6),IF(AND(J2496&gt;4,J2496&lt;=5.5),INDEX([1]价格表!$B$4:$I$31,M2496,7),IF(J2496&gt;5.5,2.6+INDEX([1]价格表!$B$4:$I$31,M2496,8)*L2496)))))))</f>
        <v>1.8</v>
      </c>
      <c r="O2496" s="3"/>
      <c r="P2496" s="3"/>
      <c r="Q2496" s="3">
        <f t="shared" si="77"/>
        <v>0</v>
      </c>
    </row>
    <row r="2497" spans="1:17">
      <c r="A2497" s="11">
        <v>4312491109139</v>
      </c>
      <c r="B2497" s="1" t="s">
        <v>19</v>
      </c>
      <c r="C2497" s="12">
        <v>20210225</v>
      </c>
      <c r="D2497" s="12">
        <v>610538201209</v>
      </c>
      <c r="E2497" s="12" t="s">
        <v>19</v>
      </c>
      <c r="F2497" s="12">
        <v>20210307</v>
      </c>
      <c r="G2497" s="12" t="s">
        <v>20</v>
      </c>
      <c r="H2497" s="12" t="s">
        <v>24</v>
      </c>
      <c r="I2497" s="12" t="s">
        <v>25</v>
      </c>
      <c r="J2497" s="12">
        <v>0.71</v>
      </c>
      <c r="K2497" s="12" t="s">
        <v>23</v>
      </c>
      <c r="L2497">
        <f t="shared" si="76"/>
        <v>1</v>
      </c>
      <c r="M2497">
        <f>MATCH(H:H,[1]价格表!$B$4:$B$35,0)</f>
        <v>1</v>
      </c>
      <c r="N2497" s="4">
        <f>IF(J2497&lt;=0.3,INDEX([1]价格表!$B$4:$I$31,M2497,2),IF(AND(J2497&gt;0.3,J2497&lt;=1),INDEX([1]价格表!$B$4:$I$31,M2497,3),IF(AND(J2497&gt;1,J2497&lt;=2.2),INDEX([1]价格表!$B$4:$I$31,M2497,4),IF(AND(J2497&gt;2.2,J2497&lt;=3.3),INDEX([1]价格表!$B$4:$I$31,M2497,5),IF(AND(J2497&gt;3.3,J2497&lt;=4),INDEX([1]价格表!$B$4:$I$31,M2497,6),IF(AND(J2497&gt;4,J2497&lt;=5.5),INDEX([1]价格表!$B$4:$I$31,M2497,7),IF(J2497&gt;5.5,2.6+INDEX([1]价格表!$B$4:$I$31,M2497,8)*L2497)))))))</f>
        <v>1.8</v>
      </c>
      <c r="O2497" s="3"/>
      <c r="P2497" s="3"/>
      <c r="Q2497" s="3">
        <f t="shared" si="77"/>
        <v>0</v>
      </c>
    </row>
    <row r="2498" spans="1:17">
      <c r="A2498" s="11">
        <v>4312491122328</v>
      </c>
      <c r="B2498" s="1" t="s">
        <v>19</v>
      </c>
      <c r="C2498" s="12">
        <v>20210225</v>
      </c>
      <c r="D2498" s="12">
        <v>610538201209</v>
      </c>
      <c r="E2498" s="12" t="s">
        <v>19</v>
      </c>
      <c r="F2498" s="12">
        <v>20210307</v>
      </c>
      <c r="G2498" s="12" t="s">
        <v>20</v>
      </c>
      <c r="H2498" s="12" t="s">
        <v>24</v>
      </c>
      <c r="I2498" s="12" t="s">
        <v>25</v>
      </c>
      <c r="J2498" s="12">
        <v>0.92</v>
      </c>
      <c r="K2498" s="12" t="s">
        <v>23</v>
      </c>
      <c r="L2498">
        <f t="shared" si="76"/>
        <v>1</v>
      </c>
      <c r="M2498">
        <f>MATCH(H:H,[1]价格表!$B$4:$B$35,0)</f>
        <v>1</v>
      </c>
      <c r="N2498" s="4">
        <f>IF(J2498&lt;=0.3,INDEX([1]价格表!$B$4:$I$31,M2498,2),IF(AND(J2498&gt;0.3,J2498&lt;=1),INDEX([1]价格表!$B$4:$I$31,M2498,3),IF(AND(J2498&gt;1,J2498&lt;=2.2),INDEX([1]价格表!$B$4:$I$31,M2498,4),IF(AND(J2498&gt;2.2,J2498&lt;=3.3),INDEX([1]价格表!$B$4:$I$31,M2498,5),IF(AND(J2498&gt;3.3,J2498&lt;=4),INDEX([1]价格表!$B$4:$I$31,M2498,6),IF(AND(J2498&gt;4,J2498&lt;=5.5),INDEX([1]价格表!$B$4:$I$31,M2498,7),IF(J2498&gt;5.5,2.6+INDEX([1]价格表!$B$4:$I$31,M2498,8)*L2498)))))))</f>
        <v>1.8</v>
      </c>
      <c r="O2498" s="3"/>
      <c r="P2498" s="3"/>
      <c r="Q2498" s="3">
        <f t="shared" si="77"/>
        <v>0</v>
      </c>
    </row>
    <row r="2499" spans="1:17">
      <c r="A2499" s="11">
        <v>4312491122329</v>
      </c>
      <c r="B2499" s="1" t="s">
        <v>19</v>
      </c>
      <c r="C2499" s="12">
        <v>20210225</v>
      </c>
      <c r="D2499" s="12">
        <v>610538201209</v>
      </c>
      <c r="E2499" s="12" t="s">
        <v>19</v>
      </c>
      <c r="F2499" s="12">
        <v>20210307</v>
      </c>
      <c r="G2499" s="12" t="s">
        <v>20</v>
      </c>
      <c r="H2499" s="12" t="s">
        <v>24</v>
      </c>
      <c r="I2499" s="12" t="s">
        <v>51</v>
      </c>
      <c r="J2499" s="12">
        <v>0.49</v>
      </c>
      <c r="K2499" s="12" t="s">
        <v>23</v>
      </c>
      <c r="L2499">
        <f t="shared" si="76"/>
        <v>1</v>
      </c>
      <c r="M2499">
        <f>MATCH(H:H,[1]价格表!$B$4:$B$35,0)</f>
        <v>1</v>
      </c>
      <c r="N2499" s="4">
        <f>IF(J2499&lt;=0.3,INDEX([1]价格表!$B$4:$I$31,M2499,2),IF(AND(J2499&gt;0.3,J2499&lt;=1),INDEX([1]价格表!$B$4:$I$31,M2499,3),IF(AND(J2499&gt;1,J2499&lt;=2.2),INDEX([1]价格表!$B$4:$I$31,M2499,4),IF(AND(J2499&gt;2.2,J2499&lt;=3.3),INDEX([1]价格表!$B$4:$I$31,M2499,5),IF(AND(J2499&gt;3.3,J2499&lt;=4),INDEX([1]价格表!$B$4:$I$31,M2499,6),IF(AND(J2499&gt;4,J2499&lt;=5.5),INDEX([1]价格表!$B$4:$I$31,M2499,7),IF(J2499&gt;5.5,2.6+INDEX([1]价格表!$B$4:$I$31,M2499,8)*L2499)))))))</f>
        <v>1.8</v>
      </c>
      <c r="O2499" s="3"/>
      <c r="P2499" s="3"/>
      <c r="Q2499" s="3">
        <f t="shared" si="77"/>
        <v>0</v>
      </c>
    </row>
    <row r="2500" spans="1:17">
      <c r="A2500" s="11">
        <v>4312491127684</v>
      </c>
      <c r="B2500" s="1" t="s">
        <v>19</v>
      </c>
      <c r="C2500" s="12">
        <v>20210225</v>
      </c>
      <c r="D2500" s="12">
        <v>610538201209</v>
      </c>
      <c r="E2500" s="12" t="s">
        <v>19</v>
      </c>
      <c r="F2500" s="12">
        <v>20210307</v>
      </c>
      <c r="G2500" s="12" t="s">
        <v>20</v>
      </c>
      <c r="H2500" s="12" t="s">
        <v>24</v>
      </c>
      <c r="I2500" s="12" t="s">
        <v>25</v>
      </c>
      <c r="J2500" s="12">
        <v>2.09</v>
      </c>
      <c r="K2500" s="12" t="s">
        <v>23</v>
      </c>
      <c r="L2500">
        <f t="shared" ref="L2500:L2563" si="78">ROUNDUP(J2500,0)</f>
        <v>3</v>
      </c>
      <c r="M2500">
        <f>MATCH(H:H,[1]价格表!$B$4:$B$35,0)</f>
        <v>1</v>
      </c>
      <c r="N2500" s="4">
        <f>IF(J2500&lt;=0.3,INDEX([1]价格表!$B$4:$I$31,M2500,2),IF(AND(J2500&gt;0.3,J2500&lt;=1),INDEX([1]价格表!$B$4:$I$31,M2500,3),IF(AND(J2500&gt;1,J2500&lt;=2.2),INDEX([1]价格表!$B$4:$I$31,M2500,4),IF(AND(J2500&gt;2.2,J2500&lt;=3.3),INDEX([1]价格表!$B$4:$I$31,M2500,5),IF(AND(J2500&gt;3.3,J2500&lt;=4),INDEX([1]价格表!$B$4:$I$31,M2500,6),IF(AND(J2500&gt;4,J2500&lt;=5.5),INDEX([1]价格表!$B$4:$I$31,M2500,7),IF(J2500&gt;5.5,2.6+INDEX([1]价格表!$B$4:$I$31,M2500,8)*L2500)))))))</f>
        <v>2.15</v>
      </c>
      <c r="O2500" s="3"/>
      <c r="P2500" s="3"/>
      <c r="Q2500" s="3">
        <f t="shared" ref="Q2500:Q2563" si="79">IF(P2500&gt;0,P2500-N2500,0)</f>
        <v>0</v>
      </c>
    </row>
    <row r="2501" spans="1:17">
      <c r="A2501" s="11">
        <v>4312493971044</v>
      </c>
      <c r="B2501" s="1" t="s">
        <v>19</v>
      </c>
      <c r="C2501" s="12">
        <v>20210225</v>
      </c>
      <c r="D2501" s="12">
        <v>610538201209</v>
      </c>
      <c r="E2501" s="12" t="s">
        <v>19</v>
      </c>
      <c r="F2501" s="12">
        <v>20210307</v>
      </c>
      <c r="G2501" s="12" t="s">
        <v>20</v>
      </c>
      <c r="H2501" s="12" t="s">
        <v>24</v>
      </c>
      <c r="I2501" s="12" t="s">
        <v>25</v>
      </c>
      <c r="J2501" s="12">
        <v>1.08</v>
      </c>
      <c r="K2501" s="12" t="s">
        <v>23</v>
      </c>
      <c r="L2501">
        <f t="shared" si="78"/>
        <v>2</v>
      </c>
      <c r="M2501">
        <f>MATCH(H:H,[1]价格表!$B$4:$B$35,0)</f>
        <v>1</v>
      </c>
      <c r="N2501" s="4">
        <f>IF(J2501&lt;=0.3,INDEX([1]价格表!$B$4:$I$31,M2501,2),IF(AND(J2501&gt;0.3,J2501&lt;=1),INDEX([1]价格表!$B$4:$I$31,M2501,3),IF(AND(J2501&gt;1,J2501&lt;=2.2),INDEX([1]价格表!$B$4:$I$31,M2501,4),IF(AND(J2501&gt;2.2,J2501&lt;=3.3),INDEX([1]价格表!$B$4:$I$31,M2501,5),IF(AND(J2501&gt;3.3,J2501&lt;=4),INDEX([1]价格表!$B$4:$I$31,M2501,6),IF(AND(J2501&gt;4,J2501&lt;=5.5),INDEX([1]价格表!$B$4:$I$31,M2501,7),IF(J2501&gt;5.5,2.6+INDEX([1]价格表!$B$4:$I$31,M2501,8)*L2501)))))))</f>
        <v>2.15</v>
      </c>
      <c r="O2501" s="5">
        <v>0.8</v>
      </c>
      <c r="P2501" s="5">
        <v>1.8</v>
      </c>
      <c r="Q2501" s="3">
        <f t="shared" si="79"/>
        <v>-0.35</v>
      </c>
    </row>
    <row r="2502" spans="1:17">
      <c r="A2502" s="11">
        <v>4312494014284</v>
      </c>
      <c r="B2502" s="1" t="s">
        <v>19</v>
      </c>
      <c r="C2502" s="12">
        <v>20210225</v>
      </c>
      <c r="D2502" s="12">
        <v>610538201209</v>
      </c>
      <c r="E2502" s="12" t="s">
        <v>19</v>
      </c>
      <c r="F2502" s="12">
        <v>20210307</v>
      </c>
      <c r="G2502" s="12" t="s">
        <v>20</v>
      </c>
      <c r="H2502" s="12" t="s">
        <v>24</v>
      </c>
      <c r="I2502" s="12" t="s">
        <v>25</v>
      </c>
      <c r="J2502" s="12">
        <v>0.39</v>
      </c>
      <c r="K2502" s="12" t="s">
        <v>23</v>
      </c>
      <c r="L2502">
        <f t="shared" si="78"/>
        <v>1</v>
      </c>
      <c r="M2502">
        <f>MATCH(H:H,[1]价格表!$B$4:$B$35,0)</f>
        <v>1</v>
      </c>
      <c r="N2502" s="4">
        <f>IF(J2502&lt;=0.3,INDEX([1]价格表!$B$4:$I$31,M2502,2),IF(AND(J2502&gt;0.3,J2502&lt;=1),INDEX([1]价格表!$B$4:$I$31,M2502,3),IF(AND(J2502&gt;1,J2502&lt;=2.2),INDEX([1]价格表!$B$4:$I$31,M2502,4),IF(AND(J2502&gt;2.2,J2502&lt;=3.3),INDEX([1]价格表!$B$4:$I$31,M2502,5),IF(AND(J2502&gt;3.3,J2502&lt;=4),INDEX([1]价格表!$B$4:$I$31,M2502,6),IF(AND(J2502&gt;4,J2502&lt;=5.5),INDEX([1]价格表!$B$4:$I$31,M2502,7),IF(J2502&gt;5.5,2.6+INDEX([1]价格表!$B$4:$I$31,M2502,8)*L2502)))))))</f>
        <v>1.8</v>
      </c>
      <c r="O2502" s="3"/>
      <c r="P2502" s="3"/>
      <c r="Q2502" s="3">
        <f t="shared" si="79"/>
        <v>0</v>
      </c>
    </row>
    <row r="2503" spans="1:17">
      <c r="A2503" s="11">
        <v>4312499611315</v>
      </c>
      <c r="B2503" s="1" t="s">
        <v>19</v>
      </c>
      <c r="C2503" s="12">
        <v>20210225</v>
      </c>
      <c r="D2503" s="12">
        <v>610538201209</v>
      </c>
      <c r="E2503" s="12" t="s">
        <v>19</v>
      </c>
      <c r="F2503" s="12">
        <v>20210307</v>
      </c>
      <c r="G2503" s="12" t="s">
        <v>20</v>
      </c>
      <c r="H2503" s="12" t="s">
        <v>24</v>
      </c>
      <c r="I2503" s="12" t="s">
        <v>56</v>
      </c>
      <c r="J2503" s="12">
        <v>0.76</v>
      </c>
      <c r="K2503" s="12" t="s">
        <v>23</v>
      </c>
      <c r="L2503">
        <f t="shared" si="78"/>
        <v>1</v>
      </c>
      <c r="M2503">
        <f>MATCH(H:H,[1]价格表!$B$4:$B$35,0)</f>
        <v>1</v>
      </c>
      <c r="N2503" s="4">
        <f>IF(J2503&lt;=0.3,INDEX([1]价格表!$B$4:$I$31,M2503,2),IF(AND(J2503&gt;0.3,J2503&lt;=1),INDEX([1]价格表!$B$4:$I$31,M2503,3),IF(AND(J2503&gt;1,J2503&lt;=2.2),INDEX([1]价格表!$B$4:$I$31,M2503,4),IF(AND(J2503&gt;2.2,J2503&lt;=3.3),INDEX([1]价格表!$B$4:$I$31,M2503,5),IF(AND(J2503&gt;3.3,J2503&lt;=4),INDEX([1]价格表!$B$4:$I$31,M2503,6),IF(AND(J2503&gt;4,J2503&lt;=5.5),INDEX([1]价格表!$B$4:$I$31,M2503,7),IF(J2503&gt;5.5,2.6+INDEX([1]价格表!$B$4:$I$31,M2503,8)*L2503)))))))</f>
        <v>1.8</v>
      </c>
      <c r="O2503" s="3"/>
      <c r="P2503" s="3"/>
      <c r="Q2503" s="3">
        <f t="shared" si="79"/>
        <v>0</v>
      </c>
    </row>
    <row r="2504" spans="1:17">
      <c r="A2504" s="11">
        <v>4312499611316</v>
      </c>
      <c r="B2504" s="1" t="s">
        <v>19</v>
      </c>
      <c r="C2504" s="12">
        <v>20210225</v>
      </c>
      <c r="D2504" s="12">
        <v>610538201209</v>
      </c>
      <c r="E2504" s="12" t="s">
        <v>19</v>
      </c>
      <c r="F2504" s="12">
        <v>20210307</v>
      </c>
      <c r="G2504" s="12" t="s">
        <v>20</v>
      </c>
      <c r="H2504" s="12" t="s">
        <v>24</v>
      </c>
      <c r="I2504" s="12" t="s">
        <v>111</v>
      </c>
      <c r="J2504" s="12">
        <v>0.76</v>
      </c>
      <c r="K2504" s="12" t="s">
        <v>23</v>
      </c>
      <c r="L2504">
        <f t="shared" si="78"/>
        <v>1</v>
      </c>
      <c r="M2504">
        <f>MATCH(H:H,[1]价格表!$B$4:$B$35,0)</f>
        <v>1</v>
      </c>
      <c r="N2504" s="4">
        <f>IF(J2504&lt;=0.3,INDEX([1]价格表!$B$4:$I$31,M2504,2),IF(AND(J2504&gt;0.3,J2504&lt;=1),INDEX([1]价格表!$B$4:$I$31,M2504,3),IF(AND(J2504&gt;1,J2504&lt;=2.2),INDEX([1]价格表!$B$4:$I$31,M2504,4),IF(AND(J2504&gt;2.2,J2504&lt;=3.3),INDEX([1]价格表!$B$4:$I$31,M2504,5),IF(AND(J2504&gt;3.3,J2504&lt;=4),INDEX([1]价格表!$B$4:$I$31,M2504,6),IF(AND(J2504&gt;4,J2504&lt;=5.5),INDEX([1]价格表!$B$4:$I$31,M2504,7),IF(J2504&gt;5.5,2.6+INDEX([1]价格表!$B$4:$I$31,M2504,8)*L2504)))))))</f>
        <v>1.8</v>
      </c>
      <c r="O2504" s="3"/>
      <c r="P2504" s="3"/>
      <c r="Q2504" s="3">
        <f t="shared" si="79"/>
        <v>0</v>
      </c>
    </row>
    <row r="2505" spans="1:17">
      <c r="A2505" s="11">
        <v>4312499611317</v>
      </c>
      <c r="B2505" s="1" t="s">
        <v>19</v>
      </c>
      <c r="C2505" s="12">
        <v>20210225</v>
      </c>
      <c r="D2505" s="12">
        <v>610538201209</v>
      </c>
      <c r="E2505" s="12" t="s">
        <v>19</v>
      </c>
      <c r="F2505" s="12">
        <v>20210307</v>
      </c>
      <c r="G2505" s="12" t="s">
        <v>20</v>
      </c>
      <c r="H2505" s="12" t="s">
        <v>54</v>
      </c>
      <c r="I2505" s="12" t="s">
        <v>99</v>
      </c>
      <c r="J2505" s="12">
        <v>0.77</v>
      </c>
      <c r="K2505" s="12" t="s">
        <v>23</v>
      </c>
      <c r="L2505">
        <f t="shared" si="78"/>
        <v>1</v>
      </c>
      <c r="M2505">
        <f>MATCH(H:H,[1]价格表!$B$4:$B$35,0)</f>
        <v>10</v>
      </c>
      <c r="N2505" s="4">
        <f>IF(J2505&lt;=0.3,INDEX([1]价格表!$B$4:$I$31,M2505,2),IF(AND(J2505&gt;0.3,J2505&lt;=1),INDEX([1]价格表!$B$4:$I$31,M2505,3),IF(AND(J2505&gt;1,J2505&lt;=2.2),INDEX([1]价格表!$B$4:$I$31,M2505,4),IF(AND(J2505&gt;2.2,J2505&lt;=3.3),INDEX([1]价格表!$B$4:$I$31,M2505,5),IF(AND(J2505&gt;3.3,J2505&lt;=4),INDEX([1]价格表!$B$4:$I$31,M2505,6),IF(AND(J2505&gt;4,J2505&lt;=5.5),INDEX([1]价格表!$B$4:$I$31,M2505,7),IF(J2505&gt;5.5,2.6+INDEX([1]价格表!$B$4:$I$31,M2505,8)*L2505)))))))</f>
        <v>1.8</v>
      </c>
      <c r="O2505" s="3"/>
      <c r="P2505" s="3"/>
      <c r="Q2505" s="3">
        <f t="shared" si="79"/>
        <v>0</v>
      </c>
    </row>
    <row r="2506" spans="1:17">
      <c r="A2506" s="11">
        <v>4312499618354</v>
      </c>
      <c r="B2506" s="1" t="s">
        <v>19</v>
      </c>
      <c r="C2506" s="12">
        <v>20210225</v>
      </c>
      <c r="D2506" s="12">
        <v>610538201209</v>
      </c>
      <c r="E2506" s="12" t="s">
        <v>19</v>
      </c>
      <c r="F2506" s="12">
        <v>20210307</v>
      </c>
      <c r="G2506" s="12" t="s">
        <v>20</v>
      </c>
      <c r="H2506" s="12" t="s">
        <v>24</v>
      </c>
      <c r="I2506" s="12" t="s">
        <v>111</v>
      </c>
      <c r="J2506" s="12">
        <v>0.76</v>
      </c>
      <c r="K2506" s="12" t="s">
        <v>23</v>
      </c>
      <c r="L2506">
        <f t="shared" si="78"/>
        <v>1</v>
      </c>
      <c r="M2506">
        <f>MATCH(H:H,[1]价格表!$B$4:$B$35,0)</f>
        <v>1</v>
      </c>
      <c r="N2506" s="4">
        <f>IF(J2506&lt;=0.3,INDEX([1]价格表!$B$4:$I$31,M2506,2),IF(AND(J2506&gt;0.3,J2506&lt;=1),INDEX([1]价格表!$B$4:$I$31,M2506,3),IF(AND(J2506&gt;1,J2506&lt;=2.2),INDEX([1]价格表!$B$4:$I$31,M2506,4),IF(AND(J2506&gt;2.2,J2506&lt;=3.3),INDEX([1]价格表!$B$4:$I$31,M2506,5),IF(AND(J2506&gt;3.3,J2506&lt;=4),INDEX([1]价格表!$B$4:$I$31,M2506,6),IF(AND(J2506&gt;4,J2506&lt;=5.5),INDEX([1]价格表!$B$4:$I$31,M2506,7),IF(J2506&gt;5.5,2.6+INDEX([1]价格表!$B$4:$I$31,M2506,8)*L2506)))))))</f>
        <v>1.8</v>
      </c>
      <c r="O2506" s="3"/>
      <c r="P2506" s="3"/>
      <c r="Q2506" s="3">
        <f t="shared" si="79"/>
        <v>0</v>
      </c>
    </row>
    <row r="2507" spans="1:17">
      <c r="A2507" s="11">
        <v>4312499618355</v>
      </c>
      <c r="B2507" s="1" t="s">
        <v>19</v>
      </c>
      <c r="C2507" s="12">
        <v>20210225</v>
      </c>
      <c r="D2507" s="12">
        <v>610538201209</v>
      </c>
      <c r="E2507" s="12" t="s">
        <v>19</v>
      </c>
      <c r="F2507" s="12">
        <v>20210307</v>
      </c>
      <c r="G2507" s="12" t="s">
        <v>20</v>
      </c>
      <c r="H2507" s="12" t="s">
        <v>35</v>
      </c>
      <c r="I2507" s="12" t="s">
        <v>86</v>
      </c>
      <c r="J2507" s="12">
        <v>0.8</v>
      </c>
      <c r="K2507" s="12" t="s">
        <v>23</v>
      </c>
      <c r="L2507">
        <f t="shared" si="78"/>
        <v>1</v>
      </c>
      <c r="M2507">
        <f>MATCH(H:H,[1]价格表!$B$4:$B$35,0)</f>
        <v>11</v>
      </c>
      <c r="N2507" s="4">
        <f>IF(J2507&lt;=0.3,INDEX([1]价格表!$B$4:$I$31,M2507,2),IF(AND(J2507&gt;0.3,J2507&lt;=1),INDEX([1]价格表!$B$4:$I$31,M2507,3),IF(AND(J2507&gt;1,J2507&lt;=2.2),INDEX([1]价格表!$B$4:$I$31,M2507,4),IF(AND(J2507&gt;2.2,J2507&lt;=3.3),INDEX([1]价格表!$B$4:$I$31,M2507,5),IF(AND(J2507&gt;3.3,J2507&lt;=4),INDEX([1]价格表!$B$4:$I$31,M2507,6),IF(AND(J2507&gt;4,J2507&lt;=5.5),INDEX([1]价格表!$B$4:$I$31,M2507,7),IF(J2507&gt;5.5,2.6+INDEX([1]价格表!$B$4:$I$31,M2507,8)*L2507)))))))</f>
        <v>1.8</v>
      </c>
      <c r="O2507" s="3"/>
      <c r="P2507" s="3"/>
      <c r="Q2507" s="3">
        <f t="shared" si="79"/>
        <v>0</v>
      </c>
    </row>
    <row r="2508" spans="1:17">
      <c r="A2508" s="11">
        <v>4312499618356</v>
      </c>
      <c r="B2508" s="1" t="s">
        <v>19</v>
      </c>
      <c r="C2508" s="12">
        <v>20210225</v>
      </c>
      <c r="D2508" s="12">
        <v>610538201209</v>
      </c>
      <c r="E2508" s="12" t="s">
        <v>19</v>
      </c>
      <c r="F2508" s="12">
        <v>20210307</v>
      </c>
      <c r="G2508" s="12" t="s">
        <v>20</v>
      </c>
      <c r="H2508" s="12" t="s">
        <v>27</v>
      </c>
      <c r="I2508" s="12" t="s">
        <v>28</v>
      </c>
      <c r="J2508" s="12">
        <v>0.76</v>
      </c>
      <c r="K2508" s="12" t="s">
        <v>23</v>
      </c>
      <c r="L2508">
        <f t="shared" si="78"/>
        <v>1</v>
      </c>
      <c r="M2508">
        <f>MATCH(H:H,[1]价格表!$B$4:$B$35,0)</f>
        <v>14</v>
      </c>
      <c r="N2508" s="4">
        <f>IF(J2508&lt;=0.3,INDEX([1]价格表!$B$4:$I$31,M2508,2),IF(AND(J2508&gt;0.3,J2508&lt;=1),INDEX([1]价格表!$B$4:$I$31,M2508,3),IF(AND(J2508&gt;1,J2508&lt;=2.2),INDEX([1]价格表!$B$4:$I$31,M2508,4),IF(AND(J2508&gt;2.2,J2508&lt;=3.3),INDEX([1]价格表!$B$4:$I$31,M2508,5),IF(AND(J2508&gt;3.3,J2508&lt;=4),INDEX([1]价格表!$B$4:$I$31,M2508,6),IF(AND(J2508&gt;4,J2508&lt;=5.5),INDEX([1]价格表!$B$4:$I$31,M2508,7),IF(J2508&gt;5.5,2.6+INDEX([1]价格表!$B$4:$I$31,M2508,8)*L2508)))))))</f>
        <v>1.8</v>
      </c>
      <c r="O2508" s="3"/>
      <c r="P2508" s="3"/>
      <c r="Q2508" s="3">
        <f t="shared" si="79"/>
        <v>0</v>
      </c>
    </row>
    <row r="2509" spans="1:17">
      <c r="A2509" s="11">
        <v>4312499618357</v>
      </c>
      <c r="B2509" s="1" t="s">
        <v>19</v>
      </c>
      <c r="C2509" s="12">
        <v>20210225</v>
      </c>
      <c r="D2509" s="12">
        <v>610538201209</v>
      </c>
      <c r="E2509" s="12" t="s">
        <v>19</v>
      </c>
      <c r="F2509" s="12">
        <v>20210307</v>
      </c>
      <c r="G2509" s="12" t="s">
        <v>20</v>
      </c>
      <c r="H2509" s="12" t="s">
        <v>24</v>
      </c>
      <c r="I2509" s="12" t="s">
        <v>111</v>
      </c>
      <c r="J2509" s="12">
        <v>0.76</v>
      </c>
      <c r="K2509" s="12" t="s">
        <v>23</v>
      </c>
      <c r="L2509">
        <f t="shared" si="78"/>
        <v>1</v>
      </c>
      <c r="M2509">
        <f>MATCH(H:H,[1]价格表!$B$4:$B$35,0)</f>
        <v>1</v>
      </c>
      <c r="N2509" s="4">
        <f>IF(J2509&lt;=0.3,INDEX([1]价格表!$B$4:$I$31,M2509,2),IF(AND(J2509&gt;0.3,J2509&lt;=1),INDEX([1]价格表!$B$4:$I$31,M2509,3),IF(AND(J2509&gt;1,J2509&lt;=2.2),INDEX([1]价格表!$B$4:$I$31,M2509,4),IF(AND(J2509&gt;2.2,J2509&lt;=3.3),INDEX([1]价格表!$B$4:$I$31,M2509,5),IF(AND(J2509&gt;3.3,J2509&lt;=4),INDEX([1]价格表!$B$4:$I$31,M2509,6),IF(AND(J2509&gt;4,J2509&lt;=5.5),INDEX([1]价格表!$B$4:$I$31,M2509,7),IF(J2509&gt;5.5,2.6+INDEX([1]价格表!$B$4:$I$31,M2509,8)*L2509)))))))</f>
        <v>1.8</v>
      </c>
      <c r="O2509" s="3"/>
      <c r="P2509" s="3"/>
      <c r="Q2509" s="3">
        <f t="shared" si="79"/>
        <v>0</v>
      </c>
    </row>
    <row r="2510" spans="1:17">
      <c r="A2510" s="11">
        <v>4312499618358</v>
      </c>
      <c r="B2510" s="1" t="s">
        <v>19</v>
      </c>
      <c r="C2510" s="12">
        <v>20210225</v>
      </c>
      <c r="D2510" s="12">
        <v>610538201209</v>
      </c>
      <c r="E2510" s="12" t="s">
        <v>19</v>
      </c>
      <c r="F2510" s="12">
        <v>20210307</v>
      </c>
      <c r="G2510" s="12" t="s">
        <v>20</v>
      </c>
      <c r="H2510" s="12" t="s">
        <v>72</v>
      </c>
      <c r="I2510" s="12" t="s">
        <v>73</v>
      </c>
      <c r="J2510" s="12">
        <v>1.38</v>
      </c>
      <c r="K2510" s="12" t="s">
        <v>23</v>
      </c>
      <c r="L2510">
        <f t="shared" si="78"/>
        <v>2</v>
      </c>
      <c r="M2510">
        <f>MATCH(H:H,[1]价格表!$B$4:$B$35,0)</f>
        <v>2</v>
      </c>
      <c r="N2510" s="4">
        <f>IF(J2510&lt;=0.3,INDEX([1]价格表!$B$4:$I$31,M2510,2),IF(AND(J2510&gt;0.3,J2510&lt;=1),INDEX([1]价格表!$B$4:$I$31,M2510,3),IF(AND(J2510&gt;1,J2510&lt;=2.2),INDEX([1]价格表!$B$4:$I$31,M2510,4),IF(AND(J2510&gt;2.2,J2510&lt;=3.3),INDEX([1]价格表!$B$4:$I$31,M2510,5),IF(AND(J2510&gt;3.3,J2510&lt;=4),INDEX([1]价格表!$B$4:$I$31,M2510,6),IF(AND(J2510&gt;4,J2510&lt;=5.5),INDEX([1]价格表!$B$4:$I$31,M2510,7),IF(J2510&gt;5.5,2.6+INDEX([1]价格表!$B$4:$I$31,M2510,8)*L2510)))))))</f>
        <v>2.15</v>
      </c>
      <c r="O2510" s="3"/>
      <c r="P2510" s="3"/>
      <c r="Q2510" s="3">
        <f t="shared" si="79"/>
        <v>0</v>
      </c>
    </row>
    <row r="2511" spans="1:17">
      <c r="A2511" s="11">
        <v>4312499618359</v>
      </c>
      <c r="B2511" s="1" t="s">
        <v>19</v>
      </c>
      <c r="C2511" s="12">
        <v>20210225</v>
      </c>
      <c r="D2511" s="12">
        <v>610538201209</v>
      </c>
      <c r="E2511" s="12" t="s">
        <v>19</v>
      </c>
      <c r="F2511" s="12">
        <v>20210307</v>
      </c>
      <c r="G2511" s="12" t="s">
        <v>20</v>
      </c>
      <c r="H2511" s="12" t="s">
        <v>24</v>
      </c>
      <c r="I2511" s="12" t="s">
        <v>111</v>
      </c>
      <c r="J2511" s="12">
        <v>0.76</v>
      </c>
      <c r="K2511" s="12" t="s">
        <v>23</v>
      </c>
      <c r="L2511">
        <f t="shared" si="78"/>
        <v>1</v>
      </c>
      <c r="M2511">
        <f>MATCH(H:H,[1]价格表!$B$4:$B$35,0)</f>
        <v>1</v>
      </c>
      <c r="N2511" s="4">
        <f>IF(J2511&lt;=0.3,INDEX([1]价格表!$B$4:$I$31,M2511,2),IF(AND(J2511&gt;0.3,J2511&lt;=1),INDEX([1]价格表!$B$4:$I$31,M2511,3),IF(AND(J2511&gt;1,J2511&lt;=2.2),INDEX([1]价格表!$B$4:$I$31,M2511,4),IF(AND(J2511&gt;2.2,J2511&lt;=3.3),INDEX([1]价格表!$B$4:$I$31,M2511,5),IF(AND(J2511&gt;3.3,J2511&lt;=4),INDEX([1]价格表!$B$4:$I$31,M2511,6),IF(AND(J2511&gt;4,J2511&lt;=5.5),INDEX([1]价格表!$B$4:$I$31,M2511,7),IF(J2511&gt;5.5,2.6+INDEX([1]价格表!$B$4:$I$31,M2511,8)*L2511)))))))</f>
        <v>1.8</v>
      </c>
      <c r="O2511" s="3"/>
      <c r="P2511" s="3"/>
      <c r="Q2511" s="3">
        <f t="shared" si="79"/>
        <v>0</v>
      </c>
    </row>
    <row r="2512" spans="1:17">
      <c r="A2512" s="11">
        <v>4312499618360</v>
      </c>
      <c r="B2512" s="1" t="s">
        <v>19</v>
      </c>
      <c r="C2512" s="12">
        <v>20210225</v>
      </c>
      <c r="D2512" s="12">
        <v>610538201209</v>
      </c>
      <c r="E2512" s="12" t="s">
        <v>19</v>
      </c>
      <c r="F2512" s="12">
        <v>20210307</v>
      </c>
      <c r="G2512" s="12" t="s">
        <v>20</v>
      </c>
      <c r="H2512" s="12" t="s">
        <v>21</v>
      </c>
      <c r="I2512" s="12" t="s">
        <v>229</v>
      </c>
      <c r="J2512" s="12">
        <v>1.4</v>
      </c>
      <c r="K2512" s="12" t="s">
        <v>23</v>
      </c>
      <c r="L2512">
        <f t="shared" si="78"/>
        <v>2</v>
      </c>
      <c r="M2512">
        <f>MATCH(H:H,[1]价格表!$B$4:$B$35,0)</f>
        <v>15</v>
      </c>
      <c r="N2512" s="4">
        <f>IF(J2512&lt;=0.3,INDEX([1]价格表!$B$4:$I$31,M2512,2),IF(AND(J2512&gt;0.3,J2512&lt;=1),INDEX([1]价格表!$B$4:$I$31,M2512,3),IF(AND(J2512&gt;1,J2512&lt;=2.2),INDEX([1]价格表!$B$4:$I$31,M2512,4),IF(AND(J2512&gt;2.2,J2512&lt;=3.3),INDEX([1]价格表!$B$4:$I$31,M2512,5),IF(AND(J2512&gt;3.3,J2512&lt;=4),INDEX([1]价格表!$B$4:$I$31,M2512,6),IF(AND(J2512&gt;4,J2512&lt;=5.5),INDEX([1]价格表!$B$4:$I$31,M2512,7),IF(J2512&gt;5.5,2.6+INDEX([1]价格表!$B$4:$I$31,M2512,8)*L2512)))))))</f>
        <v>2.15</v>
      </c>
      <c r="O2512" s="3"/>
      <c r="P2512" s="3"/>
      <c r="Q2512" s="3">
        <f t="shared" si="79"/>
        <v>0</v>
      </c>
    </row>
    <row r="2513" spans="1:17">
      <c r="A2513" s="11">
        <v>4312499618361</v>
      </c>
      <c r="B2513" s="1" t="s">
        <v>19</v>
      </c>
      <c r="C2513" s="12">
        <v>20210225</v>
      </c>
      <c r="D2513" s="12">
        <v>610538201209</v>
      </c>
      <c r="E2513" s="12" t="s">
        <v>19</v>
      </c>
      <c r="F2513" s="12">
        <v>20210307</v>
      </c>
      <c r="G2513" s="12" t="s">
        <v>20</v>
      </c>
      <c r="H2513" s="12" t="s">
        <v>24</v>
      </c>
      <c r="I2513" s="12" t="s">
        <v>111</v>
      </c>
      <c r="J2513" s="12">
        <v>0.81</v>
      </c>
      <c r="K2513" s="12" t="s">
        <v>23</v>
      </c>
      <c r="L2513">
        <f t="shared" si="78"/>
        <v>1</v>
      </c>
      <c r="M2513">
        <f>MATCH(H:H,[1]价格表!$B$4:$B$35,0)</f>
        <v>1</v>
      </c>
      <c r="N2513" s="4">
        <f>IF(J2513&lt;=0.3,INDEX([1]价格表!$B$4:$I$31,M2513,2),IF(AND(J2513&gt;0.3,J2513&lt;=1),INDEX([1]价格表!$B$4:$I$31,M2513,3),IF(AND(J2513&gt;1,J2513&lt;=2.2),INDEX([1]价格表!$B$4:$I$31,M2513,4),IF(AND(J2513&gt;2.2,J2513&lt;=3.3),INDEX([1]价格表!$B$4:$I$31,M2513,5),IF(AND(J2513&gt;3.3,J2513&lt;=4),INDEX([1]价格表!$B$4:$I$31,M2513,6),IF(AND(J2513&gt;4,J2513&lt;=5.5),INDEX([1]价格表!$B$4:$I$31,M2513,7),IF(J2513&gt;5.5,2.6+INDEX([1]价格表!$B$4:$I$31,M2513,8)*L2513)))))))</f>
        <v>1.8</v>
      </c>
      <c r="O2513" s="3"/>
      <c r="P2513" s="3"/>
      <c r="Q2513" s="3">
        <f t="shared" si="79"/>
        <v>0</v>
      </c>
    </row>
    <row r="2514" spans="1:17">
      <c r="A2514" s="11">
        <v>4312499618362</v>
      </c>
      <c r="B2514" s="1" t="s">
        <v>19</v>
      </c>
      <c r="C2514" s="12">
        <v>20210225</v>
      </c>
      <c r="D2514" s="12">
        <v>610538201209</v>
      </c>
      <c r="E2514" s="12" t="s">
        <v>19</v>
      </c>
      <c r="F2514" s="12">
        <v>20210307</v>
      </c>
      <c r="G2514" s="12" t="s">
        <v>20</v>
      </c>
      <c r="H2514" s="12" t="s">
        <v>24</v>
      </c>
      <c r="I2514" s="12" t="s">
        <v>111</v>
      </c>
      <c r="J2514" s="12">
        <v>0.76</v>
      </c>
      <c r="K2514" s="12" t="s">
        <v>23</v>
      </c>
      <c r="L2514">
        <f t="shared" si="78"/>
        <v>1</v>
      </c>
      <c r="M2514">
        <f>MATCH(H:H,[1]价格表!$B$4:$B$35,0)</f>
        <v>1</v>
      </c>
      <c r="N2514" s="4">
        <f>IF(J2514&lt;=0.3,INDEX([1]价格表!$B$4:$I$31,M2514,2),IF(AND(J2514&gt;0.3,J2514&lt;=1),INDEX([1]价格表!$B$4:$I$31,M2514,3),IF(AND(J2514&gt;1,J2514&lt;=2.2),INDEX([1]价格表!$B$4:$I$31,M2514,4),IF(AND(J2514&gt;2.2,J2514&lt;=3.3),INDEX([1]价格表!$B$4:$I$31,M2514,5),IF(AND(J2514&gt;3.3,J2514&lt;=4),INDEX([1]价格表!$B$4:$I$31,M2514,6),IF(AND(J2514&gt;4,J2514&lt;=5.5),INDEX([1]价格表!$B$4:$I$31,M2514,7),IF(J2514&gt;5.5,2.6+INDEX([1]价格表!$B$4:$I$31,M2514,8)*L2514)))))))</f>
        <v>1.8</v>
      </c>
      <c r="O2514" s="3"/>
      <c r="P2514" s="3"/>
      <c r="Q2514" s="3">
        <f t="shared" si="79"/>
        <v>0</v>
      </c>
    </row>
    <row r="2515" spans="1:17">
      <c r="A2515" s="11">
        <v>4312499618363</v>
      </c>
      <c r="B2515" s="1" t="s">
        <v>19</v>
      </c>
      <c r="C2515" s="12">
        <v>20210225</v>
      </c>
      <c r="D2515" s="12">
        <v>610538201209</v>
      </c>
      <c r="E2515" s="12" t="s">
        <v>19</v>
      </c>
      <c r="F2515" s="12">
        <v>20210307</v>
      </c>
      <c r="G2515" s="12" t="s">
        <v>20</v>
      </c>
      <c r="H2515" s="12" t="s">
        <v>27</v>
      </c>
      <c r="I2515" s="12" t="s">
        <v>117</v>
      </c>
      <c r="J2515" s="12">
        <v>1.4</v>
      </c>
      <c r="K2515" s="12" t="s">
        <v>23</v>
      </c>
      <c r="L2515">
        <f t="shared" si="78"/>
        <v>2</v>
      </c>
      <c r="M2515">
        <f>MATCH(H:H,[1]价格表!$B$4:$B$35,0)</f>
        <v>14</v>
      </c>
      <c r="N2515" s="4">
        <f>IF(J2515&lt;=0.3,INDEX([1]价格表!$B$4:$I$31,M2515,2),IF(AND(J2515&gt;0.3,J2515&lt;=1),INDEX([1]价格表!$B$4:$I$31,M2515,3),IF(AND(J2515&gt;1,J2515&lt;=2.2),INDEX([1]价格表!$B$4:$I$31,M2515,4),IF(AND(J2515&gt;2.2,J2515&lt;=3.3),INDEX([1]价格表!$B$4:$I$31,M2515,5),IF(AND(J2515&gt;3.3,J2515&lt;=4),INDEX([1]价格表!$B$4:$I$31,M2515,6),IF(AND(J2515&gt;4,J2515&lt;=5.5),INDEX([1]价格表!$B$4:$I$31,M2515,7),IF(J2515&gt;5.5,2.6+INDEX([1]价格表!$B$4:$I$31,M2515,8)*L2515)))))))</f>
        <v>2.15</v>
      </c>
      <c r="O2515" s="3"/>
      <c r="P2515" s="3"/>
      <c r="Q2515" s="3">
        <f t="shared" si="79"/>
        <v>0</v>
      </c>
    </row>
    <row r="2516" spans="1:17">
      <c r="A2516" s="11">
        <v>4312501490102</v>
      </c>
      <c r="B2516" s="1" t="s">
        <v>19</v>
      </c>
      <c r="C2516" s="12">
        <v>20210225</v>
      </c>
      <c r="D2516" s="12">
        <v>610538201209</v>
      </c>
      <c r="E2516" s="12" t="s">
        <v>19</v>
      </c>
      <c r="F2516" s="12">
        <v>20210307</v>
      </c>
      <c r="G2516" s="12" t="s">
        <v>20</v>
      </c>
      <c r="H2516" s="12" t="s">
        <v>24</v>
      </c>
      <c r="I2516" s="12" t="s">
        <v>205</v>
      </c>
      <c r="J2516" s="12">
        <v>0.64</v>
      </c>
      <c r="K2516" s="12" t="s">
        <v>23</v>
      </c>
      <c r="L2516">
        <f t="shared" si="78"/>
        <v>1</v>
      </c>
      <c r="M2516">
        <f>MATCH(H:H,[1]价格表!$B$4:$B$35,0)</f>
        <v>1</v>
      </c>
      <c r="N2516" s="4">
        <f>IF(J2516&lt;=0.3,INDEX([1]价格表!$B$4:$I$31,M2516,2),IF(AND(J2516&gt;0.3,J2516&lt;=1),INDEX([1]价格表!$B$4:$I$31,M2516,3),IF(AND(J2516&gt;1,J2516&lt;=2.2),INDEX([1]价格表!$B$4:$I$31,M2516,4),IF(AND(J2516&gt;2.2,J2516&lt;=3.3),INDEX([1]价格表!$B$4:$I$31,M2516,5),IF(AND(J2516&gt;3.3,J2516&lt;=4),INDEX([1]价格表!$B$4:$I$31,M2516,6),IF(AND(J2516&gt;4,J2516&lt;=5.5),INDEX([1]价格表!$B$4:$I$31,M2516,7),IF(J2516&gt;5.5,2.6+INDEX([1]价格表!$B$4:$I$31,M2516,8)*L2516)))))))</f>
        <v>1.8</v>
      </c>
      <c r="O2516" s="3"/>
      <c r="P2516" s="3"/>
      <c r="Q2516" s="3">
        <f t="shared" si="79"/>
        <v>0</v>
      </c>
    </row>
    <row r="2517" spans="1:17">
      <c r="A2517" s="11">
        <v>4312501490103</v>
      </c>
      <c r="B2517" s="1" t="s">
        <v>19</v>
      </c>
      <c r="C2517" s="12">
        <v>20210225</v>
      </c>
      <c r="D2517" s="12">
        <v>610538201209</v>
      </c>
      <c r="E2517" s="12" t="s">
        <v>19</v>
      </c>
      <c r="F2517" s="12">
        <v>20210307</v>
      </c>
      <c r="G2517" s="12" t="s">
        <v>20</v>
      </c>
      <c r="H2517" s="12" t="s">
        <v>24</v>
      </c>
      <c r="I2517" s="12" t="s">
        <v>25</v>
      </c>
      <c r="J2517" s="12">
        <v>0.54</v>
      </c>
      <c r="K2517" s="12" t="s">
        <v>23</v>
      </c>
      <c r="L2517">
        <f t="shared" si="78"/>
        <v>1</v>
      </c>
      <c r="M2517">
        <f>MATCH(H:H,[1]价格表!$B$4:$B$35,0)</f>
        <v>1</v>
      </c>
      <c r="N2517" s="4">
        <f>IF(J2517&lt;=0.3,INDEX([1]价格表!$B$4:$I$31,M2517,2),IF(AND(J2517&gt;0.3,J2517&lt;=1),INDEX([1]价格表!$B$4:$I$31,M2517,3),IF(AND(J2517&gt;1,J2517&lt;=2.2),INDEX([1]价格表!$B$4:$I$31,M2517,4),IF(AND(J2517&gt;2.2,J2517&lt;=3.3),INDEX([1]价格表!$B$4:$I$31,M2517,5),IF(AND(J2517&gt;3.3,J2517&lt;=4),INDEX([1]价格表!$B$4:$I$31,M2517,6),IF(AND(J2517&gt;4,J2517&lt;=5.5),INDEX([1]价格表!$B$4:$I$31,M2517,7),IF(J2517&gt;5.5,2.6+INDEX([1]价格表!$B$4:$I$31,M2517,8)*L2517)))))))</f>
        <v>1.8</v>
      </c>
      <c r="O2517" s="3"/>
      <c r="P2517" s="3"/>
      <c r="Q2517" s="3">
        <f t="shared" si="79"/>
        <v>0</v>
      </c>
    </row>
    <row r="2518" spans="1:17">
      <c r="A2518" s="11">
        <v>4312501490104</v>
      </c>
      <c r="B2518" s="1" t="s">
        <v>19</v>
      </c>
      <c r="C2518" s="12">
        <v>20210225</v>
      </c>
      <c r="D2518" s="12">
        <v>610538201209</v>
      </c>
      <c r="E2518" s="12" t="s">
        <v>19</v>
      </c>
      <c r="F2518" s="12">
        <v>20210307</v>
      </c>
      <c r="G2518" s="12" t="s">
        <v>20</v>
      </c>
      <c r="H2518" s="12" t="s">
        <v>24</v>
      </c>
      <c r="I2518" s="12" t="s">
        <v>25</v>
      </c>
      <c r="J2518" s="12">
        <v>2.42</v>
      </c>
      <c r="K2518" s="12" t="s">
        <v>23</v>
      </c>
      <c r="L2518">
        <f t="shared" si="78"/>
        <v>3</v>
      </c>
      <c r="M2518">
        <f>MATCH(H:H,[1]价格表!$B$4:$B$35,0)</f>
        <v>1</v>
      </c>
      <c r="N2518" s="4">
        <f>IF(J2518&lt;=0.3,INDEX([1]价格表!$B$4:$I$31,M2518,2),IF(AND(J2518&gt;0.3,J2518&lt;=1),INDEX([1]价格表!$B$4:$I$31,M2518,3),IF(AND(J2518&gt;1,J2518&lt;=2.2),INDEX([1]价格表!$B$4:$I$31,M2518,4),IF(AND(J2518&gt;2.2,J2518&lt;=3.3),INDEX([1]价格表!$B$4:$I$31,M2518,5),IF(AND(J2518&gt;3.3,J2518&lt;=4),INDEX([1]价格表!$B$4:$I$31,M2518,6),IF(AND(J2518&gt;4,J2518&lt;=5.5),INDEX([1]价格表!$B$4:$I$31,M2518,7),IF(J2518&gt;5.5,2.6+INDEX([1]价格表!$B$4:$I$31,M2518,8)*L2518)))))))</f>
        <v>2.5</v>
      </c>
      <c r="O2518" s="3"/>
      <c r="P2518" s="3"/>
      <c r="Q2518" s="3">
        <f t="shared" si="79"/>
        <v>0</v>
      </c>
    </row>
    <row r="2519" spans="1:17">
      <c r="A2519" s="11">
        <v>4312501490105</v>
      </c>
      <c r="B2519" s="1" t="s">
        <v>19</v>
      </c>
      <c r="C2519" s="12">
        <v>20210225</v>
      </c>
      <c r="D2519" s="12">
        <v>610538201209</v>
      </c>
      <c r="E2519" s="12" t="s">
        <v>19</v>
      </c>
      <c r="F2519" s="12">
        <v>20210307</v>
      </c>
      <c r="G2519" s="12" t="s">
        <v>20</v>
      </c>
      <c r="H2519" s="12" t="s">
        <v>24</v>
      </c>
      <c r="I2519" s="12" t="s">
        <v>25</v>
      </c>
      <c r="J2519" s="12">
        <v>0.63</v>
      </c>
      <c r="K2519" s="12" t="s">
        <v>23</v>
      </c>
      <c r="L2519">
        <f t="shared" si="78"/>
        <v>1</v>
      </c>
      <c r="M2519">
        <f>MATCH(H:H,[1]价格表!$B$4:$B$35,0)</f>
        <v>1</v>
      </c>
      <c r="N2519" s="4">
        <f>IF(J2519&lt;=0.3,INDEX([1]价格表!$B$4:$I$31,M2519,2),IF(AND(J2519&gt;0.3,J2519&lt;=1),INDEX([1]价格表!$B$4:$I$31,M2519,3),IF(AND(J2519&gt;1,J2519&lt;=2.2),INDEX([1]价格表!$B$4:$I$31,M2519,4),IF(AND(J2519&gt;2.2,J2519&lt;=3.3),INDEX([1]价格表!$B$4:$I$31,M2519,5),IF(AND(J2519&gt;3.3,J2519&lt;=4),INDEX([1]价格表!$B$4:$I$31,M2519,6),IF(AND(J2519&gt;4,J2519&lt;=5.5),INDEX([1]价格表!$B$4:$I$31,M2519,7),IF(J2519&gt;5.5,2.6+INDEX([1]价格表!$B$4:$I$31,M2519,8)*L2519)))))))</f>
        <v>1.8</v>
      </c>
      <c r="O2519" s="3"/>
      <c r="P2519" s="3"/>
      <c r="Q2519" s="3">
        <f t="shared" si="79"/>
        <v>0</v>
      </c>
    </row>
    <row r="2520" spans="1:17">
      <c r="A2520" s="11">
        <v>4312501490106</v>
      </c>
      <c r="B2520" s="1" t="s">
        <v>19</v>
      </c>
      <c r="C2520" s="12">
        <v>20210225</v>
      </c>
      <c r="D2520" s="12">
        <v>610538201209</v>
      </c>
      <c r="E2520" s="12" t="s">
        <v>19</v>
      </c>
      <c r="F2520" s="12">
        <v>20210307</v>
      </c>
      <c r="G2520" s="12" t="s">
        <v>20</v>
      </c>
      <c r="H2520" s="12" t="s">
        <v>24</v>
      </c>
      <c r="I2520" s="12" t="s">
        <v>114</v>
      </c>
      <c r="J2520" s="12">
        <v>0.67</v>
      </c>
      <c r="K2520" s="12" t="s">
        <v>23</v>
      </c>
      <c r="L2520">
        <f t="shared" si="78"/>
        <v>1</v>
      </c>
      <c r="M2520">
        <f>MATCH(H:H,[1]价格表!$B$4:$B$35,0)</f>
        <v>1</v>
      </c>
      <c r="N2520" s="4">
        <f>IF(J2520&lt;=0.3,INDEX([1]价格表!$B$4:$I$31,M2520,2),IF(AND(J2520&gt;0.3,J2520&lt;=1),INDEX([1]价格表!$B$4:$I$31,M2520,3),IF(AND(J2520&gt;1,J2520&lt;=2.2),INDEX([1]价格表!$B$4:$I$31,M2520,4),IF(AND(J2520&gt;2.2,J2520&lt;=3.3),INDEX([1]价格表!$B$4:$I$31,M2520,5),IF(AND(J2520&gt;3.3,J2520&lt;=4),INDEX([1]价格表!$B$4:$I$31,M2520,6),IF(AND(J2520&gt;4,J2520&lt;=5.5),INDEX([1]价格表!$B$4:$I$31,M2520,7),IF(J2520&gt;5.5,2.6+INDEX([1]价格表!$B$4:$I$31,M2520,8)*L2520)))))))</f>
        <v>1.8</v>
      </c>
      <c r="O2520" s="3"/>
      <c r="P2520" s="3"/>
      <c r="Q2520" s="3">
        <f t="shared" si="79"/>
        <v>0</v>
      </c>
    </row>
    <row r="2521" spans="1:17">
      <c r="A2521" s="11">
        <v>4312501490107</v>
      </c>
      <c r="B2521" s="1" t="s">
        <v>19</v>
      </c>
      <c r="C2521" s="12">
        <v>20210225</v>
      </c>
      <c r="D2521" s="12">
        <v>610538201209</v>
      </c>
      <c r="E2521" s="12" t="s">
        <v>19</v>
      </c>
      <c r="F2521" s="12">
        <v>20210307</v>
      </c>
      <c r="G2521" s="12" t="s">
        <v>20</v>
      </c>
      <c r="H2521" s="12" t="s">
        <v>24</v>
      </c>
      <c r="I2521" s="12" t="s">
        <v>25</v>
      </c>
      <c r="J2521" s="12">
        <v>0.62</v>
      </c>
      <c r="K2521" s="12" t="s">
        <v>23</v>
      </c>
      <c r="L2521">
        <f t="shared" si="78"/>
        <v>1</v>
      </c>
      <c r="M2521">
        <f>MATCH(H:H,[1]价格表!$B$4:$B$35,0)</f>
        <v>1</v>
      </c>
      <c r="N2521" s="4">
        <f>IF(J2521&lt;=0.3,INDEX([1]价格表!$B$4:$I$31,M2521,2),IF(AND(J2521&gt;0.3,J2521&lt;=1),INDEX([1]价格表!$B$4:$I$31,M2521,3),IF(AND(J2521&gt;1,J2521&lt;=2.2),INDEX([1]价格表!$B$4:$I$31,M2521,4),IF(AND(J2521&gt;2.2,J2521&lt;=3.3),INDEX([1]价格表!$B$4:$I$31,M2521,5),IF(AND(J2521&gt;3.3,J2521&lt;=4),INDEX([1]价格表!$B$4:$I$31,M2521,6),IF(AND(J2521&gt;4,J2521&lt;=5.5),INDEX([1]价格表!$B$4:$I$31,M2521,7),IF(J2521&gt;5.5,2.6+INDEX([1]价格表!$B$4:$I$31,M2521,8)*L2521)))))))</f>
        <v>1.8</v>
      </c>
      <c r="O2521" s="3"/>
      <c r="P2521" s="3"/>
      <c r="Q2521" s="3">
        <f t="shared" si="79"/>
        <v>0</v>
      </c>
    </row>
    <row r="2522" spans="1:17">
      <c r="A2522" s="11">
        <v>4312502785399</v>
      </c>
      <c r="B2522" s="1" t="s">
        <v>19</v>
      </c>
      <c r="C2522" s="12">
        <v>20210225</v>
      </c>
      <c r="D2522" s="12">
        <v>610538201209</v>
      </c>
      <c r="E2522" s="12" t="s">
        <v>19</v>
      </c>
      <c r="F2522" s="12">
        <v>20210307</v>
      </c>
      <c r="G2522" s="12" t="s">
        <v>20</v>
      </c>
      <c r="H2522" s="12" t="s">
        <v>54</v>
      </c>
      <c r="I2522" s="12" t="s">
        <v>55</v>
      </c>
      <c r="J2522" s="12">
        <v>1.4</v>
      </c>
      <c r="K2522" s="12" t="s">
        <v>23</v>
      </c>
      <c r="L2522">
        <f t="shared" si="78"/>
        <v>2</v>
      </c>
      <c r="M2522">
        <f>MATCH(H:H,[1]价格表!$B$4:$B$35,0)</f>
        <v>10</v>
      </c>
      <c r="N2522" s="4">
        <f>IF(J2522&lt;=0.3,INDEX([1]价格表!$B$4:$I$31,M2522,2),IF(AND(J2522&gt;0.3,J2522&lt;=1),INDEX([1]价格表!$B$4:$I$31,M2522,3),IF(AND(J2522&gt;1,J2522&lt;=2.2),INDEX([1]价格表!$B$4:$I$31,M2522,4),IF(AND(J2522&gt;2.2,J2522&lt;=3.3),INDEX([1]价格表!$B$4:$I$31,M2522,5),IF(AND(J2522&gt;3.3,J2522&lt;=4),INDEX([1]价格表!$B$4:$I$31,M2522,6),IF(AND(J2522&gt;4,J2522&lt;=5.5),INDEX([1]价格表!$B$4:$I$31,M2522,7),IF(J2522&gt;5.5,2.6+INDEX([1]价格表!$B$4:$I$31,M2522,8)*L2522)))))))</f>
        <v>2.15</v>
      </c>
      <c r="O2522" s="3"/>
      <c r="P2522" s="3"/>
      <c r="Q2522" s="3">
        <f t="shared" si="79"/>
        <v>0</v>
      </c>
    </row>
    <row r="2523" spans="1:17">
      <c r="A2523" s="11">
        <v>4312502785400</v>
      </c>
      <c r="B2523" s="1" t="s">
        <v>19</v>
      </c>
      <c r="C2523" s="12">
        <v>20210225</v>
      </c>
      <c r="D2523" s="12">
        <v>610538201209</v>
      </c>
      <c r="E2523" s="12" t="s">
        <v>19</v>
      </c>
      <c r="F2523" s="12">
        <v>20210307</v>
      </c>
      <c r="G2523" s="12" t="s">
        <v>20</v>
      </c>
      <c r="H2523" s="12" t="s">
        <v>24</v>
      </c>
      <c r="I2523" s="12" t="s">
        <v>105</v>
      </c>
      <c r="J2523" s="12">
        <v>2.3</v>
      </c>
      <c r="K2523" s="12" t="s">
        <v>23</v>
      </c>
      <c r="L2523">
        <f t="shared" si="78"/>
        <v>3</v>
      </c>
      <c r="M2523">
        <f>MATCH(H:H,[1]价格表!$B$4:$B$35,0)</f>
        <v>1</v>
      </c>
      <c r="N2523" s="4">
        <f>IF(J2523&lt;=0.3,INDEX([1]价格表!$B$4:$I$31,M2523,2),IF(AND(J2523&gt;0.3,J2523&lt;=1),INDEX([1]价格表!$B$4:$I$31,M2523,3),IF(AND(J2523&gt;1,J2523&lt;=2.2),INDEX([1]价格表!$B$4:$I$31,M2523,4),IF(AND(J2523&gt;2.2,J2523&lt;=3.3),INDEX([1]价格表!$B$4:$I$31,M2523,5),IF(AND(J2523&gt;3.3,J2523&lt;=4),INDEX([1]价格表!$B$4:$I$31,M2523,6),IF(AND(J2523&gt;4,J2523&lt;=5.5),INDEX([1]价格表!$B$4:$I$31,M2523,7),IF(J2523&gt;5.5,2.6+INDEX([1]价格表!$B$4:$I$31,M2523,8)*L2523)))))))</f>
        <v>2.5</v>
      </c>
      <c r="O2523" s="3"/>
      <c r="P2523" s="3"/>
      <c r="Q2523" s="3">
        <f t="shared" si="79"/>
        <v>0</v>
      </c>
    </row>
    <row r="2524" spans="1:17">
      <c r="A2524" s="11">
        <v>4312503882669</v>
      </c>
      <c r="B2524" s="1" t="s">
        <v>19</v>
      </c>
      <c r="C2524" s="12">
        <v>20210225</v>
      </c>
      <c r="D2524" s="12">
        <v>610538201209</v>
      </c>
      <c r="E2524" s="12" t="s">
        <v>19</v>
      </c>
      <c r="F2524" s="12">
        <v>20210307</v>
      </c>
      <c r="G2524" s="12" t="s">
        <v>20</v>
      </c>
      <c r="H2524" s="12" t="s">
        <v>40</v>
      </c>
      <c r="I2524" s="12" t="s">
        <v>41</v>
      </c>
      <c r="J2524" s="12">
        <v>0.78</v>
      </c>
      <c r="K2524" s="12" t="s">
        <v>23</v>
      </c>
      <c r="L2524">
        <f t="shared" si="78"/>
        <v>1</v>
      </c>
      <c r="M2524">
        <f>MATCH(H:H,[1]价格表!$B$4:$B$35,0)</f>
        <v>9</v>
      </c>
      <c r="N2524" s="4">
        <f>IF(J2524&lt;=0.3,INDEX([1]价格表!$B$4:$I$31,M2524,2),IF(AND(J2524&gt;0.3,J2524&lt;=1),INDEX([1]价格表!$B$4:$I$31,M2524,3),IF(AND(J2524&gt;1,J2524&lt;=2.2),INDEX([1]价格表!$B$4:$I$31,M2524,4),IF(AND(J2524&gt;2.2,J2524&lt;=3.3),INDEX([1]价格表!$B$4:$I$31,M2524,5),IF(AND(J2524&gt;3.3,J2524&lt;=4),INDEX([1]价格表!$B$4:$I$31,M2524,6),IF(AND(J2524&gt;4,J2524&lt;=5.5),INDEX([1]价格表!$B$4:$I$31,M2524,7),IF(J2524&gt;5.5,2.6+INDEX([1]价格表!$B$4:$I$31,M2524,8)*L2524)))))))</f>
        <v>1.8</v>
      </c>
      <c r="O2524" s="3"/>
      <c r="P2524" s="3"/>
      <c r="Q2524" s="3">
        <f t="shared" si="79"/>
        <v>0</v>
      </c>
    </row>
    <row r="2525" spans="1:17">
      <c r="A2525" s="11">
        <v>4312503882670</v>
      </c>
      <c r="B2525" s="1" t="s">
        <v>19</v>
      </c>
      <c r="C2525" s="12">
        <v>20210225</v>
      </c>
      <c r="D2525" s="12">
        <v>610538201209</v>
      </c>
      <c r="E2525" s="12" t="s">
        <v>19</v>
      </c>
      <c r="F2525" s="12">
        <v>20210307</v>
      </c>
      <c r="G2525" s="12" t="s">
        <v>20</v>
      </c>
      <c r="H2525" s="12" t="s">
        <v>40</v>
      </c>
      <c r="I2525" s="12" t="s">
        <v>141</v>
      </c>
      <c r="J2525" s="12">
        <v>0.76</v>
      </c>
      <c r="K2525" s="12" t="s">
        <v>23</v>
      </c>
      <c r="L2525">
        <f t="shared" si="78"/>
        <v>1</v>
      </c>
      <c r="M2525">
        <f>MATCH(H:H,[1]价格表!$B$4:$B$35,0)</f>
        <v>9</v>
      </c>
      <c r="N2525" s="4">
        <f>IF(J2525&lt;=0.3,INDEX([1]价格表!$B$4:$I$31,M2525,2),IF(AND(J2525&gt;0.3,J2525&lt;=1),INDEX([1]价格表!$B$4:$I$31,M2525,3),IF(AND(J2525&gt;1,J2525&lt;=2.2),INDEX([1]价格表!$B$4:$I$31,M2525,4),IF(AND(J2525&gt;2.2,J2525&lt;=3.3),INDEX([1]价格表!$B$4:$I$31,M2525,5),IF(AND(J2525&gt;3.3,J2525&lt;=4),INDEX([1]价格表!$B$4:$I$31,M2525,6),IF(AND(J2525&gt;4,J2525&lt;=5.5),INDEX([1]价格表!$B$4:$I$31,M2525,7),IF(J2525&gt;5.5,2.6+INDEX([1]价格表!$B$4:$I$31,M2525,8)*L2525)))))))</f>
        <v>1.8</v>
      </c>
      <c r="O2525" s="3"/>
      <c r="P2525" s="3"/>
      <c r="Q2525" s="3">
        <f t="shared" si="79"/>
        <v>0</v>
      </c>
    </row>
    <row r="2526" spans="1:17">
      <c r="A2526" s="11">
        <v>4607081091990</v>
      </c>
      <c r="B2526" s="1" t="s">
        <v>19</v>
      </c>
      <c r="C2526" s="12">
        <v>20210225</v>
      </c>
      <c r="D2526" s="12">
        <v>610538201209</v>
      </c>
      <c r="E2526" s="12" t="s">
        <v>19</v>
      </c>
      <c r="F2526" s="12">
        <v>20210307</v>
      </c>
      <c r="G2526" s="12" t="s">
        <v>20</v>
      </c>
      <c r="H2526" s="12" t="s">
        <v>24</v>
      </c>
      <c r="I2526" s="12" t="s">
        <v>25</v>
      </c>
      <c r="J2526" s="12">
        <v>0.27</v>
      </c>
      <c r="K2526" s="12" t="s">
        <v>23</v>
      </c>
      <c r="L2526">
        <f t="shared" si="78"/>
        <v>1</v>
      </c>
      <c r="M2526">
        <f>MATCH(H:H,[1]价格表!$B$4:$B$35,0)</f>
        <v>1</v>
      </c>
      <c r="N2526" s="4">
        <f>IF(J2526&lt;=0.3,INDEX([1]价格表!$B$4:$I$31,M2526,2),IF(AND(J2526&gt;0.3,J2526&lt;=1),INDEX([1]价格表!$B$4:$I$31,M2526,3),IF(AND(J2526&gt;1,J2526&lt;=2.2),INDEX([1]价格表!$B$4:$I$31,M2526,4),IF(AND(J2526&gt;2.2,J2526&lt;=3.3),INDEX([1]价格表!$B$4:$I$31,M2526,5),IF(AND(J2526&gt;3.3,J2526&lt;=4),INDEX([1]价格表!$B$4:$I$31,M2526,6),IF(AND(J2526&gt;4,J2526&lt;=5.5),INDEX([1]价格表!$B$4:$I$31,M2526,7),IF(J2526&gt;5.5,2.6+INDEX([1]价格表!$B$4:$I$31,M2526,8)*L2526)))))))</f>
        <v>1.65</v>
      </c>
      <c r="O2526" s="3"/>
      <c r="P2526" s="3"/>
      <c r="Q2526" s="3">
        <f t="shared" si="79"/>
        <v>0</v>
      </c>
    </row>
    <row r="2527" spans="1:17">
      <c r="A2527" s="11">
        <v>4607081562221</v>
      </c>
      <c r="B2527" s="1" t="s">
        <v>19</v>
      </c>
      <c r="C2527" s="12">
        <v>20210225</v>
      </c>
      <c r="D2527" s="12">
        <v>610538201209</v>
      </c>
      <c r="E2527" s="12" t="s">
        <v>19</v>
      </c>
      <c r="F2527" s="12">
        <v>20210307</v>
      </c>
      <c r="G2527" s="12" t="s">
        <v>20</v>
      </c>
      <c r="H2527" s="12" t="s">
        <v>54</v>
      </c>
      <c r="I2527" s="12" t="s">
        <v>151</v>
      </c>
      <c r="J2527" s="12">
        <v>2.25</v>
      </c>
      <c r="K2527" s="12" t="s">
        <v>23</v>
      </c>
      <c r="L2527">
        <f t="shared" si="78"/>
        <v>3</v>
      </c>
      <c r="M2527">
        <f>MATCH(H:H,[1]价格表!$B$4:$B$35,0)</f>
        <v>10</v>
      </c>
      <c r="N2527" s="4">
        <f>IF(J2527&lt;=0.3,INDEX([1]价格表!$B$4:$I$31,M2527,2),IF(AND(J2527&gt;0.3,J2527&lt;=1),INDEX([1]价格表!$B$4:$I$31,M2527,3),IF(AND(J2527&gt;1,J2527&lt;=2.2),INDEX([1]价格表!$B$4:$I$31,M2527,4),IF(AND(J2527&gt;2.2,J2527&lt;=3.3),INDEX([1]价格表!$B$4:$I$31,M2527,5),IF(AND(J2527&gt;3.3,J2527&lt;=4),INDEX([1]价格表!$B$4:$I$31,M2527,6),IF(AND(J2527&gt;4,J2527&lt;=5.5),INDEX([1]价格表!$B$4:$I$31,M2527,7),IF(J2527&gt;5.5,2.6+INDEX([1]价格表!$B$4:$I$31,M2527,8)*L2527)))))))</f>
        <v>2.5</v>
      </c>
      <c r="O2527" s="3"/>
      <c r="P2527" s="3"/>
      <c r="Q2527" s="3">
        <f t="shared" si="79"/>
        <v>0</v>
      </c>
    </row>
    <row r="2528" spans="1:17">
      <c r="A2528" s="11">
        <v>4607081562429</v>
      </c>
      <c r="B2528" s="1" t="s">
        <v>19</v>
      </c>
      <c r="C2528" s="12">
        <v>20210225</v>
      </c>
      <c r="D2528" s="12">
        <v>610538201209</v>
      </c>
      <c r="E2528" s="12" t="s">
        <v>19</v>
      </c>
      <c r="F2528" s="12">
        <v>20210307</v>
      </c>
      <c r="G2528" s="12" t="s">
        <v>20</v>
      </c>
      <c r="H2528" s="12" t="s">
        <v>33</v>
      </c>
      <c r="I2528" s="12" t="s">
        <v>247</v>
      </c>
      <c r="J2528" s="12">
        <v>2.27</v>
      </c>
      <c r="K2528" s="12" t="s">
        <v>23</v>
      </c>
      <c r="L2528">
        <f t="shared" si="78"/>
        <v>3</v>
      </c>
      <c r="M2528">
        <f>MATCH(H:H,[1]价格表!$B$4:$B$35,0)</f>
        <v>7</v>
      </c>
      <c r="N2528" s="4">
        <f>IF(J2528&lt;=0.3,INDEX([1]价格表!$B$4:$I$31,M2528,2),IF(AND(J2528&gt;0.3,J2528&lt;=1),INDEX([1]价格表!$B$4:$I$31,M2528,3),IF(AND(J2528&gt;1,J2528&lt;=2.2),INDEX([1]价格表!$B$4:$I$31,M2528,4),IF(AND(J2528&gt;2.2,J2528&lt;=3.3),INDEX([1]价格表!$B$4:$I$31,M2528,5),IF(AND(J2528&gt;3.3,J2528&lt;=4),INDEX([1]价格表!$B$4:$I$31,M2528,6),IF(AND(J2528&gt;4,J2528&lt;=5.5),INDEX([1]价格表!$B$4:$I$31,M2528,7),IF(J2528&gt;5.5,2.6+INDEX([1]价格表!$B$4:$I$31,M2528,8)*L2528)))))))</f>
        <v>2.5</v>
      </c>
      <c r="O2528" s="3"/>
      <c r="P2528" s="3"/>
      <c r="Q2528" s="3">
        <f t="shared" si="79"/>
        <v>0</v>
      </c>
    </row>
    <row r="2529" spans="1:17">
      <c r="A2529" s="11">
        <v>4607081562754</v>
      </c>
      <c r="B2529" s="1" t="s">
        <v>19</v>
      </c>
      <c r="C2529" s="12">
        <v>20210225</v>
      </c>
      <c r="D2529" s="12">
        <v>610538201209</v>
      </c>
      <c r="E2529" s="12" t="s">
        <v>19</v>
      </c>
      <c r="F2529" s="12">
        <v>20210307</v>
      </c>
      <c r="G2529" s="12" t="s">
        <v>20</v>
      </c>
      <c r="H2529" s="12" t="s">
        <v>29</v>
      </c>
      <c r="I2529" s="12" t="s">
        <v>42</v>
      </c>
      <c r="J2529" s="12">
        <v>2.32</v>
      </c>
      <c r="K2529" s="12" t="s">
        <v>23</v>
      </c>
      <c r="L2529">
        <f t="shared" si="78"/>
        <v>3</v>
      </c>
      <c r="M2529">
        <f>MATCH(H:H,[1]价格表!$B$4:$B$35,0)</f>
        <v>3</v>
      </c>
      <c r="N2529" s="4">
        <f>IF(J2529&lt;=0.3,INDEX([1]价格表!$B$4:$I$31,M2529,2),IF(AND(J2529&gt;0.3,J2529&lt;=1),INDEX([1]价格表!$B$4:$I$31,M2529,3),IF(AND(J2529&gt;1,J2529&lt;=2.2),INDEX([1]价格表!$B$4:$I$31,M2529,4),IF(AND(J2529&gt;2.2,J2529&lt;=3.3),INDEX([1]价格表!$B$4:$I$31,M2529,5),IF(AND(J2529&gt;3.3,J2529&lt;=4),INDEX([1]价格表!$B$4:$I$31,M2529,6),IF(AND(J2529&gt;4,J2529&lt;=5.5),INDEX([1]价格表!$B$4:$I$31,M2529,7),IF(J2529&gt;5.5,2.6+INDEX([1]价格表!$B$4:$I$31,M2529,8)*L2529)))))))</f>
        <v>2.5</v>
      </c>
      <c r="O2529" s="3"/>
      <c r="P2529" s="3"/>
      <c r="Q2529" s="3">
        <f t="shared" si="79"/>
        <v>0</v>
      </c>
    </row>
    <row r="2530" spans="1:17">
      <c r="A2530" s="11">
        <v>4607081562796</v>
      </c>
      <c r="B2530" s="1" t="s">
        <v>19</v>
      </c>
      <c r="C2530" s="12">
        <v>20210225</v>
      </c>
      <c r="D2530" s="12">
        <v>610538201209</v>
      </c>
      <c r="E2530" s="12" t="s">
        <v>19</v>
      </c>
      <c r="F2530" s="12">
        <v>20210307</v>
      </c>
      <c r="G2530" s="12" t="s">
        <v>20</v>
      </c>
      <c r="H2530" s="12" t="s">
        <v>138</v>
      </c>
      <c r="I2530" s="12" t="s">
        <v>139</v>
      </c>
      <c r="J2530" s="12">
        <v>2.32</v>
      </c>
      <c r="K2530" s="12" t="s">
        <v>23</v>
      </c>
      <c r="L2530">
        <f t="shared" si="78"/>
        <v>3</v>
      </c>
      <c r="M2530">
        <f>MATCH(H:H,[1]价格表!$B$4:$B$35,0)</f>
        <v>23</v>
      </c>
      <c r="N2530" s="4">
        <f>IF(J2530&lt;=0.3,INDEX([1]价格表!$B$4:$I$31,M2530,2),IF(AND(J2530&gt;0.3,J2530&lt;=1),INDEX([1]价格表!$B$4:$I$31,M2530,3),IF(AND(J2530&gt;1,J2530&lt;=2.2),INDEX([1]价格表!$B$4:$I$31,M2530,4),IF(AND(J2530&gt;2.2,J2530&lt;=3.3),INDEX([1]价格表!$B$4:$I$31,M2530,5),IF(AND(J2530&gt;3.3,J2530&lt;=4),INDEX([1]价格表!$B$4:$I$31,M2530,6),IF(AND(J2530&gt;4,J2530&lt;=5.5),INDEX([1]价格表!$B$4:$I$31,M2530,7),IF(J2530&gt;5.5,2.6+INDEX([1]价格表!$B$4:$I$31,M2530,8)*L2530)))))))</f>
        <v>2.5</v>
      </c>
      <c r="O2530" s="3"/>
      <c r="P2530" s="3"/>
      <c r="Q2530" s="3">
        <f t="shared" si="79"/>
        <v>0</v>
      </c>
    </row>
    <row r="2531" spans="1:17">
      <c r="A2531" s="11">
        <v>4607081562962</v>
      </c>
      <c r="B2531" s="1" t="s">
        <v>19</v>
      </c>
      <c r="C2531" s="12">
        <v>20210225</v>
      </c>
      <c r="D2531" s="12">
        <v>610538201209</v>
      </c>
      <c r="E2531" s="12" t="s">
        <v>19</v>
      </c>
      <c r="F2531" s="12">
        <v>20210307</v>
      </c>
      <c r="G2531" s="12" t="s">
        <v>20</v>
      </c>
      <c r="H2531" s="12" t="s">
        <v>161</v>
      </c>
      <c r="I2531" s="12" t="s">
        <v>162</v>
      </c>
      <c r="J2531" s="12">
        <v>2.3</v>
      </c>
      <c r="K2531" s="12" t="s">
        <v>23</v>
      </c>
      <c r="L2531">
        <f t="shared" si="78"/>
        <v>3</v>
      </c>
      <c r="M2531">
        <f>MATCH(H:H,[1]价格表!$B$4:$B$35,0)</f>
        <v>13</v>
      </c>
      <c r="N2531" s="4">
        <f>IF(J2531&lt;=0.3,INDEX([1]价格表!$B$4:$I$31,M2531,2),IF(AND(J2531&gt;0.3,J2531&lt;=1),INDEX([1]价格表!$B$4:$I$31,M2531,3),IF(AND(J2531&gt;1,J2531&lt;=2.2),INDEX([1]价格表!$B$4:$I$31,M2531,4),IF(AND(J2531&gt;2.2,J2531&lt;=3.3),INDEX([1]价格表!$B$4:$I$31,M2531,5),IF(AND(J2531&gt;3.3,J2531&lt;=4),INDEX([1]价格表!$B$4:$I$31,M2531,6),IF(AND(J2531&gt;4,J2531&lt;=5.5),INDEX([1]价格表!$B$4:$I$31,M2531,7),IF(J2531&gt;5.5,2.6+INDEX([1]价格表!$B$4:$I$31,M2531,8)*L2531)))))))</f>
        <v>2.5</v>
      </c>
      <c r="O2531" s="3"/>
      <c r="P2531" s="3"/>
      <c r="Q2531" s="3">
        <f t="shared" si="79"/>
        <v>0</v>
      </c>
    </row>
    <row r="2532" spans="1:17">
      <c r="A2532" s="11">
        <v>4607081572319</v>
      </c>
      <c r="B2532" s="1" t="s">
        <v>19</v>
      </c>
      <c r="C2532" s="12">
        <v>20210225</v>
      </c>
      <c r="D2532" s="12">
        <v>610538201209</v>
      </c>
      <c r="E2532" s="12" t="s">
        <v>19</v>
      </c>
      <c r="F2532" s="12">
        <v>20210307</v>
      </c>
      <c r="G2532" s="12" t="s">
        <v>20</v>
      </c>
      <c r="H2532" s="12" t="s">
        <v>38</v>
      </c>
      <c r="I2532" s="12" t="s">
        <v>116</v>
      </c>
      <c r="J2532" s="12">
        <v>2.36</v>
      </c>
      <c r="K2532" s="12" t="s">
        <v>23</v>
      </c>
      <c r="L2532">
        <f t="shared" si="78"/>
        <v>3</v>
      </c>
      <c r="M2532">
        <f>MATCH(H:H,[1]价格表!$B$4:$B$35,0)</f>
        <v>5</v>
      </c>
      <c r="N2532" s="4">
        <f>IF(J2532&lt;=0.3,INDEX([1]价格表!$B$4:$I$31,M2532,2),IF(AND(J2532&gt;0.3,J2532&lt;=1),INDEX([1]价格表!$B$4:$I$31,M2532,3),IF(AND(J2532&gt;1,J2532&lt;=2.2),INDEX([1]价格表!$B$4:$I$31,M2532,4),IF(AND(J2532&gt;2.2,J2532&lt;=3.3),INDEX([1]价格表!$B$4:$I$31,M2532,5),IF(AND(J2532&gt;3.3,J2532&lt;=4),INDEX([1]价格表!$B$4:$I$31,M2532,6),IF(AND(J2532&gt;4,J2532&lt;=5.5),INDEX([1]价格表!$B$4:$I$31,M2532,7),IF(J2532&gt;5.5,2.6+INDEX([1]价格表!$B$4:$I$31,M2532,8)*L2532)))))))</f>
        <v>2.5</v>
      </c>
      <c r="O2532" s="5">
        <v>1.39</v>
      </c>
      <c r="P2532" s="5">
        <v>2.15</v>
      </c>
      <c r="Q2532" s="3">
        <f t="shared" si="79"/>
        <v>-0.35</v>
      </c>
    </row>
    <row r="2533" spans="1:17">
      <c r="A2533" s="11">
        <v>4607081572408</v>
      </c>
      <c r="B2533" s="1" t="s">
        <v>19</v>
      </c>
      <c r="C2533" s="12">
        <v>20210225</v>
      </c>
      <c r="D2533" s="12">
        <v>610538201209</v>
      </c>
      <c r="E2533" s="12" t="s">
        <v>19</v>
      </c>
      <c r="F2533" s="12">
        <v>20210307</v>
      </c>
      <c r="G2533" s="12" t="s">
        <v>20</v>
      </c>
      <c r="H2533" s="12" t="s">
        <v>33</v>
      </c>
      <c r="I2533" s="12" t="s">
        <v>247</v>
      </c>
      <c r="J2533" s="12">
        <v>2.36</v>
      </c>
      <c r="K2533" s="12" t="s">
        <v>23</v>
      </c>
      <c r="L2533">
        <f t="shared" si="78"/>
        <v>3</v>
      </c>
      <c r="M2533">
        <f>MATCH(H:H,[1]价格表!$B$4:$B$35,0)</f>
        <v>7</v>
      </c>
      <c r="N2533" s="4">
        <f>IF(J2533&lt;=0.3,INDEX([1]价格表!$B$4:$I$31,M2533,2),IF(AND(J2533&gt;0.3,J2533&lt;=1),INDEX([1]价格表!$B$4:$I$31,M2533,3),IF(AND(J2533&gt;1,J2533&lt;=2.2),INDEX([1]价格表!$B$4:$I$31,M2533,4),IF(AND(J2533&gt;2.2,J2533&lt;=3.3),INDEX([1]价格表!$B$4:$I$31,M2533,5),IF(AND(J2533&gt;3.3,J2533&lt;=4),INDEX([1]价格表!$B$4:$I$31,M2533,6),IF(AND(J2533&gt;4,J2533&lt;=5.5),INDEX([1]价格表!$B$4:$I$31,M2533,7),IF(J2533&gt;5.5,2.6+INDEX([1]价格表!$B$4:$I$31,M2533,8)*L2533)))))))</f>
        <v>2.5</v>
      </c>
      <c r="O2533" s="3"/>
      <c r="P2533" s="3"/>
      <c r="Q2533" s="3">
        <f t="shared" si="79"/>
        <v>0</v>
      </c>
    </row>
    <row r="2534" spans="1:17">
      <c r="A2534" s="11">
        <v>4607081572537</v>
      </c>
      <c r="B2534" s="1" t="s">
        <v>19</v>
      </c>
      <c r="C2534" s="12">
        <v>20210225</v>
      </c>
      <c r="D2534" s="12">
        <v>610538201209</v>
      </c>
      <c r="E2534" s="12" t="s">
        <v>19</v>
      </c>
      <c r="F2534" s="12">
        <v>20210307</v>
      </c>
      <c r="G2534" s="12" t="s">
        <v>20</v>
      </c>
      <c r="H2534" s="12" t="s">
        <v>138</v>
      </c>
      <c r="I2534" s="12" t="s">
        <v>186</v>
      </c>
      <c r="J2534" s="12">
        <v>2.35</v>
      </c>
      <c r="K2534" s="12" t="s">
        <v>23</v>
      </c>
      <c r="L2534">
        <f t="shared" si="78"/>
        <v>3</v>
      </c>
      <c r="M2534">
        <f>MATCH(H:H,[1]价格表!$B$4:$B$35,0)</f>
        <v>23</v>
      </c>
      <c r="N2534" s="4">
        <f>IF(J2534&lt;=0.3,INDEX([1]价格表!$B$4:$I$31,M2534,2),IF(AND(J2534&gt;0.3,J2534&lt;=1),INDEX([1]价格表!$B$4:$I$31,M2534,3),IF(AND(J2534&gt;1,J2534&lt;=2.2),INDEX([1]价格表!$B$4:$I$31,M2534,4),IF(AND(J2534&gt;2.2,J2534&lt;=3.3),INDEX([1]价格表!$B$4:$I$31,M2534,5),IF(AND(J2534&gt;3.3,J2534&lt;=4),INDEX([1]价格表!$B$4:$I$31,M2534,6),IF(AND(J2534&gt;4,J2534&lt;=5.5),INDEX([1]价格表!$B$4:$I$31,M2534,7),IF(J2534&gt;5.5,2.6+INDEX([1]价格表!$B$4:$I$31,M2534,8)*L2534)))))))</f>
        <v>2.5</v>
      </c>
      <c r="O2534" s="3"/>
      <c r="P2534" s="3"/>
      <c r="Q2534" s="3">
        <f t="shared" si="79"/>
        <v>0</v>
      </c>
    </row>
    <row r="2535" spans="1:17">
      <c r="A2535" s="11">
        <v>4607081572745</v>
      </c>
      <c r="B2535" s="1" t="s">
        <v>19</v>
      </c>
      <c r="C2535" s="12">
        <v>20210225</v>
      </c>
      <c r="D2535" s="12">
        <v>610538201209</v>
      </c>
      <c r="E2535" s="12" t="s">
        <v>19</v>
      </c>
      <c r="F2535" s="12">
        <v>20210307</v>
      </c>
      <c r="G2535" s="12" t="s">
        <v>20</v>
      </c>
      <c r="H2535" s="12" t="s">
        <v>38</v>
      </c>
      <c r="I2535" s="12" t="s">
        <v>194</v>
      </c>
      <c r="J2535" s="12">
        <v>2.32</v>
      </c>
      <c r="K2535" s="12" t="s">
        <v>23</v>
      </c>
      <c r="L2535">
        <f t="shared" si="78"/>
        <v>3</v>
      </c>
      <c r="M2535">
        <f>MATCH(H:H,[1]价格表!$B$4:$B$35,0)</f>
        <v>5</v>
      </c>
      <c r="N2535" s="4">
        <f>IF(J2535&lt;=0.3,INDEX([1]价格表!$B$4:$I$31,M2535,2),IF(AND(J2535&gt;0.3,J2535&lt;=1),INDEX([1]价格表!$B$4:$I$31,M2535,3),IF(AND(J2535&gt;1,J2535&lt;=2.2),INDEX([1]价格表!$B$4:$I$31,M2535,4),IF(AND(J2535&gt;2.2,J2535&lt;=3.3),INDEX([1]价格表!$B$4:$I$31,M2535,5),IF(AND(J2535&gt;3.3,J2535&lt;=4),INDEX([1]价格表!$B$4:$I$31,M2535,6),IF(AND(J2535&gt;4,J2535&lt;=5.5),INDEX([1]价格表!$B$4:$I$31,M2535,7),IF(J2535&gt;5.5,2.6+INDEX([1]价格表!$B$4:$I$31,M2535,8)*L2535)))))))</f>
        <v>2.5</v>
      </c>
      <c r="O2535" s="3"/>
      <c r="P2535" s="3"/>
      <c r="Q2535" s="3">
        <f t="shared" si="79"/>
        <v>0</v>
      </c>
    </row>
    <row r="2536" spans="1:17">
      <c r="A2536" s="11">
        <v>4607081572853</v>
      </c>
      <c r="B2536" s="1" t="s">
        <v>19</v>
      </c>
      <c r="C2536" s="12">
        <v>20210225</v>
      </c>
      <c r="D2536" s="12">
        <v>610538201209</v>
      </c>
      <c r="E2536" s="12" t="s">
        <v>19</v>
      </c>
      <c r="F2536" s="12">
        <v>20210307</v>
      </c>
      <c r="G2536" s="12" t="s">
        <v>20</v>
      </c>
      <c r="H2536" s="12" t="s">
        <v>29</v>
      </c>
      <c r="I2536" s="12" t="s">
        <v>127</v>
      </c>
      <c r="J2536" s="12">
        <v>2.52</v>
      </c>
      <c r="K2536" s="12" t="s">
        <v>23</v>
      </c>
      <c r="L2536">
        <f t="shared" si="78"/>
        <v>3</v>
      </c>
      <c r="M2536">
        <f>MATCH(H:H,[1]价格表!$B$4:$B$35,0)</f>
        <v>3</v>
      </c>
      <c r="N2536" s="4">
        <f>IF(J2536&lt;=0.3,INDEX([1]价格表!$B$4:$I$31,M2536,2),IF(AND(J2536&gt;0.3,J2536&lt;=1),INDEX([1]价格表!$B$4:$I$31,M2536,3),IF(AND(J2536&gt;1,J2536&lt;=2.2),INDEX([1]价格表!$B$4:$I$31,M2536,4),IF(AND(J2536&gt;2.2,J2536&lt;=3.3),INDEX([1]价格表!$B$4:$I$31,M2536,5),IF(AND(J2536&gt;3.3,J2536&lt;=4),INDEX([1]价格表!$B$4:$I$31,M2536,6),IF(AND(J2536&gt;4,J2536&lt;=5.5),INDEX([1]价格表!$B$4:$I$31,M2536,7),IF(J2536&gt;5.5,2.6+INDEX([1]价格表!$B$4:$I$31,M2536,8)*L2536)))))))</f>
        <v>2.5</v>
      </c>
      <c r="O2536" s="3"/>
      <c r="P2536" s="3"/>
      <c r="Q2536" s="3">
        <f t="shared" si="79"/>
        <v>0</v>
      </c>
    </row>
    <row r="2537" spans="1:17">
      <c r="A2537" s="11">
        <v>4607081573036</v>
      </c>
      <c r="B2537" s="1" t="s">
        <v>19</v>
      </c>
      <c r="C2537" s="12">
        <v>20210225</v>
      </c>
      <c r="D2537" s="12">
        <v>610538201209</v>
      </c>
      <c r="E2537" s="12" t="s">
        <v>19</v>
      </c>
      <c r="F2537" s="12">
        <v>20210307</v>
      </c>
      <c r="G2537" s="12" t="s">
        <v>20</v>
      </c>
      <c r="H2537" s="12" t="s">
        <v>29</v>
      </c>
      <c r="I2537" s="12" t="s">
        <v>302</v>
      </c>
      <c r="J2537" s="12">
        <v>1.52</v>
      </c>
      <c r="K2537" s="12" t="s">
        <v>23</v>
      </c>
      <c r="L2537">
        <f t="shared" si="78"/>
        <v>2</v>
      </c>
      <c r="M2537">
        <f>MATCH(H:H,[1]价格表!$B$4:$B$35,0)</f>
        <v>3</v>
      </c>
      <c r="N2537" s="4">
        <f>IF(J2537&lt;=0.3,INDEX([1]价格表!$B$4:$I$31,M2537,2),IF(AND(J2537&gt;0.3,J2537&lt;=1),INDEX([1]价格表!$B$4:$I$31,M2537,3),IF(AND(J2537&gt;1,J2537&lt;=2.2),INDEX([1]价格表!$B$4:$I$31,M2537,4),IF(AND(J2537&gt;2.2,J2537&lt;=3.3),INDEX([1]价格表!$B$4:$I$31,M2537,5),IF(AND(J2537&gt;3.3,J2537&lt;=4),INDEX([1]价格表!$B$4:$I$31,M2537,6),IF(AND(J2537&gt;4,J2537&lt;=5.5),INDEX([1]价格表!$B$4:$I$31,M2537,7),IF(J2537&gt;5.5,2.6+INDEX([1]价格表!$B$4:$I$31,M2537,8)*L2537)))))))</f>
        <v>2.15</v>
      </c>
      <c r="O2537" s="3"/>
      <c r="P2537" s="3"/>
      <c r="Q2537" s="3">
        <f t="shared" si="79"/>
        <v>0</v>
      </c>
    </row>
    <row r="2538" spans="1:17">
      <c r="A2538" s="11">
        <v>4607081573133</v>
      </c>
      <c r="B2538" s="1" t="s">
        <v>19</v>
      </c>
      <c r="C2538" s="12">
        <v>20210225</v>
      </c>
      <c r="D2538" s="12">
        <v>610538201209</v>
      </c>
      <c r="E2538" s="12" t="s">
        <v>19</v>
      </c>
      <c r="F2538" s="12">
        <v>20210307</v>
      </c>
      <c r="G2538" s="12" t="s">
        <v>20</v>
      </c>
      <c r="H2538" s="12" t="s">
        <v>33</v>
      </c>
      <c r="I2538" s="12" t="s">
        <v>175</v>
      </c>
      <c r="J2538" s="12">
        <v>2.4</v>
      </c>
      <c r="K2538" s="12" t="s">
        <v>23</v>
      </c>
      <c r="L2538">
        <f t="shared" si="78"/>
        <v>3</v>
      </c>
      <c r="M2538">
        <f>MATCH(H:H,[1]价格表!$B$4:$B$35,0)</f>
        <v>7</v>
      </c>
      <c r="N2538" s="4">
        <f>IF(J2538&lt;=0.3,INDEX([1]价格表!$B$4:$I$31,M2538,2),IF(AND(J2538&gt;0.3,J2538&lt;=1),INDEX([1]价格表!$B$4:$I$31,M2538,3),IF(AND(J2538&gt;1,J2538&lt;=2.2),INDEX([1]价格表!$B$4:$I$31,M2538,4),IF(AND(J2538&gt;2.2,J2538&lt;=3.3),INDEX([1]价格表!$B$4:$I$31,M2538,5),IF(AND(J2538&gt;3.3,J2538&lt;=4),INDEX([1]价格表!$B$4:$I$31,M2538,6),IF(AND(J2538&gt;4,J2538&lt;=5.5),INDEX([1]价格表!$B$4:$I$31,M2538,7),IF(J2538&gt;5.5,2.6+INDEX([1]价格表!$B$4:$I$31,M2538,8)*L2538)))))))</f>
        <v>2.5</v>
      </c>
      <c r="O2538" s="3"/>
      <c r="P2538" s="3"/>
      <c r="Q2538" s="3">
        <f t="shared" si="79"/>
        <v>0</v>
      </c>
    </row>
    <row r="2539" spans="1:17">
      <c r="A2539" s="11">
        <v>4607081573280</v>
      </c>
      <c r="B2539" s="1" t="s">
        <v>19</v>
      </c>
      <c r="C2539" s="12">
        <v>20210225</v>
      </c>
      <c r="D2539" s="12">
        <v>610538201209</v>
      </c>
      <c r="E2539" s="12" t="s">
        <v>19</v>
      </c>
      <c r="F2539" s="12">
        <v>20210307</v>
      </c>
      <c r="G2539" s="12" t="s">
        <v>20</v>
      </c>
      <c r="H2539" s="12" t="s">
        <v>21</v>
      </c>
      <c r="I2539" s="12" t="s">
        <v>90</v>
      </c>
      <c r="J2539" s="12">
        <v>2.44</v>
      </c>
      <c r="K2539" s="12" t="s">
        <v>23</v>
      </c>
      <c r="L2539">
        <f t="shared" si="78"/>
        <v>3</v>
      </c>
      <c r="M2539">
        <f>MATCH(H:H,[1]价格表!$B$4:$B$35,0)</f>
        <v>15</v>
      </c>
      <c r="N2539" s="4">
        <f>IF(J2539&lt;=0.3,INDEX([1]价格表!$B$4:$I$31,M2539,2),IF(AND(J2539&gt;0.3,J2539&lt;=1),INDEX([1]价格表!$B$4:$I$31,M2539,3),IF(AND(J2539&gt;1,J2539&lt;=2.2),INDEX([1]价格表!$B$4:$I$31,M2539,4),IF(AND(J2539&gt;2.2,J2539&lt;=3.3),INDEX([1]价格表!$B$4:$I$31,M2539,5),IF(AND(J2539&gt;3.3,J2539&lt;=4),INDEX([1]价格表!$B$4:$I$31,M2539,6),IF(AND(J2539&gt;4,J2539&lt;=5.5),INDEX([1]价格表!$B$4:$I$31,M2539,7),IF(J2539&gt;5.5,2.6+INDEX([1]价格表!$B$4:$I$31,M2539,8)*L2539)))))))</f>
        <v>2.5</v>
      </c>
      <c r="O2539" s="3"/>
      <c r="P2539" s="3"/>
      <c r="Q2539" s="3">
        <f t="shared" si="79"/>
        <v>0</v>
      </c>
    </row>
    <row r="2540" spans="1:17">
      <c r="A2540" s="11">
        <v>4607081573730</v>
      </c>
      <c r="B2540" s="1" t="s">
        <v>19</v>
      </c>
      <c r="C2540" s="12">
        <v>20210225</v>
      </c>
      <c r="D2540" s="12">
        <v>610538201209</v>
      </c>
      <c r="E2540" s="12" t="s">
        <v>19</v>
      </c>
      <c r="F2540" s="12">
        <v>20210307</v>
      </c>
      <c r="G2540" s="12" t="s">
        <v>20</v>
      </c>
      <c r="H2540" s="12" t="s">
        <v>21</v>
      </c>
      <c r="I2540" s="12" t="s">
        <v>143</v>
      </c>
      <c r="J2540" s="12">
        <v>2.34</v>
      </c>
      <c r="K2540" s="12" t="s">
        <v>23</v>
      </c>
      <c r="L2540">
        <f t="shared" si="78"/>
        <v>3</v>
      </c>
      <c r="M2540">
        <f>MATCH(H:H,[1]价格表!$B$4:$B$35,0)</f>
        <v>15</v>
      </c>
      <c r="N2540" s="4">
        <f>IF(J2540&lt;=0.3,INDEX([1]价格表!$B$4:$I$31,M2540,2),IF(AND(J2540&gt;0.3,J2540&lt;=1),INDEX([1]价格表!$B$4:$I$31,M2540,3),IF(AND(J2540&gt;1,J2540&lt;=2.2),INDEX([1]价格表!$B$4:$I$31,M2540,4),IF(AND(J2540&gt;2.2,J2540&lt;=3.3),INDEX([1]价格表!$B$4:$I$31,M2540,5),IF(AND(J2540&gt;3.3,J2540&lt;=4),INDEX([1]价格表!$B$4:$I$31,M2540,6),IF(AND(J2540&gt;4,J2540&lt;=5.5),INDEX([1]价格表!$B$4:$I$31,M2540,7),IF(J2540&gt;5.5,2.6+INDEX([1]价格表!$B$4:$I$31,M2540,8)*L2540)))))))</f>
        <v>2.5</v>
      </c>
      <c r="O2540" s="5">
        <v>1.39</v>
      </c>
      <c r="P2540" s="5">
        <v>2.15</v>
      </c>
      <c r="Q2540" s="3">
        <f t="shared" si="79"/>
        <v>-0.35</v>
      </c>
    </row>
    <row r="2541" spans="1:17">
      <c r="A2541" s="11">
        <v>4607081573783</v>
      </c>
      <c r="B2541" s="1" t="s">
        <v>19</v>
      </c>
      <c r="C2541" s="12">
        <v>20210225</v>
      </c>
      <c r="D2541" s="12">
        <v>610538201209</v>
      </c>
      <c r="E2541" s="12" t="s">
        <v>19</v>
      </c>
      <c r="F2541" s="12">
        <v>20210307</v>
      </c>
      <c r="G2541" s="12" t="s">
        <v>20</v>
      </c>
      <c r="H2541" s="12" t="s">
        <v>24</v>
      </c>
      <c r="I2541" s="12" t="s">
        <v>25</v>
      </c>
      <c r="J2541" s="12">
        <v>1.5</v>
      </c>
      <c r="K2541" s="12" t="s">
        <v>23</v>
      </c>
      <c r="L2541">
        <f t="shared" si="78"/>
        <v>2</v>
      </c>
      <c r="M2541">
        <f>MATCH(H:H,[1]价格表!$B$4:$B$35,0)</f>
        <v>1</v>
      </c>
      <c r="N2541" s="4">
        <f>IF(J2541&lt;=0.3,INDEX([1]价格表!$B$4:$I$31,M2541,2),IF(AND(J2541&gt;0.3,J2541&lt;=1),INDEX([1]价格表!$B$4:$I$31,M2541,3),IF(AND(J2541&gt;1,J2541&lt;=2.2),INDEX([1]价格表!$B$4:$I$31,M2541,4),IF(AND(J2541&gt;2.2,J2541&lt;=3.3),INDEX([1]价格表!$B$4:$I$31,M2541,5),IF(AND(J2541&gt;3.3,J2541&lt;=4),INDEX([1]价格表!$B$4:$I$31,M2541,6),IF(AND(J2541&gt;4,J2541&lt;=5.5),INDEX([1]价格表!$B$4:$I$31,M2541,7),IF(J2541&gt;5.5,2.6+INDEX([1]价格表!$B$4:$I$31,M2541,8)*L2541)))))))</f>
        <v>2.15</v>
      </c>
      <c r="O2541" s="3"/>
      <c r="P2541" s="3"/>
      <c r="Q2541" s="3">
        <f t="shared" si="79"/>
        <v>0</v>
      </c>
    </row>
    <row r="2542" spans="1:17">
      <c r="A2542" s="11">
        <v>4607081600997</v>
      </c>
      <c r="B2542" s="1" t="s">
        <v>19</v>
      </c>
      <c r="C2542" s="12">
        <v>20210225</v>
      </c>
      <c r="D2542" s="12">
        <v>610538201209</v>
      </c>
      <c r="E2542" s="12" t="s">
        <v>19</v>
      </c>
      <c r="F2542" s="12">
        <v>20210307</v>
      </c>
      <c r="G2542" s="12" t="s">
        <v>20</v>
      </c>
      <c r="H2542" s="12" t="s">
        <v>33</v>
      </c>
      <c r="I2542" s="12" t="s">
        <v>69</v>
      </c>
      <c r="J2542" s="12">
        <v>2.32</v>
      </c>
      <c r="K2542" s="12" t="s">
        <v>23</v>
      </c>
      <c r="L2542">
        <f t="shared" si="78"/>
        <v>3</v>
      </c>
      <c r="M2542">
        <f>MATCH(H:H,[1]价格表!$B$4:$B$35,0)</f>
        <v>7</v>
      </c>
      <c r="N2542" s="4">
        <f>IF(J2542&lt;=0.3,INDEX([1]价格表!$B$4:$I$31,M2542,2),IF(AND(J2542&gt;0.3,J2542&lt;=1),INDEX([1]价格表!$B$4:$I$31,M2542,3),IF(AND(J2542&gt;1,J2542&lt;=2.2),INDEX([1]价格表!$B$4:$I$31,M2542,4),IF(AND(J2542&gt;2.2,J2542&lt;=3.3),INDEX([1]价格表!$B$4:$I$31,M2542,5),IF(AND(J2542&gt;3.3,J2542&lt;=4),INDEX([1]价格表!$B$4:$I$31,M2542,6),IF(AND(J2542&gt;4,J2542&lt;=5.5),INDEX([1]价格表!$B$4:$I$31,M2542,7),IF(J2542&gt;5.5,2.6+INDEX([1]价格表!$B$4:$I$31,M2542,8)*L2542)))))))</f>
        <v>2.5</v>
      </c>
      <c r="O2542" s="5">
        <v>1.05</v>
      </c>
      <c r="P2542" s="5">
        <v>2.15</v>
      </c>
      <c r="Q2542" s="3">
        <f t="shared" si="79"/>
        <v>-0.35</v>
      </c>
    </row>
    <row r="2543" spans="1:17">
      <c r="A2543" s="11">
        <v>4607081601097</v>
      </c>
      <c r="B2543" s="1" t="s">
        <v>19</v>
      </c>
      <c r="C2543" s="12">
        <v>20210225</v>
      </c>
      <c r="D2543" s="12">
        <v>610538201209</v>
      </c>
      <c r="E2543" s="12" t="s">
        <v>19</v>
      </c>
      <c r="F2543" s="12">
        <v>20210307</v>
      </c>
      <c r="G2543" s="12" t="s">
        <v>20</v>
      </c>
      <c r="H2543" s="12" t="s">
        <v>45</v>
      </c>
      <c r="I2543" s="12" t="s">
        <v>237</v>
      </c>
      <c r="J2543" s="12">
        <v>2.32</v>
      </c>
      <c r="K2543" s="12" t="s">
        <v>23</v>
      </c>
      <c r="L2543">
        <f t="shared" si="78"/>
        <v>3</v>
      </c>
      <c r="M2543">
        <f>MATCH(H:H,[1]价格表!$B$4:$B$35,0)</f>
        <v>20</v>
      </c>
      <c r="N2543" s="4">
        <f>IF(J2543&lt;=0.3,INDEX([1]价格表!$B$4:$I$31,M2543,2),IF(AND(J2543&gt;0.3,J2543&lt;=1),INDEX([1]价格表!$B$4:$I$31,M2543,3),IF(AND(J2543&gt;1,J2543&lt;=2.2),INDEX([1]价格表!$B$4:$I$31,M2543,4),IF(AND(J2543&gt;2.2,J2543&lt;=3.3),INDEX([1]价格表!$B$4:$I$31,M2543,5),IF(AND(J2543&gt;3.3,J2543&lt;=4),INDEX([1]价格表!$B$4:$I$31,M2543,6),IF(AND(J2543&gt;4,J2543&lt;=5.5),INDEX([1]价格表!$B$4:$I$31,M2543,7),IF(J2543&gt;5.5,2.6+INDEX([1]价格表!$B$4:$I$31,M2543,8)*L2543)))))))</f>
        <v>2.5</v>
      </c>
      <c r="O2543" s="5">
        <v>1.05</v>
      </c>
      <c r="P2543" s="5">
        <v>2.15</v>
      </c>
      <c r="Q2543" s="3">
        <f t="shared" si="79"/>
        <v>-0.35</v>
      </c>
    </row>
    <row r="2544" spans="1:17">
      <c r="A2544" s="11">
        <v>4607081601534</v>
      </c>
      <c r="B2544" s="1" t="s">
        <v>19</v>
      </c>
      <c r="C2544" s="12">
        <v>20210225</v>
      </c>
      <c r="D2544" s="12">
        <v>610538201209</v>
      </c>
      <c r="E2544" s="12" t="s">
        <v>19</v>
      </c>
      <c r="F2544" s="12">
        <v>20210307</v>
      </c>
      <c r="G2544" s="12" t="s">
        <v>20</v>
      </c>
      <c r="H2544" s="12" t="s">
        <v>33</v>
      </c>
      <c r="I2544" s="12" t="s">
        <v>159</v>
      </c>
      <c r="J2544" s="12">
        <v>2.32</v>
      </c>
      <c r="K2544" s="12" t="s">
        <v>23</v>
      </c>
      <c r="L2544">
        <f t="shared" si="78"/>
        <v>3</v>
      </c>
      <c r="M2544">
        <f>MATCH(H:H,[1]价格表!$B$4:$B$35,0)</f>
        <v>7</v>
      </c>
      <c r="N2544" s="4">
        <f>IF(J2544&lt;=0.3,INDEX([1]价格表!$B$4:$I$31,M2544,2),IF(AND(J2544&gt;0.3,J2544&lt;=1),INDEX([1]价格表!$B$4:$I$31,M2544,3),IF(AND(J2544&gt;1,J2544&lt;=2.2),INDEX([1]价格表!$B$4:$I$31,M2544,4),IF(AND(J2544&gt;2.2,J2544&lt;=3.3),INDEX([1]价格表!$B$4:$I$31,M2544,5),IF(AND(J2544&gt;3.3,J2544&lt;=4),INDEX([1]价格表!$B$4:$I$31,M2544,6),IF(AND(J2544&gt;4,J2544&lt;=5.5),INDEX([1]价格表!$B$4:$I$31,M2544,7),IF(J2544&gt;5.5,2.6+INDEX([1]价格表!$B$4:$I$31,M2544,8)*L2544)))))))</f>
        <v>2.5</v>
      </c>
      <c r="O2544" s="5">
        <v>1.05</v>
      </c>
      <c r="P2544" s="5">
        <v>2.15</v>
      </c>
      <c r="Q2544" s="3">
        <f t="shared" si="79"/>
        <v>-0.35</v>
      </c>
    </row>
    <row r="2545" spans="1:17">
      <c r="A2545" s="11">
        <v>4607081601602</v>
      </c>
      <c r="B2545" s="1" t="s">
        <v>19</v>
      </c>
      <c r="C2545" s="12">
        <v>20210225</v>
      </c>
      <c r="D2545" s="12">
        <v>610538201209</v>
      </c>
      <c r="E2545" s="12" t="s">
        <v>19</v>
      </c>
      <c r="F2545" s="12">
        <v>20210307</v>
      </c>
      <c r="G2545" s="12" t="s">
        <v>20</v>
      </c>
      <c r="H2545" s="12" t="s">
        <v>38</v>
      </c>
      <c r="I2545" s="12" t="s">
        <v>272</v>
      </c>
      <c r="J2545" s="12">
        <v>2.32</v>
      </c>
      <c r="K2545" s="12" t="s">
        <v>23</v>
      </c>
      <c r="L2545">
        <f t="shared" si="78"/>
        <v>3</v>
      </c>
      <c r="M2545">
        <f>MATCH(H:H,[1]价格表!$B$4:$B$35,0)</f>
        <v>5</v>
      </c>
      <c r="N2545" s="4">
        <f>IF(J2545&lt;=0.3,INDEX([1]价格表!$B$4:$I$31,M2545,2),IF(AND(J2545&gt;0.3,J2545&lt;=1),INDEX([1]价格表!$B$4:$I$31,M2545,3),IF(AND(J2545&gt;1,J2545&lt;=2.2),INDEX([1]价格表!$B$4:$I$31,M2545,4),IF(AND(J2545&gt;2.2,J2545&lt;=3.3),INDEX([1]价格表!$B$4:$I$31,M2545,5),IF(AND(J2545&gt;3.3,J2545&lt;=4),INDEX([1]价格表!$B$4:$I$31,M2545,6),IF(AND(J2545&gt;4,J2545&lt;=5.5),INDEX([1]价格表!$B$4:$I$31,M2545,7),IF(J2545&gt;5.5,2.6+INDEX([1]价格表!$B$4:$I$31,M2545,8)*L2545)))))))</f>
        <v>2.5</v>
      </c>
      <c r="O2545" s="5">
        <v>2.1</v>
      </c>
      <c r="P2545" s="5">
        <v>2.15</v>
      </c>
      <c r="Q2545" s="3">
        <f t="shared" si="79"/>
        <v>-0.35</v>
      </c>
    </row>
    <row r="2546" spans="1:17">
      <c r="A2546" s="11">
        <v>4607081601635</v>
      </c>
      <c r="B2546" s="1" t="s">
        <v>19</v>
      </c>
      <c r="C2546" s="12">
        <v>20210225</v>
      </c>
      <c r="D2546" s="12">
        <v>610538201209</v>
      </c>
      <c r="E2546" s="12" t="s">
        <v>19</v>
      </c>
      <c r="F2546" s="12">
        <v>20210307</v>
      </c>
      <c r="G2546" s="12" t="s">
        <v>20</v>
      </c>
      <c r="H2546" s="12" t="s">
        <v>27</v>
      </c>
      <c r="I2546" s="12" t="s">
        <v>254</v>
      </c>
      <c r="J2546" s="12">
        <v>2.38</v>
      </c>
      <c r="K2546" s="12" t="s">
        <v>23</v>
      </c>
      <c r="L2546">
        <f t="shared" si="78"/>
        <v>3</v>
      </c>
      <c r="M2546">
        <f>MATCH(H:H,[1]价格表!$B$4:$B$35,0)</f>
        <v>14</v>
      </c>
      <c r="N2546" s="4">
        <f>IF(J2546&lt;=0.3,INDEX([1]价格表!$B$4:$I$31,M2546,2),IF(AND(J2546&gt;0.3,J2546&lt;=1),INDEX([1]价格表!$B$4:$I$31,M2546,3),IF(AND(J2546&gt;1,J2546&lt;=2.2),INDEX([1]价格表!$B$4:$I$31,M2546,4),IF(AND(J2546&gt;2.2,J2546&lt;=3.3),INDEX([1]价格表!$B$4:$I$31,M2546,5),IF(AND(J2546&gt;3.3,J2546&lt;=4),INDEX([1]价格表!$B$4:$I$31,M2546,6),IF(AND(J2546&gt;4,J2546&lt;=5.5),INDEX([1]价格表!$B$4:$I$31,M2546,7),IF(J2546&gt;5.5,2.6+INDEX([1]价格表!$B$4:$I$31,M2546,8)*L2546)))))))</f>
        <v>2.5</v>
      </c>
      <c r="O2546" s="5">
        <v>2.1</v>
      </c>
      <c r="P2546" s="5">
        <v>2.15</v>
      </c>
      <c r="Q2546" s="3">
        <f t="shared" si="79"/>
        <v>-0.35</v>
      </c>
    </row>
    <row r="2547" spans="1:17">
      <c r="A2547" s="11">
        <v>4607081601716</v>
      </c>
      <c r="B2547" s="1" t="s">
        <v>19</v>
      </c>
      <c r="C2547" s="12">
        <v>20210225</v>
      </c>
      <c r="D2547" s="12">
        <v>610538201209</v>
      </c>
      <c r="E2547" s="12" t="s">
        <v>19</v>
      </c>
      <c r="F2547" s="12">
        <v>20210307</v>
      </c>
      <c r="G2547" s="12" t="s">
        <v>20</v>
      </c>
      <c r="H2547" s="12" t="s">
        <v>132</v>
      </c>
      <c r="I2547" s="12" t="s">
        <v>133</v>
      </c>
      <c r="J2547" s="12">
        <v>2.32</v>
      </c>
      <c r="K2547" s="12" t="s">
        <v>23</v>
      </c>
      <c r="L2547">
        <f t="shared" si="78"/>
        <v>3</v>
      </c>
      <c r="M2547">
        <f>MATCH(H:H,[1]价格表!$B$4:$B$35,0)</f>
        <v>19</v>
      </c>
      <c r="N2547" s="4">
        <f>IF(J2547&lt;=0.3,INDEX([1]价格表!$B$4:$I$31,M2547,2),IF(AND(J2547&gt;0.3,J2547&lt;=1),INDEX([1]价格表!$B$4:$I$31,M2547,3),IF(AND(J2547&gt;1,J2547&lt;=2.2),INDEX([1]价格表!$B$4:$I$31,M2547,4),IF(AND(J2547&gt;2.2,J2547&lt;=3.3),INDEX([1]价格表!$B$4:$I$31,M2547,5),IF(AND(J2547&gt;3.3,J2547&lt;=4),INDEX([1]价格表!$B$4:$I$31,M2547,6),IF(AND(J2547&gt;4,J2547&lt;=5.5),INDEX([1]价格表!$B$4:$I$31,M2547,7),IF(J2547&gt;5.5,2.6+INDEX([1]价格表!$B$4:$I$31,M2547,8)*L2547)))))))</f>
        <v>2.5</v>
      </c>
      <c r="O2547" s="5">
        <v>1.05</v>
      </c>
      <c r="P2547" s="5">
        <v>2.15</v>
      </c>
      <c r="Q2547" s="3">
        <f t="shared" si="79"/>
        <v>-0.35</v>
      </c>
    </row>
    <row r="2548" spans="1:17">
      <c r="A2548" s="11">
        <v>4607081601893</v>
      </c>
      <c r="B2548" s="1" t="s">
        <v>19</v>
      </c>
      <c r="C2548" s="12">
        <v>20210225</v>
      </c>
      <c r="D2548" s="12">
        <v>610538201209</v>
      </c>
      <c r="E2548" s="12" t="s">
        <v>19</v>
      </c>
      <c r="F2548" s="12">
        <v>20210307</v>
      </c>
      <c r="G2548" s="12" t="s">
        <v>20</v>
      </c>
      <c r="H2548" s="12" t="s">
        <v>45</v>
      </c>
      <c r="I2548" s="12" t="s">
        <v>84</v>
      </c>
      <c r="J2548" s="12">
        <v>2.32</v>
      </c>
      <c r="K2548" s="12" t="s">
        <v>23</v>
      </c>
      <c r="L2548">
        <f t="shared" si="78"/>
        <v>3</v>
      </c>
      <c r="M2548">
        <f>MATCH(H:H,[1]价格表!$B$4:$B$35,0)</f>
        <v>20</v>
      </c>
      <c r="N2548" s="4">
        <f>IF(J2548&lt;=0.3,INDEX([1]价格表!$B$4:$I$31,M2548,2),IF(AND(J2548&gt;0.3,J2548&lt;=1),INDEX([1]价格表!$B$4:$I$31,M2548,3),IF(AND(J2548&gt;1,J2548&lt;=2.2),INDEX([1]价格表!$B$4:$I$31,M2548,4),IF(AND(J2548&gt;2.2,J2548&lt;=3.3),INDEX([1]价格表!$B$4:$I$31,M2548,5),IF(AND(J2548&gt;3.3,J2548&lt;=4),INDEX([1]价格表!$B$4:$I$31,M2548,6),IF(AND(J2548&gt;4,J2548&lt;=5.5),INDEX([1]价格表!$B$4:$I$31,M2548,7),IF(J2548&gt;5.5,2.6+INDEX([1]价格表!$B$4:$I$31,M2548,8)*L2548)))))))</f>
        <v>2.5</v>
      </c>
      <c r="O2548" s="5">
        <v>1.05</v>
      </c>
      <c r="P2548" s="5">
        <v>2.15</v>
      </c>
      <c r="Q2548" s="3">
        <f t="shared" si="79"/>
        <v>-0.35</v>
      </c>
    </row>
    <row r="2549" spans="1:17">
      <c r="A2549" s="11">
        <v>4607081602172</v>
      </c>
      <c r="B2549" s="1" t="s">
        <v>19</v>
      </c>
      <c r="C2549" s="12">
        <v>20210225</v>
      </c>
      <c r="D2549" s="12">
        <v>610538201209</v>
      </c>
      <c r="E2549" s="12" t="s">
        <v>19</v>
      </c>
      <c r="F2549" s="12">
        <v>20210307</v>
      </c>
      <c r="G2549" s="12" t="s">
        <v>20</v>
      </c>
      <c r="H2549" s="12" t="s">
        <v>33</v>
      </c>
      <c r="I2549" s="12" t="s">
        <v>225</v>
      </c>
      <c r="J2549" s="12">
        <v>2.32</v>
      </c>
      <c r="K2549" s="12" t="s">
        <v>23</v>
      </c>
      <c r="L2549">
        <f t="shared" si="78"/>
        <v>3</v>
      </c>
      <c r="M2549">
        <f>MATCH(H:H,[1]价格表!$B$4:$B$35,0)</f>
        <v>7</v>
      </c>
      <c r="N2549" s="4">
        <f>IF(J2549&lt;=0.3,INDEX([1]价格表!$B$4:$I$31,M2549,2),IF(AND(J2549&gt;0.3,J2549&lt;=1),INDEX([1]价格表!$B$4:$I$31,M2549,3),IF(AND(J2549&gt;1,J2549&lt;=2.2),INDEX([1]价格表!$B$4:$I$31,M2549,4),IF(AND(J2549&gt;2.2,J2549&lt;=3.3),INDEX([1]价格表!$B$4:$I$31,M2549,5),IF(AND(J2549&gt;3.3,J2549&lt;=4),INDEX([1]价格表!$B$4:$I$31,M2549,6),IF(AND(J2549&gt;4,J2549&lt;=5.5),INDEX([1]价格表!$B$4:$I$31,M2549,7),IF(J2549&gt;5.5,2.6+INDEX([1]价格表!$B$4:$I$31,M2549,8)*L2549)))))))</f>
        <v>2.5</v>
      </c>
      <c r="O2549" s="5">
        <v>1.05</v>
      </c>
      <c r="P2549" s="5">
        <v>2.15</v>
      </c>
      <c r="Q2549" s="3">
        <f t="shared" si="79"/>
        <v>-0.35</v>
      </c>
    </row>
    <row r="2550" spans="1:17">
      <c r="A2550" s="11">
        <v>4607081602250</v>
      </c>
      <c r="B2550" s="1" t="s">
        <v>19</v>
      </c>
      <c r="C2550" s="12">
        <v>20210225</v>
      </c>
      <c r="D2550" s="12">
        <v>610538201209</v>
      </c>
      <c r="E2550" s="12" t="s">
        <v>19</v>
      </c>
      <c r="F2550" s="12">
        <v>20210307</v>
      </c>
      <c r="G2550" s="12" t="s">
        <v>20</v>
      </c>
      <c r="H2550" s="12" t="s">
        <v>54</v>
      </c>
      <c r="I2550" s="12" t="s">
        <v>68</v>
      </c>
      <c r="J2550" s="12">
        <v>2.32</v>
      </c>
      <c r="K2550" s="12" t="s">
        <v>23</v>
      </c>
      <c r="L2550">
        <f t="shared" si="78"/>
        <v>3</v>
      </c>
      <c r="M2550">
        <f>MATCH(H:H,[1]价格表!$B$4:$B$35,0)</f>
        <v>10</v>
      </c>
      <c r="N2550" s="4">
        <f>IF(J2550&lt;=0.3,INDEX([1]价格表!$B$4:$I$31,M2550,2),IF(AND(J2550&gt;0.3,J2550&lt;=1),INDEX([1]价格表!$B$4:$I$31,M2550,3),IF(AND(J2550&gt;1,J2550&lt;=2.2),INDEX([1]价格表!$B$4:$I$31,M2550,4),IF(AND(J2550&gt;2.2,J2550&lt;=3.3),INDEX([1]价格表!$B$4:$I$31,M2550,5),IF(AND(J2550&gt;3.3,J2550&lt;=4),INDEX([1]价格表!$B$4:$I$31,M2550,6),IF(AND(J2550&gt;4,J2550&lt;=5.5),INDEX([1]价格表!$B$4:$I$31,M2550,7),IF(J2550&gt;5.5,2.6+INDEX([1]价格表!$B$4:$I$31,M2550,8)*L2550)))))))</f>
        <v>2.5</v>
      </c>
      <c r="O2550" s="5">
        <v>1.05</v>
      </c>
      <c r="P2550" s="5">
        <v>2.15</v>
      </c>
      <c r="Q2550" s="3">
        <f t="shared" si="79"/>
        <v>-0.35</v>
      </c>
    </row>
    <row r="2551" spans="1:17">
      <c r="A2551" s="11">
        <v>4607081602351</v>
      </c>
      <c r="B2551" s="1" t="s">
        <v>19</v>
      </c>
      <c r="C2551" s="12">
        <v>20210225</v>
      </c>
      <c r="D2551" s="12">
        <v>610538201209</v>
      </c>
      <c r="E2551" s="12" t="s">
        <v>19</v>
      </c>
      <c r="F2551" s="12">
        <v>20210307</v>
      </c>
      <c r="G2551" s="12" t="s">
        <v>20</v>
      </c>
      <c r="H2551" s="12" t="s">
        <v>21</v>
      </c>
      <c r="I2551" s="12" t="s">
        <v>229</v>
      </c>
      <c r="J2551" s="12">
        <v>2.32</v>
      </c>
      <c r="K2551" s="12" t="s">
        <v>23</v>
      </c>
      <c r="L2551">
        <f t="shared" si="78"/>
        <v>3</v>
      </c>
      <c r="M2551">
        <f>MATCH(H:H,[1]价格表!$B$4:$B$35,0)</f>
        <v>15</v>
      </c>
      <c r="N2551" s="4">
        <f>IF(J2551&lt;=0.3,INDEX([1]价格表!$B$4:$I$31,M2551,2),IF(AND(J2551&gt;0.3,J2551&lt;=1),INDEX([1]价格表!$B$4:$I$31,M2551,3),IF(AND(J2551&gt;1,J2551&lt;=2.2),INDEX([1]价格表!$B$4:$I$31,M2551,4),IF(AND(J2551&gt;2.2,J2551&lt;=3.3),INDEX([1]价格表!$B$4:$I$31,M2551,5),IF(AND(J2551&gt;3.3,J2551&lt;=4),INDEX([1]价格表!$B$4:$I$31,M2551,6),IF(AND(J2551&gt;4,J2551&lt;=5.5),INDEX([1]价格表!$B$4:$I$31,M2551,7),IF(J2551&gt;5.5,2.6+INDEX([1]价格表!$B$4:$I$31,M2551,8)*L2551)))))))</f>
        <v>2.5</v>
      </c>
      <c r="O2551" s="5">
        <v>1.05</v>
      </c>
      <c r="P2551" s="5">
        <v>2.15</v>
      </c>
      <c r="Q2551" s="3">
        <f t="shared" si="79"/>
        <v>-0.35</v>
      </c>
    </row>
    <row r="2552" spans="1:17">
      <c r="A2552" s="11">
        <v>4607081604925</v>
      </c>
      <c r="B2552" s="1" t="s">
        <v>19</v>
      </c>
      <c r="C2552" s="12">
        <v>20210225</v>
      </c>
      <c r="D2552" s="12">
        <v>610538201209</v>
      </c>
      <c r="E2552" s="12" t="s">
        <v>19</v>
      </c>
      <c r="F2552" s="12">
        <v>20210307</v>
      </c>
      <c r="G2552" s="12" t="s">
        <v>20</v>
      </c>
      <c r="H2552" s="12" t="s">
        <v>45</v>
      </c>
      <c r="I2552" s="12" t="s">
        <v>84</v>
      </c>
      <c r="J2552" s="12">
        <v>2.32</v>
      </c>
      <c r="K2552" s="12" t="s">
        <v>23</v>
      </c>
      <c r="L2552">
        <f t="shared" si="78"/>
        <v>3</v>
      </c>
      <c r="M2552">
        <f>MATCH(H:H,[1]价格表!$B$4:$B$35,0)</f>
        <v>20</v>
      </c>
      <c r="N2552" s="4">
        <f>IF(J2552&lt;=0.3,INDEX([1]价格表!$B$4:$I$31,M2552,2),IF(AND(J2552&gt;0.3,J2552&lt;=1),INDEX([1]价格表!$B$4:$I$31,M2552,3),IF(AND(J2552&gt;1,J2552&lt;=2.2),INDEX([1]价格表!$B$4:$I$31,M2552,4),IF(AND(J2552&gt;2.2,J2552&lt;=3.3),INDEX([1]价格表!$B$4:$I$31,M2552,5),IF(AND(J2552&gt;3.3,J2552&lt;=4),INDEX([1]价格表!$B$4:$I$31,M2552,6),IF(AND(J2552&gt;4,J2552&lt;=5.5),INDEX([1]价格表!$B$4:$I$31,M2552,7),IF(J2552&gt;5.5,2.6+INDEX([1]价格表!$B$4:$I$31,M2552,8)*L2552)))))))</f>
        <v>2.5</v>
      </c>
      <c r="O2552" s="5">
        <v>1.05</v>
      </c>
      <c r="P2552" s="5">
        <v>2.15</v>
      </c>
      <c r="Q2552" s="3">
        <f t="shared" si="79"/>
        <v>-0.35</v>
      </c>
    </row>
    <row r="2553" spans="1:17">
      <c r="A2553" s="11">
        <v>4607081605054</v>
      </c>
      <c r="B2553" s="1" t="s">
        <v>19</v>
      </c>
      <c r="C2553" s="12">
        <v>20210225</v>
      </c>
      <c r="D2553" s="12">
        <v>610538201209</v>
      </c>
      <c r="E2553" s="12" t="s">
        <v>19</v>
      </c>
      <c r="F2553" s="12">
        <v>20210307</v>
      </c>
      <c r="G2553" s="12" t="s">
        <v>20</v>
      </c>
      <c r="H2553" s="12" t="s">
        <v>138</v>
      </c>
      <c r="I2553" s="12" t="s">
        <v>139</v>
      </c>
      <c r="J2553" s="12">
        <v>2.32</v>
      </c>
      <c r="K2553" s="12" t="s">
        <v>23</v>
      </c>
      <c r="L2553">
        <f t="shared" si="78"/>
        <v>3</v>
      </c>
      <c r="M2553">
        <f>MATCH(H:H,[1]价格表!$B$4:$B$35,0)</f>
        <v>23</v>
      </c>
      <c r="N2553" s="4">
        <f>IF(J2553&lt;=0.3,INDEX([1]价格表!$B$4:$I$31,M2553,2),IF(AND(J2553&gt;0.3,J2553&lt;=1),INDEX([1]价格表!$B$4:$I$31,M2553,3),IF(AND(J2553&gt;1,J2553&lt;=2.2),INDEX([1]价格表!$B$4:$I$31,M2553,4),IF(AND(J2553&gt;2.2,J2553&lt;=3.3),INDEX([1]价格表!$B$4:$I$31,M2553,5),IF(AND(J2553&gt;3.3,J2553&lt;=4),INDEX([1]价格表!$B$4:$I$31,M2553,6),IF(AND(J2553&gt;4,J2553&lt;=5.5),INDEX([1]价格表!$B$4:$I$31,M2553,7),IF(J2553&gt;5.5,2.6+INDEX([1]价格表!$B$4:$I$31,M2553,8)*L2553)))))))</f>
        <v>2.5</v>
      </c>
      <c r="O2553" s="5">
        <v>1.05</v>
      </c>
      <c r="P2553" s="5">
        <v>2.15</v>
      </c>
      <c r="Q2553" s="3">
        <f t="shared" si="79"/>
        <v>-0.35</v>
      </c>
    </row>
    <row r="2554" spans="1:17">
      <c r="A2554" s="11">
        <v>4607081606613</v>
      </c>
      <c r="B2554" s="1" t="s">
        <v>19</v>
      </c>
      <c r="C2554" s="12">
        <v>20210225</v>
      </c>
      <c r="D2554" s="12">
        <v>610538201209</v>
      </c>
      <c r="E2554" s="12" t="s">
        <v>19</v>
      </c>
      <c r="F2554" s="12">
        <v>20210307</v>
      </c>
      <c r="G2554" s="12" t="s">
        <v>20</v>
      </c>
      <c r="H2554" s="12" t="s">
        <v>33</v>
      </c>
      <c r="I2554" s="12" t="s">
        <v>247</v>
      </c>
      <c r="J2554" s="12">
        <v>2.4</v>
      </c>
      <c r="K2554" s="12" t="s">
        <v>23</v>
      </c>
      <c r="L2554">
        <f t="shared" si="78"/>
        <v>3</v>
      </c>
      <c r="M2554">
        <f>MATCH(H:H,[1]价格表!$B$4:$B$35,0)</f>
        <v>7</v>
      </c>
      <c r="N2554" s="4">
        <f>IF(J2554&lt;=0.3,INDEX([1]价格表!$B$4:$I$31,M2554,2),IF(AND(J2554&gt;0.3,J2554&lt;=1),INDEX([1]价格表!$B$4:$I$31,M2554,3),IF(AND(J2554&gt;1,J2554&lt;=2.2),INDEX([1]价格表!$B$4:$I$31,M2554,4),IF(AND(J2554&gt;2.2,J2554&lt;=3.3),INDEX([1]价格表!$B$4:$I$31,M2554,5),IF(AND(J2554&gt;3.3,J2554&lt;=4),INDEX([1]价格表!$B$4:$I$31,M2554,6),IF(AND(J2554&gt;4,J2554&lt;=5.5),INDEX([1]价格表!$B$4:$I$31,M2554,7),IF(J2554&gt;5.5,2.6+INDEX([1]价格表!$B$4:$I$31,M2554,8)*L2554)))))))</f>
        <v>2.5</v>
      </c>
      <c r="O2554" s="5">
        <v>2.1</v>
      </c>
      <c r="P2554" s="5">
        <v>2.15</v>
      </c>
      <c r="Q2554" s="3">
        <f t="shared" si="79"/>
        <v>-0.35</v>
      </c>
    </row>
    <row r="2555" spans="1:17">
      <c r="A2555" s="11">
        <v>4607081606765</v>
      </c>
      <c r="B2555" s="1" t="s">
        <v>19</v>
      </c>
      <c r="C2555" s="12">
        <v>20210225</v>
      </c>
      <c r="D2555" s="12">
        <v>610538201209</v>
      </c>
      <c r="E2555" s="12" t="s">
        <v>19</v>
      </c>
      <c r="F2555" s="12">
        <v>20210307</v>
      </c>
      <c r="G2555" s="12" t="s">
        <v>20</v>
      </c>
      <c r="H2555" s="12" t="s">
        <v>33</v>
      </c>
      <c r="I2555" s="12" t="s">
        <v>247</v>
      </c>
      <c r="J2555" s="12">
        <v>2.32</v>
      </c>
      <c r="K2555" s="12" t="s">
        <v>23</v>
      </c>
      <c r="L2555">
        <f t="shared" si="78"/>
        <v>3</v>
      </c>
      <c r="M2555">
        <f>MATCH(H:H,[1]价格表!$B$4:$B$35,0)</f>
        <v>7</v>
      </c>
      <c r="N2555" s="4">
        <f>IF(J2555&lt;=0.3,INDEX([1]价格表!$B$4:$I$31,M2555,2),IF(AND(J2555&gt;0.3,J2555&lt;=1),INDEX([1]价格表!$B$4:$I$31,M2555,3),IF(AND(J2555&gt;1,J2555&lt;=2.2),INDEX([1]价格表!$B$4:$I$31,M2555,4),IF(AND(J2555&gt;2.2,J2555&lt;=3.3),INDEX([1]价格表!$B$4:$I$31,M2555,5),IF(AND(J2555&gt;3.3,J2555&lt;=4),INDEX([1]价格表!$B$4:$I$31,M2555,6),IF(AND(J2555&gt;4,J2555&lt;=5.5),INDEX([1]价格表!$B$4:$I$31,M2555,7),IF(J2555&gt;5.5,2.6+INDEX([1]价格表!$B$4:$I$31,M2555,8)*L2555)))))))</f>
        <v>2.5</v>
      </c>
      <c r="O2555" s="5">
        <v>2.1</v>
      </c>
      <c r="P2555" s="5">
        <v>2.15</v>
      </c>
      <c r="Q2555" s="3">
        <f t="shared" si="79"/>
        <v>-0.35</v>
      </c>
    </row>
    <row r="2556" spans="1:17">
      <c r="A2556" s="11">
        <v>4607081606911</v>
      </c>
      <c r="B2556" s="1" t="s">
        <v>19</v>
      </c>
      <c r="C2556" s="12">
        <v>20210225</v>
      </c>
      <c r="D2556" s="12">
        <v>610538201209</v>
      </c>
      <c r="E2556" s="12" t="s">
        <v>19</v>
      </c>
      <c r="F2556" s="12">
        <v>20210307</v>
      </c>
      <c r="G2556" s="12" t="s">
        <v>20</v>
      </c>
      <c r="H2556" s="12" t="s">
        <v>226</v>
      </c>
      <c r="I2556" s="12" t="s">
        <v>269</v>
      </c>
      <c r="J2556" s="12">
        <v>2.32</v>
      </c>
      <c r="K2556" s="12" t="s">
        <v>23</v>
      </c>
      <c r="L2556">
        <f t="shared" si="78"/>
        <v>3</v>
      </c>
      <c r="M2556">
        <f>MATCH(H:H,[1]价格表!$B$4:$B$35,0)</f>
        <v>25</v>
      </c>
      <c r="N2556" s="4">
        <f>IF(J2556&lt;=0.3,INDEX([1]价格表!$B$4:$I$31,M2556,2),IF(AND(J2556&gt;0.3,J2556&lt;=1),INDEX([1]价格表!$B$4:$I$31,M2556,3),IF(AND(J2556&gt;1,J2556&lt;=2.2),INDEX([1]价格表!$B$4:$I$31,M2556,4),IF(AND(J2556&gt;2.2,J2556&lt;=3.3),INDEX([1]价格表!$B$4:$I$31,M2556,5),IF(AND(J2556&gt;3.3,J2556&lt;=4),INDEX([1]价格表!$B$4:$I$31,M2556,6),IF(AND(J2556&gt;4,J2556&lt;=5.5),INDEX([1]价格表!$B$4:$I$31,M2556,7),IF(J2556&gt;5.5,2.6+INDEX([1]价格表!$B$4:$I$31,M2556,8)*L2556)))))))</f>
        <v>2.5</v>
      </c>
      <c r="O2556" s="5">
        <v>1.05</v>
      </c>
      <c r="P2556" s="5">
        <v>2.15</v>
      </c>
      <c r="Q2556" s="3">
        <f t="shared" si="79"/>
        <v>-0.35</v>
      </c>
    </row>
    <row r="2557" spans="1:17">
      <c r="A2557" s="11">
        <v>4607081606967</v>
      </c>
      <c r="B2557" s="1" t="s">
        <v>19</v>
      </c>
      <c r="C2557" s="12">
        <v>20210225</v>
      </c>
      <c r="D2557" s="12">
        <v>610538201209</v>
      </c>
      <c r="E2557" s="12" t="s">
        <v>19</v>
      </c>
      <c r="F2557" s="12">
        <v>20210307</v>
      </c>
      <c r="G2557" s="12" t="s">
        <v>20</v>
      </c>
      <c r="H2557" s="12" t="s">
        <v>132</v>
      </c>
      <c r="I2557" s="12" t="s">
        <v>251</v>
      </c>
      <c r="J2557" s="12">
        <v>2.32</v>
      </c>
      <c r="K2557" s="12" t="s">
        <v>23</v>
      </c>
      <c r="L2557">
        <f t="shared" si="78"/>
        <v>3</v>
      </c>
      <c r="M2557">
        <f>MATCH(H:H,[1]价格表!$B$4:$B$35,0)</f>
        <v>19</v>
      </c>
      <c r="N2557" s="4">
        <f>IF(J2557&lt;=0.3,INDEX([1]价格表!$B$4:$I$31,M2557,2),IF(AND(J2557&gt;0.3,J2557&lt;=1),INDEX([1]价格表!$B$4:$I$31,M2557,3),IF(AND(J2557&gt;1,J2557&lt;=2.2),INDEX([1]价格表!$B$4:$I$31,M2557,4),IF(AND(J2557&gt;2.2,J2557&lt;=3.3),INDEX([1]价格表!$B$4:$I$31,M2557,5),IF(AND(J2557&gt;3.3,J2557&lt;=4),INDEX([1]价格表!$B$4:$I$31,M2557,6),IF(AND(J2557&gt;4,J2557&lt;=5.5),INDEX([1]价格表!$B$4:$I$31,M2557,7),IF(J2557&gt;5.5,2.6+INDEX([1]价格表!$B$4:$I$31,M2557,8)*L2557)))))))</f>
        <v>2.5</v>
      </c>
      <c r="O2557" s="5">
        <v>1.05</v>
      </c>
      <c r="P2557" s="5">
        <v>2.15</v>
      </c>
      <c r="Q2557" s="3">
        <f t="shared" si="79"/>
        <v>-0.35</v>
      </c>
    </row>
    <row r="2558" spans="1:17">
      <c r="A2558" s="11">
        <v>4607081607260</v>
      </c>
      <c r="B2558" s="1" t="s">
        <v>19</v>
      </c>
      <c r="C2558" s="12">
        <v>20210225</v>
      </c>
      <c r="D2558" s="12">
        <v>610538201209</v>
      </c>
      <c r="E2558" s="12" t="s">
        <v>19</v>
      </c>
      <c r="F2558" s="12">
        <v>20210307</v>
      </c>
      <c r="G2558" s="12" t="s">
        <v>20</v>
      </c>
      <c r="H2558" s="12" t="s">
        <v>52</v>
      </c>
      <c r="I2558" s="12" t="s">
        <v>128</v>
      </c>
      <c r="J2558" s="12">
        <v>2.34</v>
      </c>
      <c r="K2558" s="12" t="s">
        <v>23</v>
      </c>
      <c r="L2558">
        <f t="shared" si="78"/>
        <v>3</v>
      </c>
      <c r="M2558">
        <f>MATCH(H:H,[1]价格表!$B$4:$B$35,0)</f>
        <v>21</v>
      </c>
      <c r="N2558" s="4">
        <f>IF(J2558&lt;=0.3,INDEX([1]价格表!$B$4:$I$31,M2558,2),IF(AND(J2558&gt;0.3,J2558&lt;=1),INDEX([1]价格表!$B$4:$I$31,M2558,3),IF(AND(J2558&gt;1,J2558&lt;=2.2),INDEX([1]价格表!$B$4:$I$31,M2558,4),IF(AND(J2558&gt;2.2,J2558&lt;=3.3),INDEX([1]价格表!$B$4:$I$31,M2558,5),IF(AND(J2558&gt;3.3,J2558&lt;=4),INDEX([1]价格表!$B$4:$I$31,M2558,6),IF(AND(J2558&gt;4,J2558&lt;=5.5),INDEX([1]价格表!$B$4:$I$31,M2558,7),IF(J2558&gt;5.5,2.6+INDEX([1]价格表!$B$4:$I$31,M2558,8)*L2558)))))))</f>
        <v>2.5</v>
      </c>
      <c r="O2558" s="5">
        <v>2.1</v>
      </c>
      <c r="P2558" s="5">
        <v>2.15</v>
      </c>
      <c r="Q2558" s="3">
        <f t="shared" si="79"/>
        <v>-0.35</v>
      </c>
    </row>
    <row r="2559" spans="1:17">
      <c r="A2559" s="11">
        <v>4607081607295</v>
      </c>
      <c r="B2559" s="1" t="s">
        <v>19</v>
      </c>
      <c r="C2559" s="12">
        <v>20210225</v>
      </c>
      <c r="D2559" s="12">
        <v>610538201209</v>
      </c>
      <c r="E2559" s="12" t="s">
        <v>19</v>
      </c>
      <c r="F2559" s="12">
        <v>20210307</v>
      </c>
      <c r="G2559" s="12" t="s">
        <v>20</v>
      </c>
      <c r="H2559" s="12" t="s">
        <v>33</v>
      </c>
      <c r="I2559" s="12" t="s">
        <v>247</v>
      </c>
      <c r="J2559" s="12">
        <v>2.32</v>
      </c>
      <c r="K2559" s="12" t="s">
        <v>23</v>
      </c>
      <c r="L2559">
        <f t="shared" si="78"/>
        <v>3</v>
      </c>
      <c r="M2559">
        <f>MATCH(H:H,[1]价格表!$B$4:$B$35,0)</f>
        <v>7</v>
      </c>
      <c r="N2559" s="4">
        <f>IF(J2559&lt;=0.3,INDEX([1]价格表!$B$4:$I$31,M2559,2),IF(AND(J2559&gt;0.3,J2559&lt;=1),INDEX([1]价格表!$B$4:$I$31,M2559,3),IF(AND(J2559&gt;1,J2559&lt;=2.2),INDEX([1]价格表!$B$4:$I$31,M2559,4),IF(AND(J2559&gt;2.2,J2559&lt;=3.3),INDEX([1]价格表!$B$4:$I$31,M2559,5),IF(AND(J2559&gt;3.3,J2559&lt;=4),INDEX([1]价格表!$B$4:$I$31,M2559,6),IF(AND(J2559&gt;4,J2559&lt;=5.5),INDEX([1]价格表!$B$4:$I$31,M2559,7),IF(J2559&gt;5.5,2.6+INDEX([1]价格表!$B$4:$I$31,M2559,8)*L2559)))))))</f>
        <v>2.5</v>
      </c>
      <c r="O2559" s="5">
        <v>2.1</v>
      </c>
      <c r="P2559" s="5">
        <v>2.15</v>
      </c>
      <c r="Q2559" s="3">
        <f t="shared" si="79"/>
        <v>-0.35</v>
      </c>
    </row>
    <row r="2560" spans="1:17">
      <c r="A2560" s="11">
        <v>4607081607463</v>
      </c>
      <c r="B2560" s="1" t="s">
        <v>19</v>
      </c>
      <c r="C2560" s="12">
        <v>20210225</v>
      </c>
      <c r="D2560" s="12">
        <v>610538201209</v>
      </c>
      <c r="E2560" s="12" t="s">
        <v>19</v>
      </c>
      <c r="F2560" s="12">
        <v>20210307</v>
      </c>
      <c r="G2560" s="12" t="s">
        <v>20</v>
      </c>
      <c r="H2560" s="12" t="s">
        <v>52</v>
      </c>
      <c r="I2560" s="12" t="s">
        <v>128</v>
      </c>
      <c r="J2560" s="12">
        <v>2.35</v>
      </c>
      <c r="K2560" s="12" t="s">
        <v>23</v>
      </c>
      <c r="L2560">
        <f t="shared" si="78"/>
        <v>3</v>
      </c>
      <c r="M2560">
        <f>MATCH(H:H,[1]价格表!$B$4:$B$35,0)</f>
        <v>21</v>
      </c>
      <c r="N2560" s="4">
        <f>IF(J2560&lt;=0.3,INDEX([1]价格表!$B$4:$I$31,M2560,2),IF(AND(J2560&gt;0.3,J2560&lt;=1),INDEX([1]价格表!$B$4:$I$31,M2560,3),IF(AND(J2560&gt;1,J2560&lt;=2.2),INDEX([1]价格表!$B$4:$I$31,M2560,4),IF(AND(J2560&gt;2.2,J2560&lt;=3.3),INDEX([1]价格表!$B$4:$I$31,M2560,5),IF(AND(J2560&gt;3.3,J2560&lt;=4),INDEX([1]价格表!$B$4:$I$31,M2560,6),IF(AND(J2560&gt;4,J2560&lt;=5.5),INDEX([1]价格表!$B$4:$I$31,M2560,7),IF(J2560&gt;5.5,2.6+INDEX([1]价格表!$B$4:$I$31,M2560,8)*L2560)))))))</f>
        <v>2.5</v>
      </c>
      <c r="O2560" s="5">
        <v>2.1</v>
      </c>
      <c r="P2560" s="5">
        <v>2.15</v>
      </c>
      <c r="Q2560" s="3">
        <f t="shared" si="79"/>
        <v>-0.35</v>
      </c>
    </row>
    <row r="2561" spans="1:17">
      <c r="A2561" s="11">
        <v>4607081607599</v>
      </c>
      <c r="B2561" s="1" t="s">
        <v>19</v>
      </c>
      <c r="C2561" s="12">
        <v>20210225</v>
      </c>
      <c r="D2561" s="12">
        <v>610538201209</v>
      </c>
      <c r="E2561" s="12" t="s">
        <v>19</v>
      </c>
      <c r="F2561" s="12">
        <v>20210307</v>
      </c>
      <c r="G2561" s="12" t="s">
        <v>20</v>
      </c>
      <c r="H2561" s="12" t="s">
        <v>161</v>
      </c>
      <c r="I2561" s="12" t="s">
        <v>162</v>
      </c>
      <c r="J2561" s="12">
        <v>2.32</v>
      </c>
      <c r="K2561" s="12" t="s">
        <v>23</v>
      </c>
      <c r="L2561">
        <f t="shared" si="78"/>
        <v>3</v>
      </c>
      <c r="M2561">
        <f>MATCH(H:H,[1]价格表!$B$4:$B$35,0)</f>
        <v>13</v>
      </c>
      <c r="N2561" s="4">
        <f>IF(J2561&lt;=0.3,INDEX([1]价格表!$B$4:$I$31,M2561,2),IF(AND(J2561&gt;0.3,J2561&lt;=1),INDEX([1]价格表!$B$4:$I$31,M2561,3),IF(AND(J2561&gt;1,J2561&lt;=2.2),INDEX([1]价格表!$B$4:$I$31,M2561,4),IF(AND(J2561&gt;2.2,J2561&lt;=3.3),INDEX([1]价格表!$B$4:$I$31,M2561,5),IF(AND(J2561&gt;3.3,J2561&lt;=4),INDEX([1]价格表!$B$4:$I$31,M2561,6),IF(AND(J2561&gt;4,J2561&lt;=5.5),INDEX([1]价格表!$B$4:$I$31,M2561,7),IF(J2561&gt;5.5,2.6+INDEX([1]价格表!$B$4:$I$31,M2561,8)*L2561)))))))</f>
        <v>2.5</v>
      </c>
      <c r="O2561" s="5">
        <v>2.1</v>
      </c>
      <c r="P2561" s="5">
        <v>2.15</v>
      </c>
      <c r="Q2561" s="3">
        <f t="shared" si="79"/>
        <v>-0.35</v>
      </c>
    </row>
    <row r="2562" spans="1:17">
      <c r="A2562" s="11">
        <v>4607081607715</v>
      </c>
      <c r="B2562" s="1" t="s">
        <v>19</v>
      </c>
      <c r="C2562" s="12">
        <v>20210225</v>
      </c>
      <c r="D2562" s="12">
        <v>610538201209</v>
      </c>
      <c r="E2562" s="12" t="s">
        <v>19</v>
      </c>
      <c r="F2562" s="12">
        <v>20210307</v>
      </c>
      <c r="G2562" s="12" t="s">
        <v>20</v>
      </c>
      <c r="H2562" s="12" t="s">
        <v>33</v>
      </c>
      <c r="I2562" s="12" t="s">
        <v>225</v>
      </c>
      <c r="J2562" s="12">
        <v>2.32</v>
      </c>
      <c r="K2562" s="12" t="s">
        <v>23</v>
      </c>
      <c r="L2562">
        <f t="shared" si="78"/>
        <v>3</v>
      </c>
      <c r="M2562">
        <f>MATCH(H:H,[1]价格表!$B$4:$B$35,0)</f>
        <v>7</v>
      </c>
      <c r="N2562" s="4">
        <f>IF(J2562&lt;=0.3,INDEX([1]价格表!$B$4:$I$31,M2562,2),IF(AND(J2562&gt;0.3,J2562&lt;=1),INDEX([1]价格表!$B$4:$I$31,M2562,3),IF(AND(J2562&gt;1,J2562&lt;=2.2),INDEX([1]价格表!$B$4:$I$31,M2562,4),IF(AND(J2562&gt;2.2,J2562&lt;=3.3),INDEX([1]价格表!$B$4:$I$31,M2562,5),IF(AND(J2562&gt;3.3,J2562&lt;=4),INDEX([1]价格表!$B$4:$I$31,M2562,6),IF(AND(J2562&gt;4,J2562&lt;=5.5),INDEX([1]价格表!$B$4:$I$31,M2562,7),IF(J2562&gt;5.5,2.6+INDEX([1]价格表!$B$4:$I$31,M2562,8)*L2562)))))))</f>
        <v>2.5</v>
      </c>
      <c r="O2562" s="5">
        <v>2.1</v>
      </c>
      <c r="P2562" s="5">
        <v>2.15</v>
      </c>
      <c r="Q2562" s="3">
        <f t="shared" si="79"/>
        <v>-0.35</v>
      </c>
    </row>
    <row r="2563" spans="1:17">
      <c r="A2563" s="11">
        <v>4607081607770</v>
      </c>
      <c r="B2563" s="1" t="s">
        <v>19</v>
      </c>
      <c r="C2563" s="12">
        <v>20210225</v>
      </c>
      <c r="D2563" s="12">
        <v>610538201209</v>
      </c>
      <c r="E2563" s="12" t="s">
        <v>19</v>
      </c>
      <c r="F2563" s="12">
        <v>20210307</v>
      </c>
      <c r="G2563" s="12" t="s">
        <v>20</v>
      </c>
      <c r="H2563" s="12" t="s">
        <v>27</v>
      </c>
      <c r="I2563" s="12" t="s">
        <v>144</v>
      </c>
      <c r="J2563" s="12">
        <v>2.32</v>
      </c>
      <c r="K2563" s="12" t="s">
        <v>23</v>
      </c>
      <c r="L2563">
        <f t="shared" si="78"/>
        <v>3</v>
      </c>
      <c r="M2563">
        <f>MATCH(H:H,[1]价格表!$B$4:$B$35,0)</f>
        <v>14</v>
      </c>
      <c r="N2563" s="4">
        <f>IF(J2563&lt;=0.3,INDEX([1]价格表!$B$4:$I$31,M2563,2),IF(AND(J2563&gt;0.3,J2563&lt;=1),INDEX([1]价格表!$B$4:$I$31,M2563,3),IF(AND(J2563&gt;1,J2563&lt;=2.2),INDEX([1]价格表!$B$4:$I$31,M2563,4),IF(AND(J2563&gt;2.2,J2563&lt;=3.3),INDEX([1]价格表!$B$4:$I$31,M2563,5),IF(AND(J2563&gt;3.3,J2563&lt;=4),INDEX([1]价格表!$B$4:$I$31,M2563,6),IF(AND(J2563&gt;4,J2563&lt;=5.5),INDEX([1]价格表!$B$4:$I$31,M2563,7),IF(J2563&gt;5.5,2.6+INDEX([1]价格表!$B$4:$I$31,M2563,8)*L2563)))))))</f>
        <v>2.5</v>
      </c>
      <c r="O2563" s="5">
        <v>2.1</v>
      </c>
      <c r="P2563" s="5">
        <v>2.15</v>
      </c>
      <c r="Q2563" s="3">
        <f t="shared" si="79"/>
        <v>-0.35</v>
      </c>
    </row>
    <row r="2564" spans="1:17">
      <c r="A2564" s="11">
        <v>4607081607848</v>
      </c>
      <c r="B2564" s="1" t="s">
        <v>19</v>
      </c>
      <c r="C2564" s="12">
        <v>20210225</v>
      </c>
      <c r="D2564" s="12">
        <v>610538201209</v>
      </c>
      <c r="E2564" s="12" t="s">
        <v>19</v>
      </c>
      <c r="F2564" s="12">
        <v>20210307</v>
      </c>
      <c r="G2564" s="12" t="s">
        <v>20</v>
      </c>
      <c r="H2564" s="12" t="s">
        <v>33</v>
      </c>
      <c r="I2564" s="12" t="s">
        <v>50</v>
      </c>
      <c r="J2564" s="12">
        <v>2.32</v>
      </c>
      <c r="K2564" s="12" t="s">
        <v>23</v>
      </c>
      <c r="L2564">
        <f t="shared" ref="L2564:L2627" si="80">ROUNDUP(J2564,0)</f>
        <v>3</v>
      </c>
      <c r="M2564">
        <f>MATCH(H:H,[1]价格表!$B$4:$B$35,0)</f>
        <v>7</v>
      </c>
      <c r="N2564" s="4">
        <f>IF(J2564&lt;=0.3,INDEX([1]价格表!$B$4:$I$31,M2564,2),IF(AND(J2564&gt;0.3,J2564&lt;=1),INDEX([1]价格表!$B$4:$I$31,M2564,3),IF(AND(J2564&gt;1,J2564&lt;=2.2),INDEX([1]价格表!$B$4:$I$31,M2564,4),IF(AND(J2564&gt;2.2,J2564&lt;=3.3),INDEX([1]价格表!$B$4:$I$31,M2564,5),IF(AND(J2564&gt;3.3,J2564&lt;=4),INDEX([1]价格表!$B$4:$I$31,M2564,6),IF(AND(J2564&gt;4,J2564&lt;=5.5),INDEX([1]价格表!$B$4:$I$31,M2564,7),IF(J2564&gt;5.5,2.6+INDEX([1]价格表!$B$4:$I$31,M2564,8)*L2564)))))))</f>
        <v>2.5</v>
      </c>
      <c r="O2564" s="5">
        <v>1.05</v>
      </c>
      <c r="P2564" s="5">
        <v>2.15</v>
      </c>
      <c r="Q2564" s="3">
        <f t="shared" ref="Q2564:Q2627" si="81">IF(P2564&gt;0,P2564-N2564,0)</f>
        <v>-0.35</v>
      </c>
    </row>
    <row r="2565" spans="1:17">
      <c r="A2565" s="11">
        <v>4607081607861</v>
      </c>
      <c r="B2565" s="1" t="s">
        <v>19</v>
      </c>
      <c r="C2565" s="12">
        <v>20210225</v>
      </c>
      <c r="D2565" s="12">
        <v>610538201209</v>
      </c>
      <c r="E2565" s="12" t="s">
        <v>19</v>
      </c>
      <c r="F2565" s="12">
        <v>20210307</v>
      </c>
      <c r="G2565" s="12" t="s">
        <v>20</v>
      </c>
      <c r="H2565" s="12" t="s">
        <v>27</v>
      </c>
      <c r="I2565" s="12" t="s">
        <v>144</v>
      </c>
      <c r="J2565" s="12">
        <v>2.35</v>
      </c>
      <c r="K2565" s="12" t="s">
        <v>23</v>
      </c>
      <c r="L2565">
        <f t="shared" si="80"/>
        <v>3</v>
      </c>
      <c r="M2565">
        <f>MATCH(H:H,[1]价格表!$B$4:$B$35,0)</f>
        <v>14</v>
      </c>
      <c r="N2565" s="4">
        <f>IF(J2565&lt;=0.3,INDEX([1]价格表!$B$4:$I$31,M2565,2),IF(AND(J2565&gt;0.3,J2565&lt;=1),INDEX([1]价格表!$B$4:$I$31,M2565,3),IF(AND(J2565&gt;1,J2565&lt;=2.2),INDEX([1]价格表!$B$4:$I$31,M2565,4),IF(AND(J2565&gt;2.2,J2565&lt;=3.3),INDEX([1]价格表!$B$4:$I$31,M2565,5),IF(AND(J2565&gt;3.3,J2565&lt;=4),INDEX([1]价格表!$B$4:$I$31,M2565,6),IF(AND(J2565&gt;4,J2565&lt;=5.5),INDEX([1]价格表!$B$4:$I$31,M2565,7),IF(J2565&gt;5.5,2.6+INDEX([1]价格表!$B$4:$I$31,M2565,8)*L2565)))))))</f>
        <v>2.5</v>
      </c>
      <c r="O2565" s="5">
        <v>2.1</v>
      </c>
      <c r="P2565" s="5">
        <v>2.15</v>
      </c>
      <c r="Q2565" s="3">
        <f t="shared" si="81"/>
        <v>-0.35</v>
      </c>
    </row>
    <row r="2566" spans="1:17">
      <c r="A2566" s="11">
        <v>4607081608021</v>
      </c>
      <c r="B2566" s="1" t="s">
        <v>19</v>
      </c>
      <c r="C2566" s="12">
        <v>20210225</v>
      </c>
      <c r="D2566" s="12">
        <v>610538201209</v>
      </c>
      <c r="E2566" s="12" t="s">
        <v>19</v>
      </c>
      <c r="F2566" s="12">
        <v>20210307</v>
      </c>
      <c r="G2566" s="12" t="s">
        <v>20</v>
      </c>
      <c r="H2566" s="12" t="s">
        <v>33</v>
      </c>
      <c r="I2566" s="12" t="s">
        <v>171</v>
      </c>
      <c r="J2566" s="12">
        <v>2.34</v>
      </c>
      <c r="K2566" s="12" t="s">
        <v>23</v>
      </c>
      <c r="L2566">
        <f t="shared" si="80"/>
        <v>3</v>
      </c>
      <c r="M2566">
        <f>MATCH(H:H,[1]价格表!$B$4:$B$35,0)</f>
        <v>7</v>
      </c>
      <c r="N2566" s="4">
        <f>IF(J2566&lt;=0.3,INDEX([1]价格表!$B$4:$I$31,M2566,2),IF(AND(J2566&gt;0.3,J2566&lt;=1),INDEX([1]价格表!$B$4:$I$31,M2566,3),IF(AND(J2566&gt;1,J2566&lt;=2.2),INDEX([1]价格表!$B$4:$I$31,M2566,4),IF(AND(J2566&gt;2.2,J2566&lt;=3.3),INDEX([1]价格表!$B$4:$I$31,M2566,5),IF(AND(J2566&gt;3.3,J2566&lt;=4),INDEX([1]价格表!$B$4:$I$31,M2566,6),IF(AND(J2566&gt;4,J2566&lt;=5.5),INDEX([1]价格表!$B$4:$I$31,M2566,7),IF(J2566&gt;5.5,2.6+INDEX([1]价格表!$B$4:$I$31,M2566,8)*L2566)))))))</f>
        <v>2.5</v>
      </c>
      <c r="O2566" s="5">
        <v>2.1</v>
      </c>
      <c r="P2566" s="5">
        <v>2.15</v>
      </c>
      <c r="Q2566" s="3">
        <f t="shared" si="81"/>
        <v>-0.35</v>
      </c>
    </row>
    <row r="2567" spans="1:17">
      <c r="A2567" s="11">
        <v>4607081608032</v>
      </c>
      <c r="B2567" s="1" t="s">
        <v>19</v>
      </c>
      <c r="C2567" s="12">
        <v>20210225</v>
      </c>
      <c r="D2567" s="12">
        <v>610538201209</v>
      </c>
      <c r="E2567" s="12" t="s">
        <v>19</v>
      </c>
      <c r="F2567" s="12">
        <v>20210307</v>
      </c>
      <c r="G2567" s="12" t="s">
        <v>20</v>
      </c>
      <c r="H2567" s="12" t="s">
        <v>21</v>
      </c>
      <c r="I2567" s="12" t="s">
        <v>22</v>
      </c>
      <c r="J2567" s="12">
        <v>2.32</v>
      </c>
      <c r="K2567" s="12" t="s">
        <v>23</v>
      </c>
      <c r="L2567">
        <f t="shared" si="80"/>
        <v>3</v>
      </c>
      <c r="M2567">
        <f>MATCH(H:H,[1]价格表!$B$4:$B$35,0)</f>
        <v>15</v>
      </c>
      <c r="N2567" s="4">
        <f>IF(J2567&lt;=0.3,INDEX([1]价格表!$B$4:$I$31,M2567,2),IF(AND(J2567&gt;0.3,J2567&lt;=1),INDEX([1]价格表!$B$4:$I$31,M2567,3),IF(AND(J2567&gt;1,J2567&lt;=2.2),INDEX([1]价格表!$B$4:$I$31,M2567,4),IF(AND(J2567&gt;2.2,J2567&lt;=3.3),INDEX([1]价格表!$B$4:$I$31,M2567,5),IF(AND(J2567&gt;3.3,J2567&lt;=4),INDEX([1]价格表!$B$4:$I$31,M2567,6),IF(AND(J2567&gt;4,J2567&lt;=5.5),INDEX([1]价格表!$B$4:$I$31,M2567,7),IF(J2567&gt;5.5,2.6+INDEX([1]价格表!$B$4:$I$31,M2567,8)*L2567)))))))</f>
        <v>2.5</v>
      </c>
      <c r="O2567" s="5">
        <v>2.1</v>
      </c>
      <c r="P2567" s="5">
        <v>2.15</v>
      </c>
      <c r="Q2567" s="3">
        <f t="shared" si="81"/>
        <v>-0.35</v>
      </c>
    </row>
    <row r="2568" spans="1:17">
      <c r="A2568" s="11">
        <v>4607081608095</v>
      </c>
      <c r="B2568" s="1" t="s">
        <v>19</v>
      </c>
      <c r="C2568" s="12">
        <v>20210225</v>
      </c>
      <c r="D2568" s="12">
        <v>610538201209</v>
      </c>
      <c r="E2568" s="12" t="s">
        <v>19</v>
      </c>
      <c r="F2568" s="12">
        <v>20210307</v>
      </c>
      <c r="G2568" s="12" t="s">
        <v>20</v>
      </c>
      <c r="H2568" s="12" t="s">
        <v>161</v>
      </c>
      <c r="I2568" s="12" t="s">
        <v>162</v>
      </c>
      <c r="J2568" s="12">
        <v>2.37</v>
      </c>
      <c r="K2568" s="12" t="s">
        <v>23</v>
      </c>
      <c r="L2568">
        <f t="shared" si="80"/>
        <v>3</v>
      </c>
      <c r="M2568">
        <f>MATCH(H:H,[1]价格表!$B$4:$B$35,0)</f>
        <v>13</v>
      </c>
      <c r="N2568" s="4">
        <f>IF(J2568&lt;=0.3,INDEX([1]价格表!$B$4:$I$31,M2568,2),IF(AND(J2568&gt;0.3,J2568&lt;=1),INDEX([1]价格表!$B$4:$I$31,M2568,3),IF(AND(J2568&gt;1,J2568&lt;=2.2),INDEX([1]价格表!$B$4:$I$31,M2568,4),IF(AND(J2568&gt;2.2,J2568&lt;=3.3),INDEX([1]价格表!$B$4:$I$31,M2568,5),IF(AND(J2568&gt;3.3,J2568&lt;=4),INDEX([1]价格表!$B$4:$I$31,M2568,6),IF(AND(J2568&gt;4,J2568&lt;=5.5),INDEX([1]价格表!$B$4:$I$31,M2568,7),IF(J2568&gt;5.5,2.6+INDEX([1]价格表!$B$4:$I$31,M2568,8)*L2568)))))))</f>
        <v>2.5</v>
      </c>
      <c r="O2568" s="5">
        <v>2.1</v>
      </c>
      <c r="P2568" s="5">
        <v>2.15</v>
      </c>
      <c r="Q2568" s="3">
        <f t="shared" si="81"/>
        <v>-0.35</v>
      </c>
    </row>
    <row r="2569" spans="1:17">
      <c r="A2569" s="11">
        <v>4607081608098</v>
      </c>
      <c r="B2569" s="1" t="s">
        <v>19</v>
      </c>
      <c r="C2569" s="12">
        <v>20210225</v>
      </c>
      <c r="D2569" s="12">
        <v>610538201209</v>
      </c>
      <c r="E2569" s="12" t="s">
        <v>19</v>
      </c>
      <c r="F2569" s="12">
        <v>20210307</v>
      </c>
      <c r="G2569" s="12" t="s">
        <v>20</v>
      </c>
      <c r="H2569" s="12" t="s">
        <v>33</v>
      </c>
      <c r="I2569" s="12" t="s">
        <v>171</v>
      </c>
      <c r="J2569" s="12">
        <v>2.32</v>
      </c>
      <c r="K2569" s="12" t="s">
        <v>23</v>
      </c>
      <c r="L2569">
        <f t="shared" si="80"/>
        <v>3</v>
      </c>
      <c r="M2569">
        <f>MATCH(H:H,[1]价格表!$B$4:$B$35,0)</f>
        <v>7</v>
      </c>
      <c r="N2569" s="4">
        <f>IF(J2569&lt;=0.3,INDEX([1]价格表!$B$4:$I$31,M2569,2),IF(AND(J2569&gt;0.3,J2569&lt;=1),INDEX([1]价格表!$B$4:$I$31,M2569,3),IF(AND(J2569&gt;1,J2569&lt;=2.2),INDEX([1]价格表!$B$4:$I$31,M2569,4),IF(AND(J2569&gt;2.2,J2569&lt;=3.3),INDEX([1]价格表!$B$4:$I$31,M2569,5),IF(AND(J2569&gt;3.3,J2569&lt;=4),INDEX([1]价格表!$B$4:$I$31,M2569,6),IF(AND(J2569&gt;4,J2569&lt;=5.5),INDEX([1]价格表!$B$4:$I$31,M2569,7),IF(J2569&gt;5.5,2.6+INDEX([1]价格表!$B$4:$I$31,M2569,8)*L2569)))))))</f>
        <v>2.5</v>
      </c>
      <c r="O2569" s="5">
        <v>2.1</v>
      </c>
      <c r="P2569" s="5">
        <v>2.15</v>
      </c>
      <c r="Q2569" s="3">
        <f t="shared" si="81"/>
        <v>-0.35</v>
      </c>
    </row>
    <row r="2570" spans="1:17">
      <c r="A2570" s="11">
        <v>4607081608341</v>
      </c>
      <c r="B2570" s="1" t="s">
        <v>19</v>
      </c>
      <c r="C2570" s="12">
        <v>20210225</v>
      </c>
      <c r="D2570" s="12">
        <v>610538201209</v>
      </c>
      <c r="E2570" s="12" t="s">
        <v>19</v>
      </c>
      <c r="F2570" s="12">
        <v>20210307</v>
      </c>
      <c r="G2570" s="12" t="s">
        <v>20</v>
      </c>
      <c r="H2570" s="12" t="s">
        <v>40</v>
      </c>
      <c r="I2570" s="12" t="s">
        <v>189</v>
      </c>
      <c r="J2570" s="12">
        <v>2.32</v>
      </c>
      <c r="K2570" s="12" t="s">
        <v>23</v>
      </c>
      <c r="L2570">
        <f t="shared" si="80"/>
        <v>3</v>
      </c>
      <c r="M2570">
        <f>MATCH(H:H,[1]价格表!$B$4:$B$35,0)</f>
        <v>9</v>
      </c>
      <c r="N2570" s="4">
        <f>IF(J2570&lt;=0.3,INDEX([1]价格表!$B$4:$I$31,M2570,2),IF(AND(J2570&gt;0.3,J2570&lt;=1),INDEX([1]价格表!$B$4:$I$31,M2570,3),IF(AND(J2570&gt;1,J2570&lt;=2.2),INDEX([1]价格表!$B$4:$I$31,M2570,4),IF(AND(J2570&gt;2.2,J2570&lt;=3.3),INDEX([1]价格表!$B$4:$I$31,M2570,5),IF(AND(J2570&gt;3.3,J2570&lt;=4),INDEX([1]价格表!$B$4:$I$31,M2570,6),IF(AND(J2570&gt;4,J2570&lt;=5.5),INDEX([1]价格表!$B$4:$I$31,M2570,7),IF(J2570&gt;5.5,2.6+INDEX([1]价格表!$B$4:$I$31,M2570,8)*L2570)))))))</f>
        <v>2.5</v>
      </c>
      <c r="O2570" s="5">
        <v>1.05</v>
      </c>
      <c r="P2570" s="5">
        <v>2.15</v>
      </c>
      <c r="Q2570" s="3">
        <f t="shared" si="81"/>
        <v>-0.35</v>
      </c>
    </row>
    <row r="2571" spans="1:17">
      <c r="A2571" s="11">
        <v>4607081608433</v>
      </c>
      <c r="B2571" s="1" t="s">
        <v>19</v>
      </c>
      <c r="C2571" s="12">
        <v>20210225</v>
      </c>
      <c r="D2571" s="12">
        <v>610538201209</v>
      </c>
      <c r="E2571" s="12" t="s">
        <v>19</v>
      </c>
      <c r="F2571" s="12">
        <v>20210307</v>
      </c>
      <c r="G2571" s="12" t="s">
        <v>20</v>
      </c>
      <c r="H2571" s="12" t="s">
        <v>33</v>
      </c>
      <c r="I2571" s="12" t="s">
        <v>34</v>
      </c>
      <c r="J2571" s="12">
        <v>2.44</v>
      </c>
      <c r="K2571" s="12" t="s">
        <v>23</v>
      </c>
      <c r="L2571">
        <f t="shared" si="80"/>
        <v>3</v>
      </c>
      <c r="M2571">
        <f>MATCH(H:H,[1]价格表!$B$4:$B$35,0)</f>
        <v>7</v>
      </c>
      <c r="N2571" s="4">
        <f>IF(J2571&lt;=0.3,INDEX([1]价格表!$B$4:$I$31,M2571,2),IF(AND(J2571&gt;0.3,J2571&lt;=1),INDEX([1]价格表!$B$4:$I$31,M2571,3),IF(AND(J2571&gt;1,J2571&lt;=2.2),INDEX([1]价格表!$B$4:$I$31,M2571,4),IF(AND(J2571&gt;2.2,J2571&lt;=3.3),INDEX([1]价格表!$B$4:$I$31,M2571,5),IF(AND(J2571&gt;3.3,J2571&lt;=4),INDEX([1]价格表!$B$4:$I$31,M2571,6),IF(AND(J2571&gt;4,J2571&lt;=5.5),INDEX([1]价格表!$B$4:$I$31,M2571,7),IF(J2571&gt;5.5,2.6+INDEX([1]价格表!$B$4:$I$31,M2571,8)*L2571)))))))</f>
        <v>2.5</v>
      </c>
      <c r="O2571" s="5">
        <v>2.1</v>
      </c>
      <c r="P2571" s="5">
        <v>2.15</v>
      </c>
      <c r="Q2571" s="3">
        <f t="shared" si="81"/>
        <v>-0.35</v>
      </c>
    </row>
    <row r="2572" spans="1:17">
      <c r="A2572" s="11">
        <v>4607081608581</v>
      </c>
      <c r="B2572" s="1" t="s">
        <v>19</v>
      </c>
      <c r="C2572" s="12">
        <v>20210225</v>
      </c>
      <c r="D2572" s="12">
        <v>610538201209</v>
      </c>
      <c r="E2572" s="12" t="s">
        <v>19</v>
      </c>
      <c r="F2572" s="12">
        <v>20210307</v>
      </c>
      <c r="G2572" s="12" t="s">
        <v>20</v>
      </c>
      <c r="H2572" s="12" t="s">
        <v>21</v>
      </c>
      <c r="I2572" s="12" t="s">
        <v>71</v>
      </c>
      <c r="J2572" s="12">
        <v>2.32</v>
      </c>
      <c r="K2572" s="12" t="s">
        <v>23</v>
      </c>
      <c r="L2572">
        <f t="shared" si="80"/>
        <v>3</v>
      </c>
      <c r="M2572">
        <f>MATCH(H:H,[1]价格表!$B$4:$B$35,0)</f>
        <v>15</v>
      </c>
      <c r="N2572" s="4">
        <f>IF(J2572&lt;=0.3,INDEX([1]价格表!$B$4:$I$31,M2572,2),IF(AND(J2572&gt;0.3,J2572&lt;=1),INDEX([1]价格表!$B$4:$I$31,M2572,3),IF(AND(J2572&gt;1,J2572&lt;=2.2),INDEX([1]价格表!$B$4:$I$31,M2572,4),IF(AND(J2572&gt;2.2,J2572&lt;=3.3),INDEX([1]价格表!$B$4:$I$31,M2572,5),IF(AND(J2572&gt;3.3,J2572&lt;=4),INDEX([1]价格表!$B$4:$I$31,M2572,6),IF(AND(J2572&gt;4,J2572&lt;=5.5),INDEX([1]价格表!$B$4:$I$31,M2572,7),IF(J2572&gt;5.5,2.6+INDEX([1]价格表!$B$4:$I$31,M2572,8)*L2572)))))))</f>
        <v>2.5</v>
      </c>
      <c r="O2572" s="5">
        <v>1.05</v>
      </c>
      <c r="P2572" s="5">
        <v>2.15</v>
      </c>
      <c r="Q2572" s="3">
        <f t="shared" si="81"/>
        <v>-0.35</v>
      </c>
    </row>
    <row r="2573" spans="1:17">
      <c r="A2573" s="11">
        <v>4607082297323</v>
      </c>
      <c r="B2573" s="1" t="s">
        <v>19</v>
      </c>
      <c r="C2573" s="12">
        <v>20210225</v>
      </c>
      <c r="D2573" s="12">
        <v>610538201209</v>
      </c>
      <c r="E2573" s="12" t="s">
        <v>19</v>
      </c>
      <c r="F2573" s="12">
        <v>20210307</v>
      </c>
      <c r="G2573" s="12" t="s">
        <v>20</v>
      </c>
      <c r="H2573" s="12" t="s">
        <v>21</v>
      </c>
      <c r="I2573" s="12" t="s">
        <v>115</v>
      </c>
      <c r="J2573" s="12">
        <v>2.3</v>
      </c>
      <c r="K2573" s="12" t="s">
        <v>23</v>
      </c>
      <c r="L2573">
        <f t="shared" si="80"/>
        <v>3</v>
      </c>
      <c r="M2573">
        <f>MATCH(H:H,[1]价格表!$B$4:$B$35,0)</f>
        <v>15</v>
      </c>
      <c r="N2573" s="4">
        <f>IF(J2573&lt;=0.3,INDEX([1]价格表!$B$4:$I$31,M2573,2),IF(AND(J2573&gt;0.3,J2573&lt;=1),INDEX([1]价格表!$B$4:$I$31,M2573,3),IF(AND(J2573&gt;1,J2573&lt;=2.2),INDEX([1]价格表!$B$4:$I$31,M2573,4),IF(AND(J2573&gt;2.2,J2573&lt;=3.3),INDEX([1]价格表!$B$4:$I$31,M2573,5),IF(AND(J2573&gt;3.3,J2573&lt;=4),INDEX([1]价格表!$B$4:$I$31,M2573,6),IF(AND(J2573&gt;4,J2573&lt;=5.5),INDEX([1]价格表!$B$4:$I$31,M2573,7),IF(J2573&gt;5.5,2.6+INDEX([1]价格表!$B$4:$I$31,M2573,8)*L2573)))))))</f>
        <v>2.5</v>
      </c>
      <c r="O2573" s="5">
        <v>1.05</v>
      </c>
      <c r="P2573" s="5">
        <v>2.15</v>
      </c>
      <c r="Q2573" s="3">
        <f t="shared" si="81"/>
        <v>-0.35</v>
      </c>
    </row>
    <row r="2574" spans="1:17">
      <c r="A2574" s="11">
        <v>4607082297356</v>
      </c>
      <c r="B2574" s="1" t="s">
        <v>19</v>
      </c>
      <c r="C2574" s="12">
        <v>20210225</v>
      </c>
      <c r="D2574" s="12">
        <v>610538201209</v>
      </c>
      <c r="E2574" s="12" t="s">
        <v>19</v>
      </c>
      <c r="F2574" s="12">
        <v>20210307</v>
      </c>
      <c r="G2574" s="12" t="s">
        <v>20</v>
      </c>
      <c r="H2574" s="12" t="s">
        <v>24</v>
      </c>
      <c r="I2574" s="12" t="s">
        <v>70</v>
      </c>
      <c r="J2574" s="12">
        <v>2.3</v>
      </c>
      <c r="K2574" s="12" t="s">
        <v>23</v>
      </c>
      <c r="L2574">
        <f t="shared" si="80"/>
        <v>3</v>
      </c>
      <c r="M2574">
        <f>MATCH(H:H,[1]价格表!$B$4:$B$35,0)</f>
        <v>1</v>
      </c>
      <c r="N2574" s="4">
        <f>IF(J2574&lt;=0.3,INDEX([1]价格表!$B$4:$I$31,M2574,2),IF(AND(J2574&gt;0.3,J2574&lt;=1),INDEX([1]价格表!$B$4:$I$31,M2574,3),IF(AND(J2574&gt;1,J2574&lt;=2.2),INDEX([1]价格表!$B$4:$I$31,M2574,4),IF(AND(J2574&gt;2.2,J2574&lt;=3.3),INDEX([1]价格表!$B$4:$I$31,M2574,5),IF(AND(J2574&gt;3.3,J2574&lt;=4),INDEX([1]价格表!$B$4:$I$31,M2574,6),IF(AND(J2574&gt;4,J2574&lt;=5.5),INDEX([1]价格表!$B$4:$I$31,M2574,7),IF(J2574&gt;5.5,2.6+INDEX([1]价格表!$B$4:$I$31,M2574,8)*L2574)))))))</f>
        <v>2.5</v>
      </c>
      <c r="O2574" s="5">
        <v>2.1</v>
      </c>
      <c r="P2574" s="5">
        <v>2.15</v>
      </c>
      <c r="Q2574" s="3">
        <f t="shared" si="81"/>
        <v>-0.35</v>
      </c>
    </row>
    <row r="2575" spans="1:17">
      <c r="A2575" s="11">
        <v>4607082297545</v>
      </c>
      <c r="B2575" s="1" t="s">
        <v>19</v>
      </c>
      <c r="C2575" s="12">
        <v>20210225</v>
      </c>
      <c r="D2575" s="12">
        <v>610538201209</v>
      </c>
      <c r="E2575" s="12" t="s">
        <v>19</v>
      </c>
      <c r="F2575" s="12">
        <v>20210307</v>
      </c>
      <c r="G2575" s="12" t="s">
        <v>20</v>
      </c>
      <c r="H2575" s="12" t="s">
        <v>161</v>
      </c>
      <c r="I2575" s="12" t="s">
        <v>162</v>
      </c>
      <c r="J2575" s="12">
        <v>2.3</v>
      </c>
      <c r="K2575" s="12" t="s">
        <v>23</v>
      </c>
      <c r="L2575">
        <f t="shared" si="80"/>
        <v>3</v>
      </c>
      <c r="M2575">
        <f>MATCH(H:H,[1]价格表!$B$4:$B$35,0)</f>
        <v>13</v>
      </c>
      <c r="N2575" s="4">
        <f>IF(J2575&lt;=0.3,INDEX([1]价格表!$B$4:$I$31,M2575,2),IF(AND(J2575&gt;0.3,J2575&lt;=1),INDEX([1]价格表!$B$4:$I$31,M2575,3),IF(AND(J2575&gt;1,J2575&lt;=2.2),INDEX([1]价格表!$B$4:$I$31,M2575,4),IF(AND(J2575&gt;2.2,J2575&lt;=3.3),INDEX([1]价格表!$B$4:$I$31,M2575,5),IF(AND(J2575&gt;3.3,J2575&lt;=4),INDEX([1]价格表!$B$4:$I$31,M2575,6),IF(AND(J2575&gt;4,J2575&lt;=5.5),INDEX([1]价格表!$B$4:$I$31,M2575,7),IF(J2575&gt;5.5,2.6+INDEX([1]价格表!$B$4:$I$31,M2575,8)*L2575)))))))</f>
        <v>2.5</v>
      </c>
      <c r="O2575" s="5">
        <v>1.05</v>
      </c>
      <c r="P2575" s="5">
        <v>2.15</v>
      </c>
      <c r="Q2575" s="3">
        <f t="shared" si="81"/>
        <v>-0.35</v>
      </c>
    </row>
    <row r="2576" spans="1:17">
      <c r="A2576" s="11">
        <v>4607082297778</v>
      </c>
      <c r="B2576" s="1" t="s">
        <v>19</v>
      </c>
      <c r="C2576" s="12">
        <v>20210225</v>
      </c>
      <c r="D2576" s="12">
        <v>610538201209</v>
      </c>
      <c r="E2576" s="12" t="s">
        <v>19</v>
      </c>
      <c r="F2576" s="12">
        <v>20210307</v>
      </c>
      <c r="G2576" s="12" t="s">
        <v>20</v>
      </c>
      <c r="H2576" s="12" t="s">
        <v>33</v>
      </c>
      <c r="I2576" s="12" t="s">
        <v>247</v>
      </c>
      <c r="J2576" s="12">
        <v>2.3</v>
      </c>
      <c r="K2576" s="12" t="s">
        <v>23</v>
      </c>
      <c r="L2576">
        <f t="shared" si="80"/>
        <v>3</v>
      </c>
      <c r="M2576">
        <f>MATCH(H:H,[1]价格表!$B$4:$B$35,0)</f>
        <v>7</v>
      </c>
      <c r="N2576" s="4">
        <f>IF(J2576&lt;=0.3,INDEX([1]价格表!$B$4:$I$31,M2576,2),IF(AND(J2576&gt;0.3,J2576&lt;=1),INDEX([1]价格表!$B$4:$I$31,M2576,3),IF(AND(J2576&gt;1,J2576&lt;=2.2),INDEX([1]价格表!$B$4:$I$31,M2576,4),IF(AND(J2576&gt;2.2,J2576&lt;=3.3),INDEX([1]价格表!$B$4:$I$31,M2576,5),IF(AND(J2576&gt;3.3,J2576&lt;=4),INDEX([1]价格表!$B$4:$I$31,M2576,6),IF(AND(J2576&gt;4,J2576&lt;=5.5),INDEX([1]价格表!$B$4:$I$31,M2576,7),IF(J2576&gt;5.5,2.6+INDEX([1]价格表!$B$4:$I$31,M2576,8)*L2576)))))))</f>
        <v>2.5</v>
      </c>
      <c r="O2576" s="5">
        <v>1.05</v>
      </c>
      <c r="P2576" s="5">
        <v>2.15</v>
      </c>
      <c r="Q2576" s="3">
        <f t="shared" si="81"/>
        <v>-0.35</v>
      </c>
    </row>
    <row r="2577" spans="1:17">
      <c r="A2577" s="11">
        <v>4607082297882</v>
      </c>
      <c r="B2577" s="1" t="s">
        <v>19</v>
      </c>
      <c r="C2577" s="12">
        <v>20210225</v>
      </c>
      <c r="D2577" s="12">
        <v>610538201209</v>
      </c>
      <c r="E2577" s="12" t="s">
        <v>19</v>
      </c>
      <c r="F2577" s="12">
        <v>20210307</v>
      </c>
      <c r="G2577" s="12" t="s">
        <v>20</v>
      </c>
      <c r="H2577" s="12" t="s">
        <v>161</v>
      </c>
      <c r="I2577" s="12" t="s">
        <v>162</v>
      </c>
      <c r="J2577" s="12">
        <v>2.3</v>
      </c>
      <c r="K2577" s="12" t="s">
        <v>23</v>
      </c>
      <c r="L2577">
        <f t="shared" si="80"/>
        <v>3</v>
      </c>
      <c r="M2577">
        <f>MATCH(H:H,[1]价格表!$B$4:$B$35,0)</f>
        <v>13</v>
      </c>
      <c r="N2577" s="4">
        <f>IF(J2577&lt;=0.3,INDEX([1]价格表!$B$4:$I$31,M2577,2),IF(AND(J2577&gt;0.3,J2577&lt;=1),INDEX([1]价格表!$B$4:$I$31,M2577,3),IF(AND(J2577&gt;1,J2577&lt;=2.2),INDEX([1]价格表!$B$4:$I$31,M2577,4),IF(AND(J2577&gt;2.2,J2577&lt;=3.3),INDEX([1]价格表!$B$4:$I$31,M2577,5),IF(AND(J2577&gt;3.3,J2577&lt;=4),INDEX([1]价格表!$B$4:$I$31,M2577,6),IF(AND(J2577&gt;4,J2577&lt;=5.5),INDEX([1]价格表!$B$4:$I$31,M2577,7),IF(J2577&gt;5.5,2.6+INDEX([1]价格表!$B$4:$I$31,M2577,8)*L2577)))))))</f>
        <v>2.5</v>
      </c>
      <c r="O2577" s="5">
        <v>1.05</v>
      </c>
      <c r="P2577" s="5">
        <v>2.15</v>
      </c>
      <c r="Q2577" s="3">
        <f t="shared" si="81"/>
        <v>-0.35</v>
      </c>
    </row>
    <row r="2578" spans="1:17">
      <c r="A2578" s="11">
        <v>4607082297930</v>
      </c>
      <c r="B2578" s="1" t="s">
        <v>19</v>
      </c>
      <c r="C2578" s="12">
        <v>20210225</v>
      </c>
      <c r="D2578" s="12">
        <v>610538201209</v>
      </c>
      <c r="E2578" s="12" t="s">
        <v>19</v>
      </c>
      <c r="F2578" s="12">
        <v>20210307</v>
      </c>
      <c r="G2578" s="12" t="s">
        <v>20</v>
      </c>
      <c r="H2578" s="12" t="s">
        <v>24</v>
      </c>
      <c r="I2578" s="12" t="s">
        <v>25</v>
      </c>
      <c r="J2578" s="12">
        <v>2.3</v>
      </c>
      <c r="K2578" s="12" t="s">
        <v>23</v>
      </c>
      <c r="L2578">
        <f t="shared" si="80"/>
        <v>3</v>
      </c>
      <c r="M2578">
        <f>MATCH(H:H,[1]价格表!$B$4:$B$35,0)</f>
        <v>1</v>
      </c>
      <c r="N2578" s="4">
        <f>IF(J2578&lt;=0.3,INDEX([1]价格表!$B$4:$I$31,M2578,2),IF(AND(J2578&gt;0.3,J2578&lt;=1),INDEX([1]价格表!$B$4:$I$31,M2578,3),IF(AND(J2578&gt;1,J2578&lt;=2.2),INDEX([1]价格表!$B$4:$I$31,M2578,4),IF(AND(J2578&gt;2.2,J2578&lt;=3.3),INDEX([1]价格表!$B$4:$I$31,M2578,5),IF(AND(J2578&gt;3.3,J2578&lt;=4),INDEX([1]价格表!$B$4:$I$31,M2578,6),IF(AND(J2578&gt;4,J2578&lt;=5.5),INDEX([1]价格表!$B$4:$I$31,M2578,7),IF(J2578&gt;5.5,2.6+INDEX([1]价格表!$B$4:$I$31,M2578,8)*L2578)))))))</f>
        <v>2.5</v>
      </c>
      <c r="O2578" s="5">
        <v>1.05</v>
      </c>
      <c r="P2578" s="5">
        <v>2.15</v>
      </c>
      <c r="Q2578" s="3">
        <f t="shared" si="81"/>
        <v>-0.35</v>
      </c>
    </row>
    <row r="2579" spans="1:17">
      <c r="A2579" s="11">
        <v>4607082298004</v>
      </c>
      <c r="B2579" s="1" t="s">
        <v>19</v>
      </c>
      <c r="C2579" s="12">
        <v>20210225</v>
      </c>
      <c r="D2579" s="12">
        <v>610538201209</v>
      </c>
      <c r="E2579" s="12" t="s">
        <v>19</v>
      </c>
      <c r="F2579" s="12">
        <v>20210307</v>
      </c>
      <c r="G2579" s="12" t="s">
        <v>20</v>
      </c>
      <c r="H2579" s="12" t="s">
        <v>45</v>
      </c>
      <c r="I2579" s="12" t="s">
        <v>104</v>
      </c>
      <c r="J2579" s="12">
        <v>1.32</v>
      </c>
      <c r="K2579" s="12" t="s">
        <v>23</v>
      </c>
      <c r="L2579">
        <f t="shared" si="80"/>
        <v>2</v>
      </c>
      <c r="M2579">
        <f>MATCH(H:H,[1]价格表!$B$4:$B$35,0)</f>
        <v>20</v>
      </c>
      <c r="N2579" s="4">
        <f>IF(J2579&lt;=0.3,INDEX([1]价格表!$B$4:$I$31,M2579,2),IF(AND(J2579&gt;0.3,J2579&lt;=1),INDEX([1]价格表!$B$4:$I$31,M2579,3),IF(AND(J2579&gt;1,J2579&lt;=2.2),INDEX([1]价格表!$B$4:$I$31,M2579,4),IF(AND(J2579&gt;2.2,J2579&lt;=3.3),INDEX([1]价格表!$B$4:$I$31,M2579,5),IF(AND(J2579&gt;3.3,J2579&lt;=4),INDEX([1]价格表!$B$4:$I$31,M2579,6),IF(AND(J2579&gt;4,J2579&lt;=5.5),INDEX([1]价格表!$B$4:$I$31,M2579,7),IF(J2579&gt;5.5,2.6+INDEX([1]价格表!$B$4:$I$31,M2579,8)*L2579)))))))</f>
        <v>2.15</v>
      </c>
      <c r="O2579" s="3"/>
      <c r="P2579" s="3"/>
      <c r="Q2579" s="3">
        <f t="shared" si="81"/>
        <v>0</v>
      </c>
    </row>
    <row r="2580" spans="1:17">
      <c r="A2580" s="11">
        <v>4607082298051</v>
      </c>
      <c r="B2580" s="1" t="s">
        <v>19</v>
      </c>
      <c r="C2580" s="12">
        <v>20210225</v>
      </c>
      <c r="D2580" s="12">
        <v>610538201209</v>
      </c>
      <c r="E2580" s="12" t="s">
        <v>19</v>
      </c>
      <c r="F2580" s="12">
        <v>20210307</v>
      </c>
      <c r="G2580" s="12" t="s">
        <v>20</v>
      </c>
      <c r="H2580" s="12" t="s">
        <v>33</v>
      </c>
      <c r="I2580" s="12" t="s">
        <v>171</v>
      </c>
      <c r="J2580" s="12">
        <v>2.3</v>
      </c>
      <c r="K2580" s="12" t="s">
        <v>23</v>
      </c>
      <c r="L2580">
        <f t="shared" si="80"/>
        <v>3</v>
      </c>
      <c r="M2580">
        <f>MATCH(H:H,[1]价格表!$B$4:$B$35,0)</f>
        <v>7</v>
      </c>
      <c r="N2580" s="4">
        <f>IF(J2580&lt;=0.3,INDEX([1]价格表!$B$4:$I$31,M2580,2),IF(AND(J2580&gt;0.3,J2580&lt;=1),INDEX([1]价格表!$B$4:$I$31,M2580,3),IF(AND(J2580&gt;1,J2580&lt;=2.2),INDEX([1]价格表!$B$4:$I$31,M2580,4),IF(AND(J2580&gt;2.2,J2580&lt;=3.3),INDEX([1]价格表!$B$4:$I$31,M2580,5),IF(AND(J2580&gt;3.3,J2580&lt;=4),INDEX([1]价格表!$B$4:$I$31,M2580,6),IF(AND(J2580&gt;4,J2580&lt;=5.5),INDEX([1]价格表!$B$4:$I$31,M2580,7),IF(J2580&gt;5.5,2.6+INDEX([1]价格表!$B$4:$I$31,M2580,8)*L2580)))))))</f>
        <v>2.5</v>
      </c>
      <c r="O2580" s="5">
        <v>2.1</v>
      </c>
      <c r="P2580" s="5">
        <v>2.15</v>
      </c>
      <c r="Q2580" s="3">
        <f t="shared" si="81"/>
        <v>-0.35</v>
      </c>
    </row>
    <row r="2581" spans="1:17">
      <c r="A2581" s="11">
        <v>4607082298250</v>
      </c>
      <c r="B2581" s="1" t="s">
        <v>19</v>
      </c>
      <c r="C2581" s="12">
        <v>20210225</v>
      </c>
      <c r="D2581" s="12">
        <v>610538201209</v>
      </c>
      <c r="E2581" s="12" t="s">
        <v>19</v>
      </c>
      <c r="F2581" s="12">
        <v>20210307</v>
      </c>
      <c r="G2581" s="12" t="s">
        <v>20</v>
      </c>
      <c r="H2581" s="12" t="s">
        <v>33</v>
      </c>
      <c r="I2581" s="12" t="s">
        <v>171</v>
      </c>
      <c r="J2581" s="12">
        <v>2.3</v>
      </c>
      <c r="K2581" s="12" t="s">
        <v>23</v>
      </c>
      <c r="L2581">
        <f t="shared" si="80"/>
        <v>3</v>
      </c>
      <c r="M2581">
        <f>MATCH(H:H,[1]价格表!$B$4:$B$35,0)</f>
        <v>7</v>
      </c>
      <c r="N2581" s="4">
        <f>IF(J2581&lt;=0.3,INDEX([1]价格表!$B$4:$I$31,M2581,2),IF(AND(J2581&gt;0.3,J2581&lt;=1),INDEX([1]价格表!$B$4:$I$31,M2581,3),IF(AND(J2581&gt;1,J2581&lt;=2.2),INDEX([1]价格表!$B$4:$I$31,M2581,4),IF(AND(J2581&gt;2.2,J2581&lt;=3.3),INDEX([1]价格表!$B$4:$I$31,M2581,5),IF(AND(J2581&gt;3.3,J2581&lt;=4),INDEX([1]价格表!$B$4:$I$31,M2581,6),IF(AND(J2581&gt;4,J2581&lt;=5.5),INDEX([1]价格表!$B$4:$I$31,M2581,7),IF(J2581&gt;5.5,2.6+INDEX([1]价格表!$B$4:$I$31,M2581,8)*L2581)))))))</f>
        <v>2.5</v>
      </c>
      <c r="O2581" s="5">
        <v>2.1</v>
      </c>
      <c r="P2581" s="5">
        <v>2.15</v>
      </c>
      <c r="Q2581" s="3">
        <f t="shared" si="81"/>
        <v>-0.35</v>
      </c>
    </row>
    <row r="2582" spans="1:17">
      <c r="A2582" s="11">
        <v>4607082298584</v>
      </c>
      <c r="B2582" s="1" t="s">
        <v>19</v>
      </c>
      <c r="C2582" s="12">
        <v>20210225</v>
      </c>
      <c r="D2582" s="12">
        <v>610538201209</v>
      </c>
      <c r="E2582" s="12" t="s">
        <v>19</v>
      </c>
      <c r="F2582" s="12">
        <v>20210307</v>
      </c>
      <c r="G2582" s="12" t="s">
        <v>20</v>
      </c>
      <c r="H2582" s="12" t="s">
        <v>45</v>
      </c>
      <c r="I2582" s="12" t="s">
        <v>179</v>
      </c>
      <c r="J2582" s="12">
        <v>2.3</v>
      </c>
      <c r="K2582" s="12" t="s">
        <v>23</v>
      </c>
      <c r="L2582">
        <f t="shared" si="80"/>
        <v>3</v>
      </c>
      <c r="M2582">
        <f>MATCH(H:H,[1]价格表!$B$4:$B$35,0)</f>
        <v>20</v>
      </c>
      <c r="N2582" s="4">
        <f>IF(J2582&lt;=0.3,INDEX([1]价格表!$B$4:$I$31,M2582,2),IF(AND(J2582&gt;0.3,J2582&lt;=1),INDEX([1]价格表!$B$4:$I$31,M2582,3),IF(AND(J2582&gt;1,J2582&lt;=2.2),INDEX([1]价格表!$B$4:$I$31,M2582,4),IF(AND(J2582&gt;2.2,J2582&lt;=3.3),INDEX([1]价格表!$B$4:$I$31,M2582,5),IF(AND(J2582&gt;3.3,J2582&lt;=4),INDEX([1]价格表!$B$4:$I$31,M2582,6),IF(AND(J2582&gt;4,J2582&lt;=5.5),INDEX([1]价格表!$B$4:$I$31,M2582,7),IF(J2582&gt;5.5,2.6+INDEX([1]价格表!$B$4:$I$31,M2582,8)*L2582)))))))</f>
        <v>2.5</v>
      </c>
      <c r="O2582" s="5">
        <v>1.05</v>
      </c>
      <c r="P2582" s="5">
        <v>2.15</v>
      </c>
      <c r="Q2582" s="3">
        <f t="shared" si="81"/>
        <v>-0.35</v>
      </c>
    </row>
    <row r="2583" spans="1:17">
      <c r="A2583" s="11">
        <v>4607082417184</v>
      </c>
      <c r="B2583" s="1" t="s">
        <v>19</v>
      </c>
      <c r="C2583" s="12">
        <v>20210225</v>
      </c>
      <c r="D2583" s="12">
        <v>610538201209</v>
      </c>
      <c r="E2583" s="12" t="s">
        <v>19</v>
      </c>
      <c r="F2583" s="12">
        <v>20210307</v>
      </c>
      <c r="G2583" s="12" t="s">
        <v>20</v>
      </c>
      <c r="H2583" s="12" t="s">
        <v>21</v>
      </c>
      <c r="I2583" s="12" t="s">
        <v>22</v>
      </c>
      <c r="J2583" s="12">
        <v>2.3</v>
      </c>
      <c r="K2583" s="12" t="s">
        <v>23</v>
      </c>
      <c r="L2583">
        <f t="shared" si="80"/>
        <v>3</v>
      </c>
      <c r="M2583">
        <f>MATCH(H:H,[1]价格表!$B$4:$B$35,0)</f>
        <v>15</v>
      </c>
      <c r="N2583" s="4">
        <f>IF(J2583&lt;=0.3,INDEX([1]价格表!$B$4:$I$31,M2583,2),IF(AND(J2583&gt;0.3,J2583&lt;=1),INDEX([1]价格表!$B$4:$I$31,M2583,3),IF(AND(J2583&gt;1,J2583&lt;=2.2),INDEX([1]价格表!$B$4:$I$31,M2583,4),IF(AND(J2583&gt;2.2,J2583&lt;=3.3),INDEX([1]价格表!$B$4:$I$31,M2583,5),IF(AND(J2583&gt;3.3,J2583&lt;=4),INDEX([1]价格表!$B$4:$I$31,M2583,6),IF(AND(J2583&gt;4,J2583&lt;=5.5),INDEX([1]价格表!$B$4:$I$31,M2583,7),IF(J2583&gt;5.5,2.6+INDEX([1]价格表!$B$4:$I$31,M2583,8)*L2583)))))))</f>
        <v>2.5</v>
      </c>
      <c r="O2583" s="5">
        <v>1.05</v>
      </c>
      <c r="P2583" s="5">
        <v>2.15</v>
      </c>
      <c r="Q2583" s="3">
        <f t="shared" si="81"/>
        <v>-0.35</v>
      </c>
    </row>
    <row r="2584" spans="1:17">
      <c r="A2584" s="11">
        <v>4607083289057</v>
      </c>
      <c r="B2584" s="1" t="s">
        <v>19</v>
      </c>
      <c r="C2584" s="12">
        <v>20210225</v>
      </c>
      <c r="D2584" s="12">
        <v>610538201209</v>
      </c>
      <c r="E2584" s="12" t="s">
        <v>19</v>
      </c>
      <c r="F2584" s="12">
        <v>20210307</v>
      </c>
      <c r="G2584" s="12" t="s">
        <v>20</v>
      </c>
      <c r="H2584" s="12" t="s">
        <v>43</v>
      </c>
      <c r="I2584" s="12" t="s">
        <v>108</v>
      </c>
      <c r="J2584" s="12">
        <v>2.32</v>
      </c>
      <c r="K2584" s="12" t="s">
        <v>23</v>
      </c>
      <c r="L2584">
        <f t="shared" si="80"/>
        <v>3</v>
      </c>
      <c r="M2584">
        <f>MATCH(H:H,[1]价格表!$B$4:$B$35,0)</f>
        <v>4</v>
      </c>
      <c r="N2584" s="4">
        <f>IF(J2584&lt;=0.3,INDEX([1]价格表!$B$4:$I$31,M2584,2),IF(AND(J2584&gt;0.3,J2584&lt;=1),INDEX([1]价格表!$B$4:$I$31,M2584,3),IF(AND(J2584&gt;1,J2584&lt;=2.2),INDEX([1]价格表!$B$4:$I$31,M2584,4),IF(AND(J2584&gt;2.2,J2584&lt;=3.3),INDEX([1]价格表!$B$4:$I$31,M2584,5),IF(AND(J2584&gt;3.3,J2584&lt;=4),INDEX([1]价格表!$B$4:$I$31,M2584,6),IF(AND(J2584&gt;4,J2584&lt;=5.5),INDEX([1]价格表!$B$4:$I$31,M2584,7),IF(J2584&gt;5.5,2.6+INDEX([1]价格表!$B$4:$I$31,M2584,8)*L2584)))))))</f>
        <v>2.5</v>
      </c>
      <c r="O2584" s="5">
        <v>2.2</v>
      </c>
      <c r="P2584" s="5">
        <v>2.15</v>
      </c>
      <c r="Q2584" s="3">
        <f t="shared" si="81"/>
        <v>-0.35</v>
      </c>
    </row>
    <row r="2585" spans="1:17">
      <c r="A2585" s="11">
        <v>4607083289074</v>
      </c>
      <c r="B2585" s="1" t="s">
        <v>19</v>
      </c>
      <c r="C2585" s="12">
        <v>20210225</v>
      </c>
      <c r="D2585" s="12">
        <v>610538201209</v>
      </c>
      <c r="E2585" s="12" t="s">
        <v>19</v>
      </c>
      <c r="F2585" s="12">
        <v>20210307</v>
      </c>
      <c r="G2585" s="12" t="s">
        <v>20</v>
      </c>
      <c r="H2585" s="12" t="s">
        <v>21</v>
      </c>
      <c r="I2585" s="12" t="s">
        <v>71</v>
      </c>
      <c r="J2585" s="12">
        <v>2.18</v>
      </c>
      <c r="K2585" s="12" t="s">
        <v>23</v>
      </c>
      <c r="L2585">
        <f t="shared" si="80"/>
        <v>3</v>
      </c>
      <c r="M2585">
        <f>MATCH(H:H,[1]价格表!$B$4:$B$35,0)</f>
        <v>15</v>
      </c>
      <c r="N2585" s="4">
        <f>IF(J2585&lt;=0.3,INDEX([1]价格表!$B$4:$I$31,M2585,2),IF(AND(J2585&gt;0.3,J2585&lt;=1),INDEX([1]价格表!$B$4:$I$31,M2585,3),IF(AND(J2585&gt;1,J2585&lt;=2.2),INDEX([1]价格表!$B$4:$I$31,M2585,4),IF(AND(J2585&gt;2.2,J2585&lt;=3.3),INDEX([1]价格表!$B$4:$I$31,M2585,5),IF(AND(J2585&gt;3.3,J2585&lt;=4),INDEX([1]价格表!$B$4:$I$31,M2585,6),IF(AND(J2585&gt;4,J2585&lt;=5.5),INDEX([1]价格表!$B$4:$I$31,M2585,7),IF(J2585&gt;5.5,2.6+INDEX([1]价格表!$B$4:$I$31,M2585,8)*L2585)))))))</f>
        <v>2.15</v>
      </c>
      <c r="O2585" s="3"/>
      <c r="P2585" s="3"/>
      <c r="Q2585" s="3">
        <f t="shared" si="81"/>
        <v>0</v>
      </c>
    </row>
    <row r="2586" spans="1:17">
      <c r="A2586" s="11">
        <v>4607083289406</v>
      </c>
      <c r="B2586" s="1" t="s">
        <v>19</v>
      </c>
      <c r="C2586" s="12">
        <v>20210225</v>
      </c>
      <c r="D2586" s="12">
        <v>610538201209</v>
      </c>
      <c r="E2586" s="12" t="s">
        <v>19</v>
      </c>
      <c r="F2586" s="12">
        <v>20210307</v>
      </c>
      <c r="G2586" s="12" t="s">
        <v>20</v>
      </c>
      <c r="H2586" s="12" t="s">
        <v>40</v>
      </c>
      <c r="I2586" s="12" t="s">
        <v>142</v>
      </c>
      <c r="J2586" s="12">
        <v>2.3</v>
      </c>
      <c r="K2586" s="12" t="s">
        <v>23</v>
      </c>
      <c r="L2586">
        <f t="shared" si="80"/>
        <v>3</v>
      </c>
      <c r="M2586">
        <f>MATCH(H:H,[1]价格表!$B$4:$B$35,0)</f>
        <v>9</v>
      </c>
      <c r="N2586" s="4">
        <f>IF(J2586&lt;=0.3,INDEX([1]价格表!$B$4:$I$31,M2586,2),IF(AND(J2586&gt;0.3,J2586&lt;=1),INDEX([1]价格表!$B$4:$I$31,M2586,3),IF(AND(J2586&gt;1,J2586&lt;=2.2),INDEX([1]价格表!$B$4:$I$31,M2586,4),IF(AND(J2586&gt;2.2,J2586&lt;=3.3),INDEX([1]价格表!$B$4:$I$31,M2586,5),IF(AND(J2586&gt;3.3,J2586&lt;=4),INDEX([1]价格表!$B$4:$I$31,M2586,6),IF(AND(J2586&gt;4,J2586&lt;=5.5),INDEX([1]价格表!$B$4:$I$31,M2586,7),IF(J2586&gt;5.5,2.6+INDEX([1]价格表!$B$4:$I$31,M2586,8)*L2586)))))))</f>
        <v>2.5</v>
      </c>
      <c r="O2586" s="5">
        <v>2.14</v>
      </c>
      <c r="P2586" s="5">
        <v>2.15</v>
      </c>
      <c r="Q2586" s="3">
        <f t="shared" si="81"/>
        <v>-0.35</v>
      </c>
    </row>
    <row r="2587" spans="1:17">
      <c r="A2587" s="11">
        <v>4607085334541</v>
      </c>
      <c r="B2587" s="1" t="s">
        <v>19</v>
      </c>
      <c r="C2587" s="12">
        <v>20210225</v>
      </c>
      <c r="D2587" s="12">
        <v>610538201209</v>
      </c>
      <c r="E2587" s="12" t="s">
        <v>19</v>
      </c>
      <c r="F2587" s="12">
        <v>20210307</v>
      </c>
      <c r="G2587" s="12" t="s">
        <v>20</v>
      </c>
      <c r="H2587" s="12" t="s">
        <v>24</v>
      </c>
      <c r="I2587" s="12" t="s">
        <v>25</v>
      </c>
      <c r="J2587" s="12">
        <v>0.09</v>
      </c>
      <c r="K2587" s="12" t="s">
        <v>23</v>
      </c>
      <c r="L2587">
        <f t="shared" si="80"/>
        <v>1</v>
      </c>
      <c r="M2587">
        <f>MATCH(H:H,[1]价格表!$B$4:$B$35,0)</f>
        <v>1</v>
      </c>
      <c r="N2587" s="4">
        <f>IF(J2587&lt;=0.3,INDEX([1]价格表!$B$4:$I$31,M2587,2),IF(AND(J2587&gt;0.3,J2587&lt;=1),INDEX([1]价格表!$B$4:$I$31,M2587,3),IF(AND(J2587&gt;1,J2587&lt;=2.2),INDEX([1]价格表!$B$4:$I$31,M2587,4),IF(AND(J2587&gt;2.2,J2587&lt;=3.3),INDEX([1]价格表!$B$4:$I$31,M2587,5),IF(AND(J2587&gt;3.3,J2587&lt;=4),INDEX([1]价格表!$B$4:$I$31,M2587,6),IF(AND(J2587&gt;4,J2587&lt;=5.5),INDEX([1]价格表!$B$4:$I$31,M2587,7),IF(J2587&gt;5.5,2.6+INDEX([1]价格表!$B$4:$I$31,M2587,8)*L2587)))))))</f>
        <v>1.65</v>
      </c>
      <c r="O2587" s="3"/>
      <c r="P2587" s="3"/>
      <c r="Q2587" s="3">
        <f t="shared" si="81"/>
        <v>0</v>
      </c>
    </row>
    <row r="2588" spans="1:17">
      <c r="A2588" s="11">
        <v>4312490321683</v>
      </c>
      <c r="B2588" s="1" t="s">
        <v>19</v>
      </c>
      <c r="C2588" s="12">
        <v>20210225</v>
      </c>
      <c r="D2588" s="12">
        <v>610538201209</v>
      </c>
      <c r="E2588" s="12" t="s">
        <v>19</v>
      </c>
      <c r="F2588" s="12">
        <v>20210307</v>
      </c>
      <c r="G2588" s="12" t="s">
        <v>20</v>
      </c>
      <c r="H2588" s="12" t="s">
        <v>45</v>
      </c>
      <c r="I2588" s="12" t="s">
        <v>104</v>
      </c>
      <c r="J2588" s="12">
        <v>4.95</v>
      </c>
      <c r="K2588" s="12" t="s">
        <v>23</v>
      </c>
      <c r="L2588">
        <f t="shared" si="80"/>
        <v>5</v>
      </c>
      <c r="M2588">
        <f>MATCH(H:H,[1]价格表!$B$4:$B$35,0)</f>
        <v>20</v>
      </c>
      <c r="N2588" s="4">
        <f>IF(J2588&lt;=0.3,INDEX([1]价格表!$B$4:$I$31,M2588,2),IF(AND(J2588&gt;0.3,J2588&lt;=1),INDEX([1]价格表!$B$4:$I$31,M2588,3),IF(AND(J2588&gt;1,J2588&lt;=2.2),INDEX([1]价格表!$B$4:$I$31,M2588,4),IF(AND(J2588&gt;2.2,J2588&lt;=3.3),INDEX([1]价格表!$B$4:$I$31,M2588,5),IF(AND(J2588&gt;3.3,J2588&lt;=4),INDEX([1]价格表!$B$4:$I$31,M2588,6),IF(AND(J2588&gt;4,J2588&lt;=5.5),INDEX([1]价格表!$B$4:$I$31,M2588,7),IF(J2588&gt;5.5,2.6+INDEX([1]价格表!$B$4:$I$31,M2588,8)*L2588)))))))</f>
        <v>3.8</v>
      </c>
      <c r="O2588" s="3"/>
      <c r="P2588" s="3"/>
      <c r="Q2588" s="3">
        <f t="shared" si="81"/>
        <v>0</v>
      </c>
    </row>
    <row r="2589" spans="1:17">
      <c r="A2589" s="11">
        <v>4607081561740</v>
      </c>
      <c r="B2589" s="1" t="s">
        <v>19</v>
      </c>
      <c r="C2589" s="12">
        <v>20210225</v>
      </c>
      <c r="D2589" s="12">
        <v>610538201209</v>
      </c>
      <c r="E2589" s="12" t="s">
        <v>19</v>
      </c>
      <c r="F2589" s="12">
        <v>20210307</v>
      </c>
      <c r="G2589" s="12" t="s">
        <v>20</v>
      </c>
      <c r="H2589" s="12" t="s">
        <v>72</v>
      </c>
      <c r="I2589" s="12" t="s">
        <v>73</v>
      </c>
      <c r="J2589" s="12">
        <v>4.47</v>
      </c>
      <c r="K2589" s="12" t="s">
        <v>23</v>
      </c>
      <c r="L2589">
        <f t="shared" si="80"/>
        <v>5</v>
      </c>
      <c r="M2589">
        <f>MATCH(H:H,[1]价格表!$B$4:$B$35,0)</f>
        <v>2</v>
      </c>
      <c r="N2589" s="4">
        <f>IF(J2589&lt;=0.3,INDEX([1]价格表!$B$4:$I$31,M2589,2),IF(AND(J2589&gt;0.3,J2589&lt;=1),INDEX([1]价格表!$B$4:$I$31,M2589,3),IF(AND(J2589&gt;1,J2589&lt;=2.2),INDEX([1]价格表!$B$4:$I$31,M2589,4),IF(AND(J2589&gt;2.2,J2589&lt;=3.3),INDEX([1]价格表!$B$4:$I$31,M2589,5),IF(AND(J2589&gt;3.3,J2589&lt;=4),INDEX([1]价格表!$B$4:$I$31,M2589,6),IF(AND(J2589&gt;4,J2589&lt;=5.5),INDEX([1]价格表!$B$4:$I$31,M2589,7),IF(J2589&gt;5.5,2.6+INDEX([1]价格表!$B$4:$I$31,M2589,8)*L2589)))))))</f>
        <v>3.8</v>
      </c>
      <c r="O2589" s="5">
        <v>2.35</v>
      </c>
      <c r="P2589" s="5">
        <v>2.5</v>
      </c>
      <c r="Q2589" s="3">
        <f t="shared" si="81"/>
        <v>-1.3</v>
      </c>
    </row>
    <row r="2590" spans="1:17">
      <c r="A2590" s="11">
        <v>4607081562813</v>
      </c>
      <c r="B2590" s="1" t="s">
        <v>19</v>
      </c>
      <c r="C2590" s="12">
        <v>20210225</v>
      </c>
      <c r="D2590" s="12">
        <v>610538201209</v>
      </c>
      <c r="E2590" s="12" t="s">
        <v>19</v>
      </c>
      <c r="F2590" s="12">
        <v>20210307</v>
      </c>
      <c r="G2590" s="12" t="s">
        <v>20</v>
      </c>
      <c r="H2590" s="12" t="s">
        <v>21</v>
      </c>
      <c r="I2590" s="12" t="s">
        <v>71</v>
      </c>
      <c r="J2590" s="12">
        <v>4.33</v>
      </c>
      <c r="K2590" s="12" t="s">
        <v>23</v>
      </c>
      <c r="L2590">
        <f t="shared" si="80"/>
        <v>5</v>
      </c>
      <c r="M2590">
        <f>MATCH(H:H,[1]价格表!$B$4:$B$35,0)</f>
        <v>15</v>
      </c>
      <c r="N2590" s="4">
        <f>IF(J2590&lt;=0.3,INDEX([1]价格表!$B$4:$I$31,M2590,2),IF(AND(J2590&gt;0.3,J2590&lt;=1),INDEX([1]价格表!$B$4:$I$31,M2590,3),IF(AND(J2590&gt;1,J2590&lt;=2.2),INDEX([1]价格表!$B$4:$I$31,M2590,4),IF(AND(J2590&gt;2.2,J2590&lt;=3.3),INDEX([1]价格表!$B$4:$I$31,M2590,5),IF(AND(J2590&gt;3.3,J2590&lt;=4),INDEX([1]价格表!$B$4:$I$31,M2590,6),IF(AND(J2590&gt;4,J2590&lt;=5.5),INDEX([1]价格表!$B$4:$I$31,M2590,7),IF(J2590&gt;5.5,2.6+INDEX([1]价格表!$B$4:$I$31,M2590,8)*L2590)))))))</f>
        <v>3.8</v>
      </c>
      <c r="O2590" s="3"/>
      <c r="P2590" s="3"/>
      <c r="Q2590" s="3">
        <f t="shared" si="81"/>
        <v>0</v>
      </c>
    </row>
    <row r="2591" spans="1:17">
      <c r="A2591" s="11">
        <v>4607081563040</v>
      </c>
      <c r="B2591" s="1" t="s">
        <v>19</v>
      </c>
      <c r="C2591" s="12">
        <v>20210225</v>
      </c>
      <c r="D2591" s="12">
        <v>610538201209</v>
      </c>
      <c r="E2591" s="12" t="s">
        <v>19</v>
      </c>
      <c r="F2591" s="12">
        <v>20210307</v>
      </c>
      <c r="G2591" s="12" t="s">
        <v>20</v>
      </c>
      <c r="H2591" s="12" t="s">
        <v>119</v>
      </c>
      <c r="I2591" s="12" t="s">
        <v>120</v>
      </c>
      <c r="J2591" s="12">
        <v>3.4</v>
      </c>
      <c r="K2591" s="12" t="s">
        <v>23</v>
      </c>
      <c r="L2591">
        <f t="shared" si="80"/>
        <v>4</v>
      </c>
      <c r="M2591">
        <f>MATCH(H:H,[1]价格表!$B$4:$B$35,0)</f>
        <v>6</v>
      </c>
      <c r="N2591" s="4">
        <f>IF(J2591&lt;=0.3,INDEX([1]价格表!$B$4:$I$31,M2591,2),IF(AND(J2591&gt;0.3,J2591&lt;=1),INDEX([1]价格表!$B$4:$I$31,M2591,3),IF(AND(J2591&gt;1,J2591&lt;=2.2),INDEX([1]价格表!$B$4:$I$31,M2591,4),IF(AND(J2591&gt;2.2,J2591&lt;=3.3),INDEX([1]价格表!$B$4:$I$31,M2591,5),IF(AND(J2591&gt;3.3,J2591&lt;=4),INDEX([1]价格表!$B$4:$I$31,M2591,6),IF(AND(J2591&gt;4,J2591&lt;=5.5),INDEX([1]价格表!$B$4:$I$31,M2591,7),IF(J2591&gt;5.5,2.6+INDEX([1]价格表!$B$4:$I$31,M2591,8)*L2591)))))))</f>
        <v>5.6</v>
      </c>
      <c r="O2591" s="3"/>
      <c r="P2591" s="3"/>
      <c r="Q2591" s="3">
        <f t="shared" si="81"/>
        <v>0</v>
      </c>
    </row>
    <row r="2592" spans="1:17">
      <c r="A2592" s="11">
        <v>4607082297310</v>
      </c>
      <c r="B2592" s="1" t="s">
        <v>19</v>
      </c>
      <c r="C2592" s="12">
        <v>20210225</v>
      </c>
      <c r="D2592" s="12">
        <v>610538201209</v>
      </c>
      <c r="E2592" s="12" t="s">
        <v>19</v>
      </c>
      <c r="F2592" s="12">
        <v>20210307</v>
      </c>
      <c r="G2592" s="12" t="s">
        <v>20</v>
      </c>
      <c r="H2592" s="12" t="s">
        <v>138</v>
      </c>
      <c r="I2592" s="12" t="s">
        <v>267</v>
      </c>
      <c r="J2592" s="12">
        <v>4.34</v>
      </c>
      <c r="K2592" s="12" t="s">
        <v>23</v>
      </c>
      <c r="L2592">
        <f t="shared" si="80"/>
        <v>5</v>
      </c>
      <c r="M2592">
        <f>MATCH(H:H,[1]价格表!$B$4:$B$35,0)</f>
        <v>23</v>
      </c>
      <c r="N2592" s="4">
        <f>IF(J2592&lt;=0.3,INDEX([1]价格表!$B$4:$I$31,M2592,2),IF(AND(J2592&gt;0.3,J2592&lt;=1),INDEX([1]价格表!$B$4:$I$31,M2592,3),IF(AND(J2592&gt;1,J2592&lt;=2.2),INDEX([1]价格表!$B$4:$I$31,M2592,4),IF(AND(J2592&gt;2.2,J2592&lt;=3.3),INDEX([1]价格表!$B$4:$I$31,M2592,5),IF(AND(J2592&gt;3.3,J2592&lt;=4),INDEX([1]价格表!$B$4:$I$31,M2592,6),IF(AND(J2592&gt;4,J2592&lt;=5.5),INDEX([1]价格表!$B$4:$I$31,M2592,7),IF(J2592&gt;5.5,2.6+INDEX([1]价格表!$B$4:$I$31,M2592,8)*L2592)))))))</f>
        <v>3.8</v>
      </c>
      <c r="O2592" s="3"/>
      <c r="P2592" s="3"/>
      <c r="Q2592" s="3">
        <f t="shared" si="81"/>
        <v>0</v>
      </c>
    </row>
    <row r="2593" spans="1:17">
      <c r="A2593" s="11">
        <v>4607082298419</v>
      </c>
      <c r="B2593" s="1" t="s">
        <v>19</v>
      </c>
      <c r="C2593" s="12">
        <v>20210225</v>
      </c>
      <c r="D2593" s="12">
        <v>610538201209</v>
      </c>
      <c r="E2593" s="12" t="s">
        <v>19</v>
      </c>
      <c r="F2593" s="12">
        <v>20210307</v>
      </c>
      <c r="G2593" s="12" t="s">
        <v>20</v>
      </c>
      <c r="H2593" s="12" t="s">
        <v>138</v>
      </c>
      <c r="I2593" s="12" t="s">
        <v>139</v>
      </c>
      <c r="J2593" s="12">
        <v>3.37</v>
      </c>
      <c r="K2593" s="12" t="s">
        <v>23</v>
      </c>
      <c r="L2593">
        <f t="shared" si="80"/>
        <v>4</v>
      </c>
      <c r="M2593">
        <f>MATCH(H:H,[1]价格表!$B$4:$B$35,0)</f>
        <v>23</v>
      </c>
      <c r="N2593" s="4">
        <f>IF(J2593&lt;=0.3,INDEX([1]价格表!$B$4:$I$31,M2593,2),IF(AND(J2593&gt;0.3,J2593&lt;=1),INDEX([1]价格表!$B$4:$I$31,M2593,3),IF(AND(J2593&gt;1,J2593&lt;=2.2),INDEX([1]价格表!$B$4:$I$31,M2593,4),IF(AND(J2593&gt;2.2,J2593&lt;=3.3),INDEX([1]价格表!$B$4:$I$31,M2593,5),IF(AND(J2593&gt;3.3,J2593&lt;=4),INDEX([1]价格表!$B$4:$I$31,M2593,6),IF(AND(J2593&gt;4,J2593&lt;=5.5),INDEX([1]价格表!$B$4:$I$31,M2593,7),IF(J2593&gt;5.5,2.6+INDEX([1]价格表!$B$4:$I$31,M2593,8)*L2593)))))))</f>
        <v>3.7</v>
      </c>
      <c r="O2593" s="5">
        <v>3.15</v>
      </c>
      <c r="P2593" s="5">
        <v>2.5</v>
      </c>
      <c r="Q2593" s="3">
        <f t="shared" si="81"/>
        <v>-1.2</v>
      </c>
    </row>
    <row r="2594" spans="1:17">
      <c r="A2594" s="11">
        <v>4607082298484</v>
      </c>
      <c r="B2594" s="1" t="s">
        <v>19</v>
      </c>
      <c r="C2594" s="12">
        <v>20210225</v>
      </c>
      <c r="D2594" s="12">
        <v>610538201209</v>
      </c>
      <c r="E2594" s="12" t="s">
        <v>19</v>
      </c>
      <c r="F2594" s="12">
        <v>20210307</v>
      </c>
      <c r="G2594" s="12" t="s">
        <v>20</v>
      </c>
      <c r="H2594" s="12" t="s">
        <v>21</v>
      </c>
      <c r="I2594" s="12" t="s">
        <v>71</v>
      </c>
      <c r="J2594" s="12">
        <v>3.38</v>
      </c>
      <c r="K2594" s="12" t="s">
        <v>23</v>
      </c>
      <c r="L2594">
        <f t="shared" si="80"/>
        <v>4</v>
      </c>
      <c r="M2594">
        <f>MATCH(H:H,[1]价格表!$B$4:$B$35,0)</f>
        <v>15</v>
      </c>
      <c r="N2594" s="4">
        <f>IF(J2594&lt;=0.3,INDEX([1]价格表!$B$4:$I$31,M2594,2),IF(AND(J2594&gt;0.3,J2594&lt;=1),INDEX([1]价格表!$B$4:$I$31,M2594,3),IF(AND(J2594&gt;1,J2594&lt;=2.2),INDEX([1]价格表!$B$4:$I$31,M2594,4),IF(AND(J2594&gt;2.2,J2594&lt;=3.3),INDEX([1]价格表!$B$4:$I$31,M2594,5),IF(AND(J2594&gt;3.3,J2594&lt;=4),INDEX([1]价格表!$B$4:$I$31,M2594,6),IF(AND(J2594&gt;4,J2594&lt;=5.5),INDEX([1]价格表!$B$4:$I$31,M2594,7),IF(J2594&gt;5.5,2.6+INDEX([1]价格表!$B$4:$I$31,M2594,8)*L2594)))))))</f>
        <v>3.7</v>
      </c>
      <c r="O2594" s="5">
        <v>3.15</v>
      </c>
      <c r="P2594" s="5">
        <v>2.5</v>
      </c>
      <c r="Q2594" s="3">
        <f t="shared" si="81"/>
        <v>-1.2</v>
      </c>
    </row>
    <row r="2595" spans="1:17">
      <c r="A2595" s="11">
        <v>4607083289052</v>
      </c>
      <c r="B2595" s="1" t="s">
        <v>19</v>
      </c>
      <c r="C2595" s="12">
        <v>20210225</v>
      </c>
      <c r="D2595" s="12">
        <v>610538201209</v>
      </c>
      <c r="E2595" s="12" t="s">
        <v>19</v>
      </c>
      <c r="F2595" s="12">
        <v>20210307</v>
      </c>
      <c r="G2595" s="12" t="s">
        <v>20</v>
      </c>
      <c r="H2595" s="12" t="s">
        <v>226</v>
      </c>
      <c r="I2595" s="12" t="s">
        <v>313</v>
      </c>
      <c r="J2595" s="12">
        <v>3.34</v>
      </c>
      <c r="K2595" s="12" t="s">
        <v>23</v>
      </c>
      <c r="L2595">
        <f t="shared" si="80"/>
        <v>4</v>
      </c>
      <c r="M2595">
        <f>MATCH(H:H,[1]价格表!$B$4:$B$35,0)</f>
        <v>25</v>
      </c>
      <c r="N2595" s="4">
        <f>IF(J2595&lt;=0.3,INDEX([1]价格表!$B$4:$I$31,M2595,2),IF(AND(J2595&gt;0.3,J2595&lt;=1),INDEX([1]价格表!$B$4:$I$31,M2595,3),IF(AND(J2595&gt;1,J2595&lt;=2.2),INDEX([1]价格表!$B$4:$I$31,M2595,4),IF(AND(J2595&gt;2.2,J2595&lt;=3.3),INDEX([1]价格表!$B$4:$I$31,M2595,5),IF(AND(J2595&gt;3.3,J2595&lt;=4),INDEX([1]价格表!$B$4:$I$31,M2595,6),IF(AND(J2595&gt;4,J2595&lt;=5.5),INDEX([1]价格表!$B$4:$I$31,M2595,7),IF(J2595&gt;5.5,2.6+INDEX([1]价格表!$B$4:$I$31,M2595,8)*L2595)))))))</f>
        <v>3.7</v>
      </c>
      <c r="O2595" s="3"/>
      <c r="P2595" s="3"/>
      <c r="Q2595" s="3">
        <f t="shared" si="81"/>
        <v>0</v>
      </c>
    </row>
    <row r="2596" spans="1:17">
      <c r="A2596" s="11">
        <v>4607083289246</v>
      </c>
      <c r="B2596" s="1" t="s">
        <v>19</v>
      </c>
      <c r="C2596" s="12">
        <v>20210225</v>
      </c>
      <c r="D2596" s="12">
        <v>610538201209</v>
      </c>
      <c r="E2596" s="12" t="s">
        <v>19</v>
      </c>
      <c r="F2596" s="12">
        <v>20210307</v>
      </c>
      <c r="G2596" s="12" t="s">
        <v>20</v>
      </c>
      <c r="H2596" s="12" t="s">
        <v>21</v>
      </c>
      <c r="I2596" s="12" t="s">
        <v>71</v>
      </c>
      <c r="J2596" s="12">
        <v>4.54</v>
      </c>
      <c r="K2596" s="12" t="s">
        <v>23</v>
      </c>
      <c r="L2596">
        <f t="shared" si="80"/>
        <v>5</v>
      </c>
      <c r="M2596">
        <f>MATCH(H:H,[1]价格表!$B$4:$B$35,0)</f>
        <v>15</v>
      </c>
      <c r="N2596" s="4">
        <f>IF(J2596&lt;=0.3,INDEX([1]价格表!$B$4:$I$31,M2596,2),IF(AND(J2596&gt;0.3,J2596&lt;=1),INDEX([1]价格表!$B$4:$I$31,M2596,3),IF(AND(J2596&gt;1,J2596&lt;=2.2),INDEX([1]价格表!$B$4:$I$31,M2596,4),IF(AND(J2596&gt;2.2,J2596&lt;=3.3),INDEX([1]价格表!$B$4:$I$31,M2596,5),IF(AND(J2596&gt;3.3,J2596&lt;=4),INDEX([1]价格表!$B$4:$I$31,M2596,6),IF(AND(J2596&gt;4,J2596&lt;=5.5),INDEX([1]价格表!$B$4:$I$31,M2596,7),IF(J2596&gt;5.5,2.6+INDEX([1]价格表!$B$4:$I$31,M2596,8)*L2596)))))))</f>
        <v>3.8</v>
      </c>
      <c r="O2596" s="3"/>
      <c r="P2596" s="3"/>
      <c r="Q2596" s="3">
        <f t="shared" si="81"/>
        <v>0</v>
      </c>
    </row>
    <row r="2597" spans="1:17">
      <c r="A2597" s="11">
        <v>4607086127305</v>
      </c>
      <c r="B2597" s="1" t="s">
        <v>19</v>
      </c>
      <c r="C2597" s="12">
        <v>20210225</v>
      </c>
      <c r="D2597" s="12">
        <v>610538201209</v>
      </c>
      <c r="E2597" s="12" t="s">
        <v>19</v>
      </c>
      <c r="F2597" s="12">
        <v>20210307</v>
      </c>
      <c r="G2597" s="12" t="s">
        <v>20</v>
      </c>
      <c r="H2597" s="12" t="s">
        <v>24</v>
      </c>
      <c r="I2597" s="12" t="s">
        <v>114</v>
      </c>
      <c r="J2597" s="12">
        <v>3.64</v>
      </c>
      <c r="K2597" s="12" t="s">
        <v>23</v>
      </c>
      <c r="L2597">
        <f t="shared" si="80"/>
        <v>4</v>
      </c>
      <c r="M2597">
        <f>MATCH(H:H,[1]价格表!$B$4:$B$35,0)</f>
        <v>1</v>
      </c>
      <c r="N2597" s="4">
        <f>IF(J2597&lt;=0.3,INDEX([1]价格表!$B$4:$I$31,M2597,2),IF(AND(J2597&gt;0.3,J2597&lt;=1),INDEX([1]价格表!$B$4:$I$31,M2597,3),IF(AND(J2597&gt;1,J2597&lt;=2.2),INDEX([1]价格表!$B$4:$I$31,M2597,4),IF(AND(J2597&gt;2.2,J2597&lt;=3.3),INDEX([1]价格表!$B$4:$I$31,M2597,5),IF(AND(J2597&gt;3.3,J2597&lt;=4),INDEX([1]价格表!$B$4:$I$31,M2597,6),IF(AND(J2597&gt;4,J2597&lt;=5.5),INDEX([1]价格表!$B$4:$I$31,M2597,7),IF(J2597&gt;5.5,2.6+INDEX([1]价格表!$B$4:$I$31,M2597,8)*L2597)))))))</f>
        <v>3.7</v>
      </c>
      <c r="O2597" s="5">
        <v>2.21</v>
      </c>
      <c r="P2597" s="5">
        <v>2.5</v>
      </c>
      <c r="Q2597" s="3">
        <f t="shared" si="81"/>
        <v>-1.2</v>
      </c>
    </row>
    <row r="2598" spans="1:17">
      <c r="A2598" s="11">
        <v>4607081561661</v>
      </c>
      <c r="B2598" s="1" t="s">
        <v>19</v>
      </c>
      <c r="C2598" s="12">
        <v>20210225</v>
      </c>
      <c r="D2598" s="12">
        <v>610538201209</v>
      </c>
      <c r="E2598" s="12" t="s">
        <v>19</v>
      </c>
      <c r="F2598" s="12">
        <v>20210307</v>
      </c>
      <c r="G2598" s="12" t="s">
        <v>20</v>
      </c>
      <c r="H2598" s="12" t="s">
        <v>129</v>
      </c>
      <c r="I2598" s="12" t="s">
        <v>130</v>
      </c>
      <c r="J2598" s="12">
        <v>2.48</v>
      </c>
      <c r="K2598" s="12" t="s">
        <v>23</v>
      </c>
      <c r="L2598">
        <f t="shared" si="80"/>
        <v>3</v>
      </c>
      <c r="M2598">
        <f>MATCH(H:H,[1]价格表!$B$4:$B$35,0)</f>
        <v>18</v>
      </c>
      <c r="N2598" s="4">
        <f>IF(J2598&lt;=0.3,INDEX([1]价格表!$B$4:$I$31,M2598,2),IF(AND(J2598&gt;0.3,J2598&lt;=1),INDEX([1]价格表!$B$4:$I$31,M2598,3),IF(AND(J2598&gt;1,J2598&lt;=2.2),INDEX([1]价格表!$B$4:$I$31,M2598,4),IF(AND(J2598&gt;2.2,J2598&lt;=3.3),INDEX([1]价格表!$B$4:$I$31,M2598,5),IF(AND(J2598&gt;3.3,J2598&lt;=4),INDEX([1]价格表!$B$4:$I$31,M2598,6),IF(AND(J2598&gt;4,J2598&lt;=5.5),INDEX([1]价格表!$B$4:$I$31,M2598,7),IF(J2598&gt;5.5,2.6+INDEX([1]价格表!$B$4:$I$31,M2598,8)*L2598)))))))</f>
        <v>3.6</v>
      </c>
      <c r="O2598" s="3"/>
      <c r="P2598" s="3"/>
      <c r="Q2598" s="3">
        <f t="shared" si="81"/>
        <v>0</v>
      </c>
    </row>
    <row r="2599" spans="1:17">
      <c r="A2599" s="11">
        <v>4607081572801</v>
      </c>
      <c r="B2599" s="1" t="s">
        <v>19</v>
      </c>
      <c r="C2599" s="12">
        <v>20210225</v>
      </c>
      <c r="D2599" s="12">
        <v>610538201209</v>
      </c>
      <c r="E2599" s="12" t="s">
        <v>19</v>
      </c>
      <c r="F2599" s="12">
        <v>20210307</v>
      </c>
      <c r="G2599" s="12" t="s">
        <v>20</v>
      </c>
      <c r="H2599" s="12" t="s">
        <v>129</v>
      </c>
      <c r="I2599" s="12" t="s">
        <v>130</v>
      </c>
      <c r="J2599" s="12">
        <v>2.33</v>
      </c>
      <c r="K2599" s="12" t="s">
        <v>23</v>
      </c>
      <c r="L2599">
        <f t="shared" si="80"/>
        <v>3</v>
      </c>
      <c r="M2599">
        <f>MATCH(H:H,[1]价格表!$B$4:$B$35,0)</f>
        <v>18</v>
      </c>
      <c r="N2599" s="4">
        <f>IF(J2599&lt;=0.3,INDEX([1]价格表!$B$4:$I$31,M2599,2),IF(AND(J2599&gt;0.3,J2599&lt;=1),INDEX([1]价格表!$B$4:$I$31,M2599,3),IF(AND(J2599&gt;1,J2599&lt;=2.2),INDEX([1]价格表!$B$4:$I$31,M2599,4),IF(AND(J2599&gt;2.2,J2599&lt;=3.3),INDEX([1]价格表!$B$4:$I$31,M2599,5),IF(AND(J2599&gt;3.3,J2599&lt;=4),INDEX([1]价格表!$B$4:$I$31,M2599,6),IF(AND(J2599&gt;4,J2599&lt;=5.5),INDEX([1]价格表!$B$4:$I$31,M2599,7),IF(J2599&gt;5.5,2.6+INDEX([1]价格表!$B$4:$I$31,M2599,8)*L2599)))))))</f>
        <v>3.6</v>
      </c>
      <c r="O2599" s="3"/>
      <c r="P2599" s="3"/>
      <c r="Q2599" s="3">
        <f t="shared" si="81"/>
        <v>0</v>
      </c>
    </row>
    <row r="2600" spans="1:17">
      <c r="A2600" s="11">
        <v>4607081601481</v>
      </c>
      <c r="B2600" s="1" t="s">
        <v>19</v>
      </c>
      <c r="C2600" s="12">
        <v>20210225</v>
      </c>
      <c r="D2600" s="12">
        <v>610538201209</v>
      </c>
      <c r="E2600" s="12" t="s">
        <v>19</v>
      </c>
      <c r="F2600" s="12">
        <v>20210307</v>
      </c>
      <c r="G2600" s="12" t="s">
        <v>20</v>
      </c>
      <c r="H2600" s="12" t="s">
        <v>119</v>
      </c>
      <c r="I2600" s="12" t="s">
        <v>120</v>
      </c>
      <c r="J2600" s="12">
        <v>2.32</v>
      </c>
      <c r="K2600" s="12" t="s">
        <v>23</v>
      </c>
      <c r="L2600">
        <f t="shared" si="80"/>
        <v>3</v>
      </c>
      <c r="M2600">
        <f>MATCH(H:H,[1]价格表!$B$4:$B$35,0)</f>
        <v>6</v>
      </c>
      <c r="N2600" s="4">
        <f>IF(J2600&lt;=0.3,INDEX([1]价格表!$B$4:$I$31,M2600,2),IF(AND(J2600&gt;0.3,J2600&lt;=1),INDEX([1]价格表!$B$4:$I$31,M2600,3),IF(AND(J2600&gt;1,J2600&lt;=2.2),INDEX([1]价格表!$B$4:$I$31,M2600,4),IF(AND(J2600&gt;2.2,J2600&lt;=3.3),INDEX([1]价格表!$B$4:$I$31,M2600,5),IF(AND(J2600&gt;3.3,J2600&lt;=4),INDEX([1]价格表!$B$4:$I$31,M2600,6),IF(AND(J2600&gt;4,J2600&lt;=5.5),INDEX([1]价格表!$B$4:$I$31,M2600,7),IF(J2600&gt;5.5,2.6+INDEX([1]价格表!$B$4:$I$31,M2600,8)*L2600)))))))</f>
        <v>3.3</v>
      </c>
      <c r="O2600" s="5">
        <v>1.05</v>
      </c>
      <c r="P2600" s="5">
        <v>2.95</v>
      </c>
      <c r="Q2600" s="3">
        <f t="shared" si="81"/>
        <v>-0.35</v>
      </c>
    </row>
    <row r="2601" spans="1:17">
      <c r="A2601" s="11">
        <v>4607081601515</v>
      </c>
      <c r="B2601" s="1" t="s">
        <v>19</v>
      </c>
      <c r="C2601" s="12">
        <v>20210225</v>
      </c>
      <c r="D2601" s="12">
        <v>610538201209</v>
      </c>
      <c r="E2601" s="12" t="s">
        <v>19</v>
      </c>
      <c r="F2601" s="12">
        <v>20210307</v>
      </c>
      <c r="G2601" s="12" t="s">
        <v>20</v>
      </c>
      <c r="H2601" s="12" t="s">
        <v>119</v>
      </c>
      <c r="I2601" s="12" t="s">
        <v>120</v>
      </c>
      <c r="J2601" s="12">
        <v>2.32</v>
      </c>
      <c r="K2601" s="12" t="s">
        <v>23</v>
      </c>
      <c r="L2601">
        <f t="shared" si="80"/>
        <v>3</v>
      </c>
      <c r="M2601">
        <f>MATCH(H:H,[1]价格表!$B$4:$B$35,0)</f>
        <v>6</v>
      </c>
      <c r="N2601" s="4">
        <f>IF(J2601&lt;=0.3,INDEX([1]价格表!$B$4:$I$31,M2601,2),IF(AND(J2601&gt;0.3,J2601&lt;=1),INDEX([1]价格表!$B$4:$I$31,M2601,3),IF(AND(J2601&gt;1,J2601&lt;=2.2),INDEX([1]价格表!$B$4:$I$31,M2601,4),IF(AND(J2601&gt;2.2,J2601&lt;=3.3),INDEX([1]价格表!$B$4:$I$31,M2601,5),IF(AND(J2601&gt;3.3,J2601&lt;=4),INDEX([1]价格表!$B$4:$I$31,M2601,6),IF(AND(J2601&gt;4,J2601&lt;=5.5),INDEX([1]价格表!$B$4:$I$31,M2601,7),IF(J2601&gt;5.5,2.6+INDEX([1]价格表!$B$4:$I$31,M2601,8)*L2601)))))))</f>
        <v>3.3</v>
      </c>
      <c r="O2601" s="5">
        <v>2.1</v>
      </c>
      <c r="P2601" s="5">
        <v>2.95</v>
      </c>
      <c r="Q2601" s="3">
        <f t="shared" si="81"/>
        <v>-0.35</v>
      </c>
    </row>
    <row r="2602" spans="1:17">
      <c r="A2602" s="11">
        <v>4607081602239</v>
      </c>
      <c r="B2602" s="1" t="s">
        <v>19</v>
      </c>
      <c r="C2602" s="12">
        <v>20210225</v>
      </c>
      <c r="D2602" s="12">
        <v>610538201209</v>
      </c>
      <c r="E2602" s="12" t="s">
        <v>19</v>
      </c>
      <c r="F2602" s="12">
        <v>20210307</v>
      </c>
      <c r="G2602" s="12" t="s">
        <v>20</v>
      </c>
      <c r="H2602" s="12" t="s">
        <v>119</v>
      </c>
      <c r="I2602" s="12" t="s">
        <v>120</v>
      </c>
      <c r="J2602" s="12">
        <v>2.32</v>
      </c>
      <c r="K2602" s="12" t="s">
        <v>23</v>
      </c>
      <c r="L2602">
        <f t="shared" si="80"/>
        <v>3</v>
      </c>
      <c r="M2602">
        <f>MATCH(H:H,[1]价格表!$B$4:$B$35,0)</f>
        <v>6</v>
      </c>
      <c r="N2602" s="4">
        <f>IF(J2602&lt;=0.3,INDEX([1]价格表!$B$4:$I$31,M2602,2),IF(AND(J2602&gt;0.3,J2602&lt;=1),INDEX([1]价格表!$B$4:$I$31,M2602,3),IF(AND(J2602&gt;1,J2602&lt;=2.2),INDEX([1]价格表!$B$4:$I$31,M2602,4),IF(AND(J2602&gt;2.2,J2602&lt;=3.3),INDEX([1]价格表!$B$4:$I$31,M2602,5),IF(AND(J2602&gt;3.3,J2602&lt;=4),INDEX([1]价格表!$B$4:$I$31,M2602,6),IF(AND(J2602&gt;4,J2602&lt;=5.5),INDEX([1]价格表!$B$4:$I$31,M2602,7),IF(J2602&gt;5.5,2.6+INDEX([1]价格表!$B$4:$I$31,M2602,8)*L2602)))))))</f>
        <v>3.3</v>
      </c>
      <c r="O2602" s="5">
        <v>1.05</v>
      </c>
      <c r="P2602" s="5">
        <v>2.95</v>
      </c>
      <c r="Q2602" s="3">
        <f t="shared" si="81"/>
        <v>-0.35</v>
      </c>
    </row>
    <row r="2603" spans="1:17">
      <c r="A2603" s="11">
        <v>4607081604696</v>
      </c>
      <c r="B2603" s="1" t="s">
        <v>19</v>
      </c>
      <c r="C2603" s="12">
        <v>20210225</v>
      </c>
      <c r="D2603" s="12">
        <v>610538201209</v>
      </c>
      <c r="E2603" s="12" t="s">
        <v>19</v>
      </c>
      <c r="F2603" s="12">
        <v>20210307</v>
      </c>
      <c r="G2603" s="12" t="s">
        <v>20</v>
      </c>
      <c r="H2603" s="12" t="s">
        <v>119</v>
      </c>
      <c r="I2603" s="12" t="s">
        <v>120</v>
      </c>
      <c r="J2603" s="12">
        <v>2.32</v>
      </c>
      <c r="K2603" s="12" t="s">
        <v>23</v>
      </c>
      <c r="L2603">
        <f t="shared" si="80"/>
        <v>3</v>
      </c>
      <c r="M2603">
        <f>MATCH(H:H,[1]价格表!$B$4:$B$35,0)</f>
        <v>6</v>
      </c>
      <c r="N2603" s="4">
        <f>IF(J2603&lt;=0.3,INDEX([1]价格表!$B$4:$I$31,M2603,2),IF(AND(J2603&gt;0.3,J2603&lt;=1),INDEX([1]价格表!$B$4:$I$31,M2603,3),IF(AND(J2603&gt;1,J2603&lt;=2.2),INDEX([1]价格表!$B$4:$I$31,M2603,4),IF(AND(J2603&gt;2.2,J2603&lt;=3.3),INDEX([1]价格表!$B$4:$I$31,M2603,5),IF(AND(J2603&gt;3.3,J2603&lt;=4),INDEX([1]价格表!$B$4:$I$31,M2603,6),IF(AND(J2603&gt;4,J2603&lt;=5.5),INDEX([1]价格表!$B$4:$I$31,M2603,7),IF(J2603&gt;5.5,2.6+INDEX([1]价格表!$B$4:$I$31,M2603,8)*L2603)))))))</f>
        <v>3.3</v>
      </c>
      <c r="O2603" s="5">
        <v>1.05</v>
      </c>
      <c r="P2603" s="5">
        <v>2.95</v>
      </c>
      <c r="Q2603" s="3">
        <f t="shared" si="81"/>
        <v>-0.35</v>
      </c>
    </row>
    <row r="2604" spans="1:17">
      <c r="A2604" s="11">
        <v>4607081604716</v>
      </c>
      <c r="B2604" s="1" t="s">
        <v>19</v>
      </c>
      <c r="C2604" s="12">
        <v>20210225</v>
      </c>
      <c r="D2604" s="12">
        <v>610538201209</v>
      </c>
      <c r="E2604" s="12" t="s">
        <v>19</v>
      </c>
      <c r="F2604" s="12">
        <v>20210307</v>
      </c>
      <c r="G2604" s="12" t="s">
        <v>20</v>
      </c>
      <c r="H2604" s="12" t="s">
        <v>119</v>
      </c>
      <c r="I2604" s="12" t="s">
        <v>120</v>
      </c>
      <c r="J2604" s="12">
        <v>2.32</v>
      </c>
      <c r="K2604" s="12" t="s">
        <v>23</v>
      </c>
      <c r="L2604">
        <f t="shared" si="80"/>
        <v>3</v>
      </c>
      <c r="M2604">
        <f>MATCH(H:H,[1]价格表!$B$4:$B$35,0)</f>
        <v>6</v>
      </c>
      <c r="N2604" s="4">
        <f>IF(J2604&lt;=0.3,INDEX([1]价格表!$B$4:$I$31,M2604,2),IF(AND(J2604&gt;0.3,J2604&lt;=1),INDEX([1]价格表!$B$4:$I$31,M2604,3),IF(AND(J2604&gt;1,J2604&lt;=2.2),INDEX([1]价格表!$B$4:$I$31,M2604,4),IF(AND(J2604&gt;2.2,J2604&lt;=3.3),INDEX([1]价格表!$B$4:$I$31,M2604,5),IF(AND(J2604&gt;3.3,J2604&lt;=4),INDEX([1]价格表!$B$4:$I$31,M2604,6),IF(AND(J2604&gt;4,J2604&lt;=5.5),INDEX([1]价格表!$B$4:$I$31,M2604,7),IF(J2604&gt;5.5,2.6+INDEX([1]价格表!$B$4:$I$31,M2604,8)*L2604)))))))</f>
        <v>3.3</v>
      </c>
      <c r="O2604" s="5">
        <v>1.05</v>
      </c>
      <c r="P2604" s="5">
        <v>2.95</v>
      </c>
      <c r="Q2604" s="3">
        <f t="shared" si="81"/>
        <v>-0.35</v>
      </c>
    </row>
    <row r="2605" spans="1:17">
      <c r="A2605" s="11">
        <v>4607081608295</v>
      </c>
      <c r="B2605" s="1" t="s">
        <v>19</v>
      </c>
      <c r="C2605" s="12">
        <v>20210225</v>
      </c>
      <c r="D2605" s="12">
        <v>610538201209</v>
      </c>
      <c r="E2605" s="12" t="s">
        <v>19</v>
      </c>
      <c r="F2605" s="12">
        <v>20210307</v>
      </c>
      <c r="G2605" s="12" t="s">
        <v>20</v>
      </c>
      <c r="H2605" s="12" t="s">
        <v>119</v>
      </c>
      <c r="I2605" s="12" t="s">
        <v>120</v>
      </c>
      <c r="J2605" s="12">
        <v>2.32</v>
      </c>
      <c r="K2605" s="12" t="s">
        <v>23</v>
      </c>
      <c r="L2605">
        <f t="shared" si="80"/>
        <v>3</v>
      </c>
      <c r="M2605">
        <f>MATCH(H:H,[1]价格表!$B$4:$B$35,0)</f>
        <v>6</v>
      </c>
      <c r="N2605" s="4">
        <f>IF(J2605&lt;=0.3,INDEX([1]价格表!$B$4:$I$31,M2605,2),IF(AND(J2605&gt;0.3,J2605&lt;=1),INDEX([1]价格表!$B$4:$I$31,M2605,3),IF(AND(J2605&gt;1,J2605&lt;=2.2),INDEX([1]价格表!$B$4:$I$31,M2605,4),IF(AND(J2605&gt;2.2,J2605&lt;=3.3),INDEX([1]价格表!$B$4:$I$31,M2605,5),IF(AND(J2605&gt;3.3,J2605&lt;=4),INDEX([1]价格表!$B$4:$I$31,M2605,6),IF(AND(J2605&gt;4,J2605&lt;=5.5),INDEX([1]价格表!$B$4:$I$31,M2605,7),IF(J2605&gt;5.5,2.6+INDEX([1]价格表!$B$4:$I$31,M2605,8)*L2605)))))))</f>
        <v>3.3</v>
      </c>
      <c r="O2605" s="5">
        <v>2.1</v>
      </c>
      <c r="P2605" s="5">
        <v>2.95</v>
      </c>
      <c r="Q2605" s="3">
        <f t="shared" si="81"/>
        <v>-0.35</v>
      </c>
    </row>
    <row r="2606" spans="1:17">
      <c r="A2606" s="11">
        <v>4607082139569</v>
      </c>
      <c r="B2606" s="1" t="s">
        <v>19</v>
      </c>
      <c r="C2606" s="12">
        <v>20210225</v>
      </c>
      <c r="D2606" s="12">
        <v>610538201209</v>
      </c>
      <c r="E2606" s="12" t="s">
        <v>19</v>
      </c>
      <c r="F2606" s="12">
        <v>20210307</v>
      </c>
      <c r="G2606" s="12" t="s">
        <v>20</v>
      </c>
      <c r="H2606" s="12" t="s">
        <v>119</v>
      </c>
      <c r="I2606" s="12" t="s">
        <v>120</v>
      </c>
      <c r="J2606" s="12">
        <v>2.3</v>
      </c>
      <c r="K2606" s="12" t="s">
        <v>23</v>
      </c>
      <c r="L2606">
        <f t="shared" si="80"/>
        <v>3</v>
      </c>
      <c r="M2606">
        <f>MATCH(H:H,[1]价格表!$B$4:$B$35,0)</f>
        <v>6</v>
      </c>
      <c r="N2606" s="4">
        <f>IF(J2606&lt;=0.3,INDEX([1]价格表!$B$4:$I$31,M2606,2),IF(AND(J2606&gt;0.3,J2606&lt;=1),INDEX([1]价格表!$B$4:$I$31,M2606,3),IF(AND(J2606&gt;1,J2606&lt;=2.2),INDEX([1]价格表!$B$4:$I$31,M2606,4),IF(AND(J2606&gt;2.2,J2606&lt;=3.3),INDEX([1]价格表!$B$4:$I$31,M2606,5),IF(AND(J2606&gt;3.3,J2606&lt;=4),INDEX([1]价格表!$B$4:$I$31,M2606,6),IF(AND(J2606&gt;4,J2606&lt;=5.5),INDEX([1]价格表!$B$4:$I$31,M2606,7),IF(J2606&gt;5.5,2.6+INDEX([1]价格表!$B$4:$I$31,M2606,8)*L2606)))))))</f>
        <v>3.3</v>
      </c>
      <c r="O2606" s="5">
        <v>1.05</v>
      </c>
      <c r="P2606" s="5">
        <v>2.95</v>
      </c>
      <c r="Q2606" s="3">
        <f t="shared" si="81"/>
        <v>-0.35</v>
      </c>
    </row>
    <row r="2607" spans="1:17">
      <c r="A2607" s="11">
        <v>4607082298112</v>
      </c>
      <c r="B2607" s="1" t="s">
        <v>19</v>
      </c>
      <c r="C2607" s="12">
        <v>20210225</v>
      </c>
      <c r="D2607" s="12">
        <v>610538201209</v>
      </c>
      <c r="E2607" s="12" t="s">
        <v>19</v>
      </c>
      <c r="F2607" s="12">
        <v>20210307</v>
      </c>
      <c r="G2607" s="12" t="s">
        <v>20</v>
      </c>
      <c r="H2607" s="12" t="s">
        <v>119</v>
      </c>
      <c r="I2607" s="12" t="s">
        <v>120</v>
      </c>
      <c r="J2607" s="12">
        <v>2.3</v>
      </c>
      <c r="K2607" s="12" t="s">
        <v>23</v>
      </c>
      <c r="L2607">
        <f t="shared" si="80"/>
        <v>3</v>
      </c>
      <c r="M2607">
        <f>MATCH(H:H,[1]价格表!$B$4:$B$35,0)</f>
        <v>6</v>
      </c>
      <c r="N2607" s="4">
        <f>IF(J2607&lt;=0.3,INDEX([1]价格表!$B$4:$I$31,M2607,2),IF(AND(J2607&gt;0.3,J2607&lt;=1),INDEX([1]价格表!$B$4:$I$31,M2607,3),IF(AND(J2607&gt;1,J2607&lt;=2.2),INDEX([1]价格表!$B$4:$I$31,M2607,4),IF(AND(J2607&gt;2.2,J2607&lt;=3.3),INDEX([1]价格表!$B$4:$I$31,M2607,5),IF(AND(J2607&gt;3.3,J2607&lt;=4),INDEX([1]价格表!$B$4:$I$31,M2607,6),IF(AND(J2607&gt;4,J2607&lt;=5.5),INDEX([1]价格表!$B$4:$I$31,M2607,7),IF(J2607&gt;5.5,2.6+INDEX([1]价格表!$B$4:$I$31,M2607,8)*L2607)))))))</f>
        <v>3.3</v>
      </c>
      <c r="O2607" s="5">
        <v>1.05</v>
      </c>
      <c r="P2607" s="5">
        <v>2.95</v>
      </c>
      <c r="Q2607" s="3">
        <f t="shared" si="81"/>
        <v>-0.35</v>
      </c>
    </row>
    <row r="2608" spans="1:17">
      <c r="A2608" s="11">
        <v>4312490321090</v>
      </c>
      <c r="B2608" s="1" t="s">
        <v>19</v>
      </c>
      <c r="C2608" s="12">
        <v>20210225</v>
      </c>
      <c r="D2608" s="12">
        <v>610538201209</v>
      </c>
      <c r="E2608" s="12" t="s">
        <v>19</v>
      </c>
      <c r="F2608" s="12">
        <v>20210307</v>
      </c>
      <c r="G2608" s="12" t="s">
        <v>20</v>
      </c>
      <c r="H2608" s="12" t="s">
        <v>24</v>
      </c>
      <c r="I2608" s="12" t="s">
        <v>25</v>
      </c>
      <c r="J2608" s="12">
        <v>7.07</v>
      </c>
      <c r="K2608" s="12" t="s">
        <v>23</v>
      </c>
      <c r="L2608">
        <f t="shared" si="80"/>
        <v>8</v>
      </c>
      <c r="M2608">
        <f>MATCH(H:H,[1]价格表!$B$4:$B$35,0)</f>
        <v>1</v>
      </c>
      <c r="N2608" s="4">
        <f>IF(J2608&lt;=0.3,INDEX([1]价格表!$B$4:$I$31,M2608,2),IF(AND(J2608&gt;0.3,J2608&lt;=1),INDEX([1]价格表!$B$4:$I$31,M2608,3),IF(AND(J2608&gt;1,J2608&lt;=2.2),INDEX([1]价格表!$B$4:$I$31,M2608,4),IF(AND(J2608&gt;2.2,J2608&lt;=3.3),INDEX([1]价格表!$B$4:$I$31,M2608,5),IF(AND(J2608&gt;3.3,J2608&lt;=4),INDEX([1]价格表!$B$4:$I$31,M2608,6),IF(AND(J2608&gt;4,J2608&lt;=5.5),INDEX([1]价格表!$B$4:$I$31,M2608,7),IF(J2608&gt;5.5,2.6+INDEX([1]价格表!$B$4:$I$31,M2608,8)*L2608)))))))</f>
        <v>7.4</v>
      </c>
      <c r="O2608" s="3"/>
      <c r="P2608" s="3"/>
      <c r="Q2608" s="3">
        <f t="shared" si="81"/>
        <v>0</v>
      </c>
    </row>
    <row r="2609" spans="1:17">
      <c r="A2609" s="11">
        <v>4607081562232</v>
      </c>
      <c r="B2609" s="1" t="s">
        <v>19</v>
      </c>
      <c r="C2609" s="12">
        <v>20210225</v>
      </c>
      <c r="D2609" s="12">
        <v>610538201209</v>
      </c>
      <c r="E2609" s="12" t="s">
        <v>19</v>
      </c>
      <c r="F2609" s="12">
        <v>20210307</v>
      </c>
      <c r="G2609" s="12" t="s">
        <v>20</v>
      </c>
      <c r="H2609" s="12" t="s">
        <v>33</v>
      </c>
      <c r="I2609" s="12" t="s">
        <v>50</v>
      </c>
      <c r="J2609" s="12">
        <v>5.9</v>
      </c>
      <c r="K2609" s="12" t="s">
        <v>23</v>
      </c>
      <c r="L2609">
        <f t="shared" si="80"/>
        <v>6</v>
      </c>
      <c r="M2609">
        <f>MATCH(H:H,[1]价格表!$B$4:$B$35,0)</f>
        <v>7</v>
      </c>
      <c r="N2609" s="4">
        <f>IF(J2609&lt;=0.3,INDEX([1]价格表!$B$4:$I$31,M2609,2),IF(AND(J2609&gt;0.3,J2609&lt;=1),INDEX([1]价格表!$B$4:$I$31,M2609,3),IF(AND(J2609&gt;1,J2609&lt;=2.2),INDEX([1]价格表!$B$4:$I$31,M2609,4),IF(AND(J2609&gt;2.2,J2609&lt;=3.3),INDEX([1]价格表!$B$4:$I$31,M2609,5),IF(AND(J2609&gt;3.3,J2609&lt;=4),INDEX([1]价格表!$B$4:$I$31,M2609,6),IF(AND(J2609&gt;4,J2609&lt;=5.5),INDEX([1]价格表!$B$4:$I$31,M2609,7),IF(J2609&gt;5.5,2.6+INDEX([1]价格表!$B$4:$I$31,M2609,8)*L2609)))))))</f>
        <v>8.3</v>
      </c>
      <c r="O2609" s="5">
        <v>5.35</v>
      </c>
      <c r="P2609" s="5">
        <v>3.8</v>
      </c>
      <c r="Q2609" s="3">
        <f t="shared" si="81"/>
        <v>-4.5</v>
      </c>
    </row>
    <row r="2610" spans="1:17">
      <c r="A2610" s="11">
        <v>4607081561872</v>
      </c>
      <c r="B2610" s="1" t="s">
        <v>19</v>
      </c>
      <c r="C2610" s="12">
        <v>20210225</v>
      </c>
      <c r="D2610" s="12">
        <v>610538201209</v>
      </c>
      <c r="E2610" s="12" t="s">
        <v>19</v>
      </c>
      <c r="F2610" s="12">
        <v>20210307</v>
      </c>
      <c r="G2610" s="12" t="s">
        <v>20</v>
      </c>
      <c r="H2610" s="12" t="s">
        <v>119</v>
      </c>
      <c r="I2610" s="12" t="s">
        <v>120</v>
      </c>
      <c r="J2610" s="12">
        <v>6.24</v>
      </c>
      <c r="K2610" s="12" t="s">
        <v>23</v>
      </c>
      <c r="L2610">
        <f t="shared" si="80"/>
        <v>7</v>
      </c>
      <c r="M2610">
        <f>MATCH(H:H,[1]价格表!$B$4:$B$35,0)</f>
        <v>6</v>
      </c>
      <c r="N2610" s="4">
        <f>IF(J2610&lt;=0.3,INDEX([1]价格表!$B$4:$I$31,M2610,2),IF(AND(J2610&gt;0.3,J2610&lt;=1),INDEX([1]价格表!$B$4:$I$31,M2610,3),IF(AND(J2610&gt;1,J2610&lt;=2.2),INDEX([1]价格表!$B$4:$I$31,M2610,4),IF(AND(J2610&gt;2.2,J2610&lt;=3.3),INDEX([1]价格表!$B$4:$I$31,M2610,5),IF(AND(J2610&gt;3.3,J2610&lt;=4),INDEX([1]价格表!$B$4:$I$31,M2610,6),IF(AND(J2610&gt;4,J2610&lt;=5.5),INDEX([1]价格表!$B$4:$I$31,M2610,7),IF(J2610&gt;5.5,2.6+INDEX([1]价格表!$B$4:$I$31,M2610,8)*L2610)))))))</f>
        <v>9.25</v>
      </c>
      <c r="O2610" s="3"/>
      <c r="P2610" s="3"/>
      <c r="Q2610" s="3">
        <f t="shared" si="81"/>
        <v>0</v>
      </c>
    </row>
    <row r="2611" spans="1:17">
      <c r="A2611" s="11">
        <v>4607081573194</v>
      </c>
      <c r="B2611" s="1" t="s">
        <v>19</v>
      </c>
      <c r="C2611" s="12">
        <v>20210225</v>
      </c>
      <c r="D2611" s="12">
        <v>610538201209</v>
      </c>
      <c r="E2611" s="12" t="s">
        <v>19</v>
      </c>
      <c r="F2611" s="12">
        <v>20210307</v>
      </c>
      <c r="G2611" s="12" t="s">
        <v>20</v>
      </c>
      <c r="H2611" s="12" t="s">
        <v>161</v>
      </c>
      <c r="I2611" s="12" t="s">
        <v>162</v>
      </c>
      <c r="J2611" s="12">
        <v>6.6</v>
      </c>
      <c r="K2611" s="12" t="s">
        <v>23</v>
      </c>
      <c r="L2611">
        <f t="shared" si="80"/>
        <v>7</v>
      </c>
      <c r="M2611">
        <f>MATCH(H:H,[1]价格表!$B$4:$B$35,0)</f>
        <v>13</v>
      </c>
      <c r="N2611" s="4">
        <f>IF(J2611&lt;=0.3,INDEX([1]价格表!$B$4:$I$31,M2611,2),IF(AND(J2611&gt;0.3,J2611&lt;=1),INDEX([1]价格表!$B$4:$I$31,M2611,3),IF(AND(J2611&gt;1,J2611&lt;=2.2),INDEX([1]价格表!$B$4:$I$31,M2611,4),IF(AND(J2611&gt;2.2,J2611&lt;=3.3),INDEX([1]价格表!$B$4:$I$31,M2611,5),IF(AND(J2611&gt;3.3,J2611&lt;=4),INDEX([1]价格表!$B$4:$I$31,M2611,6),IF(AND(J2611&gt;4,J2611&lt;=5.5),INDEX([1]价格表!$B$4:$I$31,M2611,7),IF(J2611&gt;5.5,2.6+INDEX([1]价格表!$B$4:$I$31,M2611,8)*L2611)))))))</f>
        <v>9.25</v>
      </c>
      <c r="O2611" s="3"/>
      <c r="P2611" s="3"/>
      <c r="Q2611" s="3">
        <f t="shared" si="81"/>
        <v>0</v>
      </c>
    </row>
    <row r="2612" spans="1:17">
      <c r="A2612" s="11">
        <v>4607081562488</v>
      </c>
      <c r="B2612" s="1" t="s">
        <v>19</v>
      </c>
      <c r="C2612" s="12">
        <v>20210225</v>
      </c>
      <c r="D2612" s="12">
        <v>610538201209</v>
      </c>
      <c r="E2612" s="12" t="s">
        <v>19</v>
      </c>
      <c r="F2612" s="12">
        <v>20210307</v>
      </c>
      <c r="G2612" s="12" t="s">
        <v>20</v>
      </c>
      <c r="H2612" s="12" t="s">
        <v>216</v>
      </c>
      <c r="I2612" s="12" t="s">
        <v>248</v>
      </c>
      <c r="J2612" s="12">
        <v>6.18</v>
      </c>
      <c r="K2612" s="12" t="s">
        <v>23</v>
      </c>
      <c r="L2612">
        <f t="shared" si="80"/>
        <v>7</v>
      </c>
      <c r="M2612">
        <f>MATCH(H:H,[1]价格表!$B$4:$B$35,0)</f>
        <v>27</v>
      </c>
      <c r="N2612" s="4">
        <f>IF(J2612&lt;=0.3,INDEX([1]价格表!$B$4:$I$31,M2612,2),IF(AND(J2612&gt;0.3,J2612&lt;=1),INDEX([1]价格表!$B$4:$I$31,M2612,3),IF(AND(J2612&gt;1,J2612&lt;=2.2),INDEX([1]价格表!$B$4:$I$31,M2612,4),IF(AND(J2612&gt;2.2,J2612&lt;=3.3),INDEX([1]价格表!$B$4:$I$31,M2612,5),IF(AND(J2612&gt;3.3,J2612&lt;=4),INDEX([1]价格表!$B$4:$I$31,M2612,6),IF(AND(J2612&gt;4,J2612&lt;=5.5),INDEX([1]价格表!$B$4:$I$31,M2612,7),IF(J2612&gt;5.5,2.6+INDEX([1]价格表!$B$4:$I$31,M2612,8)*L2612)))))))</f>
        <v>19.4</v>
      </c>
      <c r="O2612" s="5">
        <v>4.39</v>
      </c>
      <c r="P2612" s="5">
        <v>3.8</v>
      </c>
      <c r="Q2612" s="3">
        <f t="shared" si="81"/>
        <v>-15.6</v>
      </c>
    </row>
    <row r="2613" spans="1:17">
      <c r="A2613" s="11">
        <v>4312505968100</v>
      </c>
      <c r="B2613" s="1" t="s">
        <v>19</v>
      </c>
      <c r="C2613" s="12">
        <v>20210226</v>
      </c>
      <c r="D2613" s="12">
        <v>610538201209</v>
      </c>
      <c r="E2613" s="12" t="s">
        <v>19</v>
      </c>
      <c r="F2613" s="12">
        <v>20210308</v>
      </c>
      <c r="G2613" s="12" t="s">
        <v>20</v>
      </c>
      <c r="H2613" s="12" t="s">
        <v>24</v>
      </c>
      <c r="I2613" s="12" t="s">
        <v>205</v>
      </c>
      <c r="J2613" s="12">
        <v>0.86</v>
      </c>
      <c r="K2613" s="12" t="s">
        <v>23</v>
      </c>
      <c r="L2613">
        <f t="shared" si="80"/>
        <v>1</v>
      </c>
      <c r="M2613">
        <f>MATCH(H:H,[1]价格表!$B$4:$B$35,0)</f>
        <v>1</v>
      </c>
      <c r="N2613" s="4">
        <f>IF(J2613&lt;=0.3,INDEX([1]价格表!$B$4:$I$31,M2613,2),IF(AND(J2613&gt;0.3,J2613&lt;=1),INDEX([1]价格表!$B$4:$I$31,M2613,3),IF(AND(J2613&gt;1,J2613&lt;=2.2),INDEX([1]价格表!$B$4:$I$31,M2613,4),IF(AND(J2613&gt;2.2,J2613&lt;=3.3),INDEX([1]价格表!$B$4:$I$31,M2613,5),IF(AND(J2613&gt;3.3,J2613&lt;=4),INDEX([1]价格表!$B$4:$I$31,M2613,6),IF(AND(J2613&gt;4,J2613&lt;=5.5),INDEX([1]价格表!$B$4:$I$31,M2613,7),IF(J2613&gt;5.5,2.6+INDEX([1]价格表!$B$4:$I$31,M2613,8)*L2613)))))))</f>
        <v>1.8</v>
      </c>
      <c r="O2613" s="3"/>
      <c r="P2613" s="3"/>
      <c r="Q2613" s="3">
        <f t="shared" si="81"/>
        <v>0</v>
      </c>
    </row>
    <row r="2614" spans="1:17">
      <c r="A2614" s="11">
        <v>4312508435624</v>
      </c>
      <c r="B2614" s="1" t="s">
        <v>19</v>
      </c>
      <c r="C2614" s="12">
        <v>20210226</v>
      </c>
      <c r="D2614" s="12">
        <v>610538201209</v>
      </c>
      <c r="E2614" s="12" t="s">
        <v>19</v>
      </c>
      <c r="F2614" s="12">
        <v>20210308</v>
      </c>
      <c r="G2614" s="12" t="s">
        <v>20</v>
      </c>
      <c r="H2614" s="12" t="s">
        <v>132</v>
      </c>
      <c r="I2614" s="12" t="s">
        <v>133</v>
      </c>
      <c r="J2614" s="12">
        <v>0.72</v>
      </c>
      <c r="K2614" s="12" t="s">
        <v>23</v>
      </c>
      <c r="L2614">
        <f t="shared" si="80"/>
        <v>1</v>
      </c>
      <c r="M2614">
        <f>MATCH(H:H,[1]价格表!$B$4:$B$35,0)</f>
        <v>19</v>
      </c>
      <c r="N2614" s="4">
        <f>IF(J2614&lt;=0.3,INDEX([1]价格表!$B$4:$I$31,M2614,2),IF(AND(J2614&gt;0.3,J2614&lt;=1),INDEX([1]价格表!$B$4:$I$31,M2614,3),IF(AND(J2614&gt;1,J2614&lt;=2.2),INDEX([1]价格表!$B$4:$I$31,M2614,4),IF(AND(J2614&gt;2.2,J2614&lt;=3.3),INDEX([1]价格表!$B$4:$I$31,M2614,5),IF(AND(J2614&gt;3.3,J2614&lt;=4),INDEX([1]价格表!$B$4:$I$31,M2614,6),IF(AND(J2614&gt;4,J2614&lt;=5.5),INDEX([1]价格表!$B$4:$I$31,M2614,7),IF(J2614&gt;5.5,2.6+INDEX([1]价格表!$B$4:$I$31,M2614,8)*L2614)))))))</f>
        <v>1.8</v>
      </c>
      <c r="O2614" s="3"/>
      <c r="P2614" s="3"/>
      <c r="Q2614" s="3">
        <f t="shared" si="81"/>
        <v>0</v>
      </c>
    </row>
    <row r="2615" spans="1:17">
      <c r="A2615" s="11">
        <v>4312508435625</v>
      </c>
      <c r="B2615" s="1" t="s">
        <v>19</v>
      </c>
      <c r="C2615" s="12">
        <v>20210226</v>
      </c>
      <c r="D2615" s="12">
        <v>610538201209</v>
      </c>
      <c r="E2615" s="12" t="s">
        <v>19</v>
      </c>
      <c r="F2615" s="12">
        <v>20210308</v>
      </c>
      <c r="G2615" s="12" t="s">
        <v>20</v>
      </c>
      <c r="H2615" s="12" t="s">
        <v>24</v>
      </c>
      <c r="I2615" s="12" t="s">
        <v>111</v>
      </c>
      <c r="J2615" s="12">
        <v>0.77</v>
      </c>
      <c r="K2615" s="12" t="s">
        <v>23</v>
      </c>
      <c r="L2615">
        <f t="shared" si="80"/>
        <v>1</v>
      </c>
      <c r="M2615">
        <f>MATCH(H:H,[1]价格表!$B$4:$B$35,0)</f>
        <v>1</v>
      </c>
      <c r="N2615" s="4">
        <f>IF(J2615&lt;=0.3,INDEX([1]价格表!$B$4:$I$31,M2615,2),IF(AND(J2615&gt;0.3,J2615&lt;=1),INDEX([1]价格表!$B$4:$I$31,M2615,3),IF(AND(J2615&gt;1,J2615&lt;=2.2),INDEX([1]价格表!$B$4:$I$31,M2615,4),IF(AND(J2615&gt;2.2,J2615&lt;=3.3),INDEX([1]价格表!$B$4:$I$31,M2615,5),IF(AND(J2615&gt;3.3,J2615&lt;=4),INDEX([1]价格表!$B$4:$I$31,M2615,6),IF(AND(J2615&gt;4,J2615&lt;=5.5),INDEX([1]价格表!$B$4:$I$31,M2615,7),IF(J2615&gt;5.5,2.6+INDEX([1]价格表!$B$4:$I$31,M2615,8)*L2615)))))))</f>
        <v>1.8</v>
      </c>
      <c r="O2615" s="3"/>
      <c r="P2615" s="3"/>
      <c r="Q2615" s="3">
        <f t="shared" si="81"/>
        <v>0</v>
      </c>
    </row>
    <row r="2616" spans="1:17">
      <c r="A2616" s="11">
        <v>4312508435626</v>
      </c>
      <c r="B2616" s="1" t="s">
        <v>19</v>
      </c>
      <c r="C2616" s="12">
        <v>20210226</v>
      </c>
      <c r="D2616" s="12">
        <v>610538201209</v>
      </c>
      <c r="E2616" s="12" t="s">
        <v>19</v>
      </c>
      <c r="F2616" s="12">
        <v>20210308</v>
      </c>
      <c r="G2616" s="12" t="s">
        <v>20</v>
      </c>
      <c r="H2616" s="12" t="s">
        <v>21</v>
      </c>
      <c r="I2616" s="12" t="s">
        <v>57</v>
      </c>
      <c r="J2616" s="12">
        <v>0.72</v>
      </c>
      <c r="K2616" s="12" t="s">
        <v>23</v>
      </c>
      <c r="L2616">
        <f t="shared" si="80"/>
        <v>1</v>
      </c>
      <c r="M2616">
        <f>MATCH(H:H,[1]价格表!$B$4:$B$35,0)</f>
        <v>15</v>
      </c>
      <c r="N2616" s="4">
        <f>IF(J2616&lt;=0.3,INDEX([1]价格表!$B$4:$I$31,M2616,2),IF(AND(J2616&gt;0.3,J2616&lt;=1),INDEX([1]价格表!$B$4:$I$31,M2616,3),IF(AND(J2616&gt;1,J2616&lt;=2.2),INDEX([1]价格表!$B$4:$I$31,M2616,4),IF(AND(J2616&gt;2.2,J2616&lt;=3.3),INDEX([1]价格表!$B$4:$I$31,M2616,5),IF(AND(J2616&gt;3.3,J2616&lt;=4),INDEX([1]价格表!$B$4:$I$31,M2616,6),IF(AND(J2616&gt;4,J2616&lt;=5.5),INDEX([1]价格表!$B$4:$I$31,M2616,7),IF(J2616&gt;5.5,2.6+INDEX([1]价格表!$B$4:$I$31,M2616,8)*L2616)))))))</f>
        <v>1.8</v>
      </c>
      <c r="O2616" s="3"/>
      <c r="P2616" s="3"/>
      <c r="Q2616" s="3">
        <f t="shared" si="81"/>
        <v>0</v>
      </c>
    </row>
    <row r="2617" spans="1:17">
      <c r="A2617" s="11">
        <v>4312508470687</v>
      </c>
      <c r="B2617" s="1" t="s">
        <v>19</v>
      </c>
      <c r="C2617" s="12">
        <v>20210226</v>
      </c>
      <c r="D2617" s="12">
        <v>610538201209</v>
      </c>
      <c r="E2617" s="12" t="s">
        <v>19</v>
      </c>
      <c r="F2617" s="12">
        <v>20210308</v>
      </c>
      <c r="G2617" s="12" t="s">
        <v>20</v>
      </c>
      <c r="H2617" s="12" t="s">
        <v>40</v>
      </c>
      <c r="I2617" s="12" t="s">
        <v>188</v>
      </c>
      <c r="J2617" s="12">
        <v>1.01</v>
      </c>
      <c r="K2617" s="12" t="s">
        <v>23</v>
      </c>
      <c r="L2617">
        <f t="shared" si="80"/>
        <v>2</v>
      </c>
      <c r="M2617">
        <f>MATCH(H:H,[1]价格表!$B$4:$B$35,0)</f>
        <v>9</v>
      </c>
      <c r="N2617" s="4">
        <f>IF(J2617&lt;=0.3,INDEX([1]价格表!$B$4:$I$31,M2617,2),IF(AND(J2617&gt;0.3,J2617&lt;=1),INDEX([1]价格表!$B$4:$I$31,M2617,3),IF(AND(J2617&gt;1,J2617&lt;=2.2),INDEX([1]价格表!$B$4:$I$31,M2617,4),IF(AND(J2617&gt;2.2,J2617&lt;=3.3),INDEX([1]价格表!$B$4:$I$31,M2617,5),IF(AND(J2617&gt;3.3,J2617&lt;=4),INDEX([1]价格表!$B$4:$I$31,M2617,6),IF(AND(J2617&gt;4,J2617&lt;=5.5),INDEX([1]价格表!$B$4:$I$31,M2617,7),IF(J2617&gt;5.5,2.6+INDEX([1]价格表!$B$4:$I$31,M2617,8)*L2617)))))))</f>
        <v>2.15</v>
      </c>
      <c r="O2617" s="3"/>
      <c r="P2617" s="3"/>
      <c r="Q2617" s="3">
        <f t="shared" si="81"/>
        <v>0</v>
      </c>
    </row>
    <row r="2618" spans="1:17">
      <c r="A2618" s="11">
        <v>4312508470689</v>
      </c>
      <c r="B2618" s="1" t="s">
        <v>19</v>
      </c>
      <c r="C2618" s="12">
        <v>20210226</v>
      </c>
      <c r="D2618" s="12">
        <v>610538201209</v>
      </c>
      <c r="E2618" s="12" t="s">
        <v>19</v>
      </c>
      <c r="F2618" s="12">
        <v>20210308</v>
      </c>
      <c r="G2618" s="12" t="s">
        <v>20</v>
      </c>
      <c r="H2618" s="12" t="s">
        <v>40</v>
      </c>
      <c r="I2618" s="12" t="s">
        <v>65</v>
      </c>
      <c r="J2618" s="12">
        <v>1.12</v>
      </c>
      <c r="K2618" s="12" t="s">
        <v>23</v>
      </c>
      <c r="L2618">
        <f t="shared" si="80"/>
        <v>2</v>
      </c>
      <c r="M2618">
        <f>MATCH(H:H,[1]价格表!$B$4:$B$35,0)</f>
        <v>9</v>
      </c>
      <c r="N2618" s="4">
        <f>IF(J2618&lt;=0.3,INDEX([1]价格表!$B$4:$I$31,M2618,2),IF(AND(J2618&gt;0.3,J2618&lt;=1),INDEX([1]价格表!$B$4:$I$31,M2618,3),IF(AND(J2618&gt;1,J2618&lt;=2.2),INDEX([1]价格表!$B$4:$I$31,M2618,4),IF(AND(J2618&gt;2.2,J2618&lt;=3.3),INDEX([1]价格表!$B$4:$I$31,M2618,5),IF(AND(J2618&gt;3.3,J2618&lt;=4),INDEX([1]价格表!$B$4:$I$31,M2618,6),IF(AND(J2618&gt;4,J2618&lt;=5.5),INDEX([1]价格表!$B$4:$I$31,M2618,7),IF(J2618&gt;5.5,2.6+INDEX([1]价格表!$B$4:$I$31,M2618,8)*L2618)))))))</f>
        <v>2.15</v>
      </c>
      <c r="O2618" s="3"/>
      <c r="P2618" s="3"/>
      <c r="Q2618" s="3">
        <f t="shared" si="81"/>
        <v>0</v>
      </c>
    </row>
    <row r="2619" spans="1:17">
      <c r="A2619" s="11">
        <v>4312508478439</v>
      </c>
      <c r="B2619" s="1" t="s">
        <v>19</v>
      </c>
      <c r="C2619" s="12">
        <v>20210226</v>
      </c>
      <c r="D2619" s="12">
        <v>610538201209</v>
      </c>
      <c r="E2619" s="12" t="s">
        <v>19</v>
      </c>
      <c r="F2619" s="12">
        <v>20210308</v>
      </c>
      <c r="G2619" s="12" t="s">
        <v>20</v>
      </c>
      <c r="H2619" s="12" t="s">
        <v>24</v>
      </c>
      <c r="I2619" s="12" t="s">
        <v>25</v>
      </c>
      <c r="J2619" s="12">
        <v>0.58</v>
      </c>
      <c r="K2619" s="12" t="s">
        <v>23</v>
      </c>
      <c r="L2619">
        <f t="shared" si="80"/>
        <v>1</v>
      </c>
      <c r="M2619">
        <f>MATCH(H:H,[1]价格表!$B$4:$B$35,0)</f>
        <v>1</v>
      </c>
      <c r="N2619" s="4">
        <f>IF(J2619&lt;=0.3,INDEX([1]价格表!$B$4:$I$31,M2619,2),IF(AND(J2619&gt;0.3,J2619&lt;=1),INDEX([1]价格表!$B$4:$I$31,M2619,3),IF(AND(J2619&gt;1,J2619&lt;=2.2),INDEX([1]价格表!$B$4:$I$31,M2619,4),IF(AND(J2619&gt;2.2,J2619&lt;=3.3),INDEX([1]价格表!$B$4:$I$31,M2619,5),IF(AND(J2619&gt;3.3,J2619&lt;=4),INDEX([1]价格表!$B$4:$I$31,M2619,6),IF(AND(J2619&gt;4,J2619&lt;=5.5),INDEX([1]价格表!$B$4:$I$31,M2619,7),IF(J2619&gt;5.5,2.6+INDEX([1]价格表!$B$4:$I$31,M2619,8)*L2619)))))))</f>
        <v>1.8</v>
      </c>
      <c r="O2619" s="3"/>
      <c r="P2619" s="3"/>
      <c r="Q2619" s="3">
        <f t="shared" si="81"/>
        <v>0</v>
      </c>
    </row>
    <row r="2620" spans="1:17">
      <c r="A2620" s="11">
        <v>4312515379766</v>
      </c>
      <c r="B2620" s="1" t="s">
        <v>19</v>
      </c>
      <c r="C2620" s="12">
        <v>20210226</v>
      </c>
      <c r="D2620" s="12">
        <v>610538201209</v>
      </c>
      <c r="E2620" s="12" t="s">
        <v>19</v>
      </c>
      <c r="F2620" s="12">
        <v>20210308</v>
      </c>
      <c r="G2620" s="12" t="s">
        <v>20</v>
      </c>
      <c r="H2620" s="12" t="s">
        <v>27</v>
      </c>
      <c r="I2620" s="12" t="s">
        <v>146</v>
      </c>
      <c r="J2620" s="12">
        <v>0.68</v>
      </c>
      <c r="K2620" s="12" t="s">
        <v>23</v>
      </c>
      <c r="L2620">
        <f t="shared" si="80"/>
        <v>1</v>
      </c>
      <c r="M2620">
        <f>MATCH(H:H,[1]价格表!$B$4:$B$35,0)</f>
        <v>14</v>
      </c>
      <c r="N2620" s="4">
        <f>IF(J2620&lt;=0.3,INDEX([1]价格表!$B$4:$I$31,M2620,2),IF(AND(J2620&gt;0.3,J2620&lt;=1),INDEX([1]价格表!$B$4:$I$31,M2620,3),IF(AND(J2620&gt;1,J2620&lt;=2.2),INDEX([1]价格表!$B$4:$I$31,M2620,4),IF(AND(J2620&gt;2.2,J2620&lt;=3.3),INDEX([1]价格表!$B$4:$I$31,M2620,5),IF(AND(J2620&gt;3.3,J2620&lt;=4),INDEX([1]价格表!$B$4:$I$31,M2620,6),IF(AND(J2620&gt;4,J2620&lt;=5.5),INDEX([1]价格表!$B$4:$I$31,M2620,7),IF(J2620&gt;5.5,2.6+INDEX([1]价格表!$B$4:$I$31,M2620,8)*L2620)))))))</f>
        <v>1.8</v>
      </c>
      <c r="O2620" s="3"/>
      <c r="P2620" s="3"/>
      <c r="Q2620" s="3">
        <f t="shared" si="81"/>
        <v>0</v>
      </c>
    </row>
    <row r="2621" spans="1:17">
      <c r="A2621" s="11">
        <v>4312515379767</v>
      </c>
      <c r="B2621" s="1" t="s">
        <v>19</v>
      </c>
      <c r="C2621" s="12">
        <v>20210226</v>
      </c>
      <c r="D2621" s="12">
        <v>610538201209</v>
      </c>
      <c r="E2621" s="12" t="s">
        <v>19</v>
      </c>
      <c r="F2621" s="12">
        <v>20210308</v>
      </c>
      <c r="G2621" s="12" t="s">
        <v>20</v>
      </c>
      <c r="H2621" s="12" t="s">
        <v>43</v>
      </c>
      <c r="I2621" s="12" t="s">
        <v>108</v>
      </c>
      <c r="J2621" s="12">
        <v>0.75</v>
      </c>
      <c r="K2621" s="12" t="s">
        <v>23</v>
      </c>
      <c r="L2621">
        <f t="shared" si="80"/>
        <v>1</v>
      </c>
      <c r="M2621">
        <f>MATCH(H:H,[1]价格表!$B$4:$B$35,0)</f>
        <v>4</v>
      </c>
      <c r="N2621" s="4">
        <f>IF(J2621&lt;=0.3,INDEX([1]价格表!$B$4:$I$31,M2621,2),IF(AND(J2621&gt;0.3,J2621&lt;=1),INDEX([1]价格表!$B$4:$I$31,M2621,3),IF(AND(J2621&gt;1,J2621&lt;=2.2),INDEX([1]价格表!$B$4:$I$31,M2621,4),IF(AND(J2621&gt;2.2,J2621&lt;=3.3),INDEX([1]价格表!$B$4:$I$31,M2621,5),IF(AND(J2621&gt;3.3,J2621&lt;=4),INDEX([1]价格表!$B$4:$I$31,M2621,6),IF(AND(J2621&gt;4,J2621&lt;=5.5),INDEX([1]价格表!$B$4:$I$31,M2621,7),IF(J2621&gt;5.5,2.6+INDEX([1]价格表!$B$4:$I$31,M2621,8)*L2621)))))))</f>
        <v>1.8</v>
      </c>
      <c r="O2621" s="3"/>
      <c r="P2621" s="3"/>
      <c r="Q2621" s="3">
        <f t="shared" si="81"/>
        <v>0</v>
      </c>
    </row>
    <row r="2622" spans="1:17">
      <c r="A2622" s="11">
        <v>4312515379768</v>
      </c>
      <c r="B2622" s="1" t="s">
        <v>19</v>
      </c>
      <c r="C2622" s="12">
        <v>20210226</v>
      </c>
      <c r="D2622" s="12">
        <v>610538201209</v>
      </c>
      <c r="E2622" s="12" t="s">
        <v>19</v>
      </c>
      <c r="F2622" s="12">
        <v>20210308</v>
      </c>
      <c r="G2622" s="12" t="s">
        <v>20</v>
      </c>
      <c r="H2622" s="12" t="s">
        <v>29</v>
      </c>
      <c r="I2622" s="12" t="s">
        <v>123</v>
      </c>
      <c r="J2622" s="12">
        <v>0.92</v>
      </c>
      <c r="K2622" s="12" t="s">
        <v>23</v>
      </c>
      <c r="L2622">
        <f t="shared" si="80"/>
        <v>1</v>
      </c>
      <c r="M2622">
        <f>MATCH(H:H,[1]价格表!$B$4:$B$35,0)</f>
        <v>3</v>
      </c>
      <c r="N2622" s="4">
        <f>IF(J2622&lt;=0.3,INDEX([1]价格表!$B$4:$I$31,M2622,2),IF(AND(J2622&gt;0.3,J2622&lt;=1),INDEX([1]价格表!$B$4:$I$31,M2622,3),IF(AND(J2622&gt;1,J2622&lt;=2.2),INDEX([1]价格表!$B$4:$I$31,M2622,4),IF(AND(J2622&gt;2.2,J2622&lt;=3.3),INDEX([1]价格表!$B$4:$I$31,M2622,5),IF(AND(J2622&gt;3.3,J2622&lt;=4),INDEX([1]价格表!$B$4:$I$31,M2622,6),IF(AND(J2622&gt;4,J2622&lt;=5.5),INDEX([1]价格表!$B$4:$I$31,M2622,7),IF(J2622&gt;5.5,2.6+INDEX([1]价格表!$B$4:$I$31,M2622,8)*L2622)))))))</f>
        <v>1.8</v>
      </c>
      <c r="O2622" s="3"/>
      <c r="P2622" s="3"/>
      <c r="Q2622" s="3">
        <f t="shared" si="81"/>
        <v>0</v>
      </c>
    </row>
    <row r="2623" spans="1:17">
      <c r="A2623" s="11">
        <v>4312515379769</v>
      </c>
      <c r="B2623" s="1" t="s">
        <v>19</v>
      </c>
      <c r="C2623" s="12">
        <v>20210226</v>
      </c>
      <c r="D2623" s="12">
        <v>610538201209</v>
      </c>
      <c r="E2623" s="12" t="s">
        <v>19</v>
      </c>
      <c r="F2623" s="12">
        <v>20210308</v>
      </c>
      <c r="G2623" s="12" t="s">
        <v>20</v>
      </c>
      <c r="H2623" s="12" t="s">
        <v>21</v>
      </c>
      <c r="I2623" s="12" t="s">
        <v>57</v>
      </c>
      <c r="J2623" s="12">
        <v>0.92</v>
      </c>
      <c r="K2623" s="12" t="s">
        <v>23</v>
      </c>
      <c r="L2623">
        <f t="shared" si="80"/>
        <v>1</v>
      </c>
      <c r="M2623">
        <f>MATCH(H:H,[1]价格表!$B$4:$B$35,0)</f>
        <v>15</v>
      </c>
      <c r="N2623" s="4">
        <f>IF(J2623&lt;=0.3,INDEX([1]价格表!$B$4:$I$31,M2623,2),IF(AND(J2623&gt;0.3,J2623&lt;=1),INDEX([1]价格表!$B$4:$I$31,M2623,3),IF(AND(J2623&gt;1,J2623&lt;=2.2),INDEX([1]价格表!$B$4:$I$31,M2623,4),IF(AND(J2623&gt;2.2,J2623&lt;=3.3),INDEX([1]价格表!$B$4:$I$31,M2623,5),IF(AND(J2623&gt;3.3,J2623&lt;=4),INDEX([1]价格表!$B$4:$I$31,M2623,6),IF(AND(J2623&gt;4,J2623&lt;=5.5),INDEX([1]价格表!$B$4:$I$31,M2623,7),IF(J2623&gt;5.5,2.6+INDEX([1]价格表!$B$4:$I$31,M2623,8)*L2623)))))))</f>
        <v>1.8</v>
      </c>
      <c r="O2623" s="3"/>
      <c r="P2623" s="3"/>
      <c r="Q2623" s="3">
        <f t="shared" si="81"/>
        <v>0</v>
      </c>
    </row>
    <row r="2624" spans="1:17">
      <c r="A2624" s="11">
        <v>4312515379770</v>
      </c>
      <c r="B2624" s="1" t="s">
        <v>19</v>
      </c>
      <c r="C2624" s="12">
        <v>20210226</v>
      </c>
      <c r="D2624" s="12">
        <v>610538201209</v>
      </c>
      <c r="E2624" s="12" t="s">
        <v>19</v>
      </c>
      <c r="F2624" s="12">
        <v>20210308</v>
      </c>
      <c r="G2624" s="12" t="s">
        <v>20</v>
      </c>
      <c r="H2624" s="12" t="s">
        <v>29</v>
      </c>
      <c r="I2624" s="12" t="s">
        <v>127</v>
      </c>
      <c r="J2624" s="12">
        <v>0.7</v>
      </c>
      <c r="K2624" s="12" t="s">
        <v>23</v>
      </c>
      <c r="L2624">
        <f t="shared" si="80"/>
        <v>1</v>
      </c>
      <c r="M2624">
        <f>MATCH(H:H,[1]价格表!$B$4:$B$35,0)</f>
        <v>3</v>
      </c>
      <c r="N2624" s="4">
        <f>IF(J2624&lt;=0.3,INDEX([1]价格表!$B$4:$I$31,M2624,2),IF(AND(J2624&gt;0.3,J2624&lt;=1),INDEX([1]价格表!$B$4:$I$31,M2624,3),IF(AND(J2624&gt;1,J2624&lt;=2.2),INDEX([1]价格表!$B$4:$I$31,M2624,4),IF(AND(J2624&gt;2.2,J2624&lt;=3.3),INDEX([1]价格表!$B$4:$I$31,M2624,5),IF(AND(J2624&gt;3.3,J2624&lt;=4),INDEX([1]价格表!$B$4:$I$31,M2624,6),IF(AND(J2624&gt;4,J2624&lt;=5.5),INDEX([1]价格表!$B$4:$I$31,M2624,7),IF(J2624&gt;5.5,2.6+INDEX([1]价格表!$B$4:$I$31,M2624,8)*L2624)))))))</f>
        <v>1.8</v>
      </c>
      <c r="O2624" s="3"/>
      <c r="P2624" s="3"/>
      <c r="Q2624" s="3">
        <f t="shared" si="81"/>
        <v>0</v>
      </c>
    </row>
    <row r="2625" spans="1:17">
      <c r="A2625" s="11">
        <v>4312515379771</v>
      </c>
      <c r="B2625" s="1" t="s">
        <v>19</v>
      </c>
      <c r="C2625" s="12">
        <v>20210226</v>
      </c>
      <c r="D2625" s="12">
        <v>610538201209</v>
      </c>
      <c r="E2625" s="12" t="s">
        <v>19</v>
      </c>
      <c r="F2625" s="12">
        <v>20210308</v>
      </c>
      <c r="G2625" s="12" t="s">
        <v>20</v>
      </c>
      <c r="H2625" s="12" t="s">
        <v>31</v>
      </c>
      <c r="I2625" s="12" t="s">
        <v>32</v>
      </c>
      <c r="J2625" s="12">
        <v>0.74</v>
      </c>
      <c r="K2625" s="12" t="s">
        <v>23</v>
      </c>
      <c r="L2625">
        <f t="shared" si="80"/>
        <v>1</v>
      </c>
      <c r="M2625">
        <f>MATCH(H:H,[1]价格表!$B$4:$B$35,0)</f>
        <v>17</v>
      </c>
      <c r="N2625" s="4">
        <f>IF(J2625&lt;=0.3,INDEX([1]价格表!$B$4:$I$31,M2625,2),IF(AND(J2625&gt;0.3,J2625&lt;=1),INDEX([1]价格表!$B$4:$I$31,M2625,3),IF(AND(J2625&gt;1,J2625&lt;=2.2),INDEX([1]价格表!$B$4:$I$31,M2625,4),IF(AND(J2625&gt;2.2,J2625&lt;=3.3),INDEX([1]价格表!$B$4:$I$31,M2625,5),IF(AND(J2625&gt;3.3,J2625&lt;=4),INDEX([1]价格表!$B$4:$I$31,M2625,6),IF(AND(J2625&gt;4,J2625&lt;=5.5),INDEX([1]价格表!$B$4:$I$31,M2625,7),IF(J2625&gt;5.5,2.6+INDEX([1]价格表!$B$4:$I$31,M2625,8)*L2625)))))))</f>
        <v>1.8</v>
      </c>
      <c r="O2625" s="3"/>
      <c r="P2625" s="3"/>
      <c r="Q2625" s="3">
        <f t="shared" si="81"/>
        <v>0</v>
      </c>
    </row>
    <row r="2626" spans="1:17">
      <c r="A2626" s="11">
        <v>4312515379772</v>
      </c>
      <c r="B2626" s="1" t="s">
        <v>19</v>
      </c>
      <c r="C2626" s="12">
        <v>20210226</v>
      </c>
      <c r="D2626" s="12">
        <v>610538201209</v>
      </c>
      <c r="E2626" s="12" t="s">
        <v>19</v>
      </c>
      <c r="F2626" s="12">
        <v>20210308</v>
      </c>
      <c r="G2626" s="12" t="s">
        <v>20</v>
      </c>
      <c r="H2626" s="12" t="s">
        <v>40</v>
      </c>
      <c r="I2626" s="12" t="s">
        <v>141</v>
      </c>
      <c r="J2626" s="12">
        <v>0.74</v>
      </c>
      <c r="K2626" s="12" t="s">
        <v>23</v>
      </c>
      <c r="L2626">
        <f t="shared" si="80"/>
        <v>1</v>
      </c>
      <c r="M2626">
        <f>MATCH(H:H,[1]价格表!$B$4:$B$35,0)</f>
        <v>9</v>
      </c>
      <c r="N2626" s="4">
        <f>IF(J2626&lt;=0.3,INDEX([1]价格表!$B$4:$I$31,M2626,2),IF(AND(J2626&gt;0.3,J2626&lt;=1),INDEX([1]价格表!$B$4:$I$31,M2626,3),IF(AND(J2626&gt;1,J2626&lt;=2.2),INDEX([1]价格表!$B$4:$I$31,M2626,4),IF(AND(J2626&gt;2.2,J2626&lt;=3.3),INDEX([1]价格表!$B$4:$I$31,M2626,5),IF(AND(J2626&gt;3.3,J2626&lt;=4),INDEX([1]价格表!$B$4:$I$31,M2626,6),IF(AND(J2626&gt;4,J2626&lt;=5.5),INDEX([1]价格表!$B$4:$I$31,M2626,7),IF(J2626&gt;5.5,2.6+INDEX([1]价格表!$B$4:$I$31,M2626,8)*L2626)))))))</f>
        <v>1.8</v>
      </c>
      <c r="O2626" s="3"/>
      <c r="P2626" s="3"/>
      <c r="Q2626" s="3">
        <f t="shared" si="81"/>
        <v>0</v>
      </c>
    </row>
    <row r="2627" spans="1:17">
      <c r="A2627" s="11">
        <v>4312515379773</v>
      </c>
      <c r="B2627" s="1" t="s">
        <v>19</v>
      </c>
      <c r="C2627" s="12">
        <v>20210226</v>
      </c>
      <c r="D2627" s="12">
        <v>610538201209</v>
      </c>
      <c r="E2627" s="12" t="s">
        <v>19</v>
      </c>
      <c r="F2627" s="12">
        <v>20210308</v>
      </c>
      <c r="G2627" s="12" t="s">
        <v>20</v>
      </c>
      <c r="H2627" s="12" t="s">
        <v>43</v>
      </c>
      <c r="I2627" s="12" t="s">
        <v>44</v>
      </c>
      <c r="J2627" s="12">
        <v>0.86</v>
      </c>
      <c r="K2627" s="12" t="s">
        <v>23</v>
      </c>
      <c r="L2627">
        <f t="shared" si="80"/>
        <v>1</v>
      </c>
      <c r="M2627">
        <f>MATCH(H:H,[1]价格表!$B$4:$B$35,0)</f>
        <v>4</v>
      </c>
      <c r="N2627" s="4">
        <f>IF(J2627&lt;=0.3,INDEX([1]价格表!$B$4:$I$31,M2627,2),IF(AND(J2627&gt;0.3,J2627&lt;=1),INDEX([1]价格表!$B$4:$I$31,M2627,3),IF(AND(J2627&gt;1,J2627&lt;=2.2),INDEX([1]价格表!$B$4:$I$31,M2627,4),IF(AND(J2627&gt;2.2,J2627&lt;=3.3),INDEX([1]价格表!$B$4:$I$31,M2627,5),IF(AND(J2627&gt;3.3,J2627&lt;=4),INDEX([1]价格表!$B$4:$I$31,M2627,6),IF(AND(J2627&gt;4,J2627&lt;=5.5),INDEX([1]价格表!$B$4:$I$31,M2627,7),IF(J2627&gt;5.5,2.6+INDEX([1]价格表!$B$4:$I$31,M2627,8)*L2627)))))))</f>
        <v>1.8</v>
      </c>
      <c r="O2627" s="3"/>
      <c r="P2627" s="3"/>
      <c r="Q2627" s="3">
        <f t="shared" si="81"/>
        <v>0</v>
      </c>
    </row>
    <row r="2628" spans="1:17">
      <c r="A2628" s="11">
        <v>4312515379774</v>
      </c>
      <c r="B2628" s="1" t="s">
        <v>19</v>
      </c>
      <c r="C2628" s="12">
        <v>20210226</v>
      </c>
      <c r="D2628" s="12">
        <v>610538201209</v>
      </c>
      <c r="E2628" s="12" t="s">
        <v>19</v>
      </c>
      <c r="F2628" s="12">
        <v>20210308</v>
      </c>
      <c r="G2628" s="12" t="s">
        <v>20</v>
      </c>
      <c r="H2628" s="12" t="s">
        <v>29</v>
      </c>
      <c r="I2628" s="12" t="s">
        <v>209</v>
      </c>
      <c r="J2628" s="12">
        <v>0.73</v>
      </c>
      <c r="K2628" s="12" t="s">
        <v>23</v>
      </c>
      <c r="L2628">
        <f t="shared" ref="L2628:L2691" si="82">ROUNDUP(J2628,0)</f>
        <v>1</v>
      </c>
      <c r="M2628">
        <f>MATCH(H:H,[1]价格表!$B$4:$B$35,0)</f>
        <v>3</v>
      </c>
      <c r="N2628" s="4">
        <f>IF(J2628&lt;=0.3,INDEX([1]价格表!$B$4:$I$31,M2628,2),IF(AND(J2628&gt;0.3,J2628&lt;=1),INDEX([1]价格表!$B$4:$I$31,M2628,3),IF(AND(J2628&gt;1,J2628&lt;=2.2),INDEX([1]价格表!$B$4:$I$31,M2628,4),IF(AND(J2628&gt;2.2,J2628&lt;=3.3),INDEX([1]价格表!$B$4:$I$31,M2628,5),IF(AND(J2628&gt;3.3,J2628&lt;=4),INDEX([1]价格表!$B$4:$I$31,M2628,6),IF(AND(J2628&gt;4,J2628&lt;=5.5),INDEX([1]价格表!$B$4:$I$31,M2628,7),IF(J2628&gt;5.5,2.6+INDEX([1]价格表!$B$4:$I$31,M2628,8)*L2628)))))))</f>
        <v>1.8</v>
      </c>
      <c r="O2628" s="3"/>
      <c r="P2628" s="3"/>
      <c r="Q2628" s="3">
        <f t="shared" ref="Q2628:Q2691" si="83">IF(P2628&gt;0,P2628-N2628,0)</f>
        <v>0</v>
      </c>
    </row>
    <row r="2629" spans="1:17">
      <c r="A2629" s="11">
        <v>4312515379775</v>
      </c>
      <c r="B2629" s="1" t="s">
        <v>19</v>
      </c>
      <c r="C2629" s="12">
        <v>20210226</v>
      </c>
      <c r="D2629" s="12">
        <v>610538201209</v>
      </c>
      <c r="E2629" s="12" t="s">
        <v>19</v>
      </c>
      <c r="F2629" s="12">
        <v>20210308</v>
      </c>
      <c r="G2629" s="12" t="s">
        <v>20</v>
      </c>
      <c r="H2629" s="12" t="s">
        <v>29</v>
      </c>
      <c r="I2629" s="12" t="s">
        <v>30</v>
      </c>
      <c r="J2629" s="12">
        <v>0.68</v>
      </c>
      <c r="K2629" s="12" t="s">
        <v>23</v>
      </c>
      <c r="L2629">
        <f t="shared" si="82"/>
        <v>1</v>
      </c>
      <c r="M2629">
        <f>MATCH(H:H,[1]价格表!$B$4:$B$35,0)</f>
        <v>3</v>
      </c>
      <c r="N2629" s="4">
        <f>IF(J2629&lt;=0.3,INDEX([1]价格表!$B$4:$I$31,M2629,2),IF(AND(J2629&gt;0.3,J2629&lt;=1),INDEX([1]价格表!$B$4:$I$31,M2629,3),IF(AND(J2629&gt;1,J2629&lt;=2.2),INDEX([1]价格表!$B$4:$I$31,M2629,4),IF(AND(J2629&gt;2.2,J2629&lt;=3.3),INDEX([1]价格表!$B$4:$I$31,M2629,5),IF(AND(J2629&gt;3.3,J2629&lt;=4),INDEX([1]价格表!$B$4:$I$31,M2629,6),IF(AND(J2629&gt;4,J2629&lt;=5.5),INDEX([1]价格表!$B$4:$I$31,M2629,7),IF(J2629&gt;5.5,2.6+INDEX([1]价格表!$B$4:$I$31,M2629,8)*L2629)))))))</f>
        <v>1.8</v>
      </c>
      <c r="O2629" s="3"/>
      <c r="P2629" s="3"/>
      <c r="Q2629" s="3">
        <f t="shared" si="83"/>
        <v>0</v>
      </c>
    </row>
    <row r="2630" spans="1:17">
      <c r="A2630" s="11">
        <v>4312515449799</v>
      </c>
      <c r="B2630" s="1" t="s">
        <v>19</v>
      </c>
      <c r="C2630" s="12">
        <v>20210226</v>
      </c>
      <c r="D2630" s="12">
        <v>610538201209</v>
      </c>
      <c r="E2630" s="12" t="s">
        <v>19</v>
      </c>
      <c r="F2630" s="12">
        <v>20210308</v>
      </c>
      <c r="G2630" s="12" t="s">
        <v>20</v>
      </c>
      <c r="H2630" s="12" t="s">
        <v>72</v>
      </c>
      <c r="I2630" s="12" t="s">
        <v>73</v>
      </c>
      <c r="J2630" s="12">
        <v>0.72</v>
      </c>
      <c r="K2630" s="12" t="s">
        <v>23</v>
      </c>
      <c r="L2630">
        <f t="shared" si="82"/>
        <v>1</v>
      </c>
      <c r="M2630">
        <f>MATCH(H:H,[1]价格表!$B$4:$B$35,0)</f>
        <v>2</v>
      </c>
      <c r="N2630" s="4">
        <f>IF(J2630&lt;=0.3,INDEX([1]价格表!$B$4:$I$31,M2630,2),IF(AND(J2630&gt;0.3,J2630&lt;=1),INDEX([1]价格表!$B$4:$I$31,M2630,3),IF(AND(J2630&gt;1,J2630&lt;=2.2),INDEX([1]价格表!$B$4:$I$31,M2630,4),IF(AND(J2630&gt;2.2,J2630&lt;=3.3),INDEX([1]价格表!$B$4:$I$31,M2630,5),IF(AND(J2630&gt;3.3,J2630&lt;=4),INDEX([1]价格表!$B$4:$I$31,M2630,6),IF(AND(J2630&gt;4,J2630&lt;=5.5),INDEX([1]价格表!$B$4:$I$31,M2630,7),IF(J2630&gt;5.5,2.6+INDEX([1]价格表!$B$4:$I$31,M2630,8)*L2630)))))))</f>
        <v>1.8</v>
      </c>
      <c r="O2630" s="3"/>
      <c r="P2630" s="3"/>
      <c r="Q2630" s="3">
        <f t="shared" si="83"/>
        <v>0</v>
      </c>
    </row>
    <row r="2631" spans="1:17">
      <c r="A2631" s="11">
        <v>4312515449800</v>
      </c>
      <c r="B2631" s="1" t="s">
        <v>19</v>
      </c>
      <c r="C2631" s="12">
        <v>20210226</v>
      </c>
      <c r="D2631" s="12">
        <v>610538201209</v>
      </c>
      <c r="E2631" s="12" t="s">
        <v>19</v>
      </c>
      <c r="F2631" s="12">
        <v>20210308</v>
      </c>
      <c r="G2631" s="12" t="s">
        <v>20</v>
      </c>
      <c r="H2631" s="12" t="s">
        <v>24</v>
      </c>
      <c r="I2631" s="12" t="s">
        <v>80</v>
      </c>
      <c r="J2631" s="12">
        <v>1.66</v>
      </c>
      <c r="K2631" s="12" t="s">
        <v>23</v>
      </c>
      <c r="L2631">
        <f t="shared" si="82"/>
        <v>2</v>
      </c>
      <c r="M2631">
        <f>MATCH(H:H,[1]价格表!$B$4:$B$35,0)</f>
        <v>1</v>
      </c>
      <c r="N2631" s="4">
        <f>IF(J2631&lt;=0.3,INDEX([1]价格表!$B$4:$I$31,M2631,2),IF(AND(J2631&gt;0.3,J2631&lt;=1),INDEX([1]价格表!$B$4:$I$31,M2631,3),IF(AND(J2631&gt;1,J2631&lt;=2.2),INDEX([1]价格表!$B$4:$I$31,M2631,4),IF(AND(J2631&gt;2.2,J2631&lt;=3.3),INDEX([1]价格表!$B$4:$I$31,M2631,5),IF(AND(J2631&gt;3.3,J2631&lt;=4),INDEX([1]价格表!$B$4:$I$31,M2631,6),IF(AND(J2631&gt;4,J2631&lt;=5.5),INDEX([1]价格表!$B$4:$I$31,M2631,7),IF(J2631&gt;5.5,2.6+INDEX([1]价格表!$B$4:$I$31,M2631,8)*L2631)))))))</f>
        <v>2.15</v>
      </c>
      <c r="O2631" s="3"/>
      <c r="P2631" s="3"/>
      <c r="Q2631" s="3">
        <f t="shared" si="83"/>
        <v>0</v>
      </c>
    </row>
    <row r="2632" spans="1:17">
      <c r="A2632" s="11">
        <v>4312515449801</v>
      </c>
      <c r="B2632" s="1" t="s">
        <v>19</v>
      </c>
      <c r="C2632" s="12">
        <v>20210226</v>
      </c>
      <c r="D2632" s="12">
        <v>610538201209</v>
      </c>
      <c r="E2632" s="12" t="s">
        <v>19</v>
      </c>
      <c r="F2632" s="12">
        <v>20210308</v>
      </c>
      <c r="G2632" s="12" t="s">
        <v>20</v>
      </c>
      <c r="H2632" s="12" t="s">
        <v>24</v>
      </c>
      <c r="I2632" s="12" t="s">
        <v>25</v>
      </c>
      <c r="J2632" s="12">
        <v>0.3</v>
      </c>
      <c r="K2632" s="12" t="s">
        <v>23</v>
      </c>
      <c r="L2632">
        <f t="shared" si="82"/>
        <v>1</v>
      </c>
      <c r="M2632">
        <f>MATCH(H:H,[1]价格表!$B$4:$B$35,0)</f>
        <v>1</v>
      </c>
      <c r="N2632" s="4">
        <f>IF(J2632&lt;=0.3,INDEX([1]价格表!$B$4:$I$31,M2632,2),IF(AND(J2632&gt;0.3,J2632&lt;=1),INDEX([1]价格表!$B$4:$I$31,M2632,3),IF(AND(J2632&gt;1,J2632&lt;=2.2),INDEX([1]价格表!$B$4:$I$31,M2632,4),IF(AND(J2632&gt;2.2,J2632&lt;=3.3),INDEX([1]价格表!$B$4:$I$31,M2632,5),IF(AND(J2632&gt;3.3,J2632&lt;=4),INDEX([1]价格表!$B$4:$I$31,M2632,6),IF(AND(J2632&gt;4,J2632&lt;=5.5),INDEX([1]价格表!$B$4:$I$31,M2632,7),IF(J2632&gt;5.5,2.6+INDEX([1]价格表!$B$4:$I$31,M2632,8)*L2632)))))))</f>
        <v>1.65</v>
      </c>
      <c r="O2632" s="3"/>
      <c r="P2632" s="3"/>
      <c r="Q2632" s="3">
        <f t="shared" si="83"/>
        <v>0</v>
      </c>
    </row>
    <row r="2633" spans="1:17">
      <c r="A2633" s="11">
        <v>4312515449802</v>
      </c>
      <c r="B2633" s="1" t="s">
        <v>19</v>
      </c>
      <c r="C2633" s="12">
        <v>20210226</v>
      </c>
      <c r="D2633" s="12">
        <v>610538201209</v>
      </c>
      <c r="E2633" s="12" t="s">
        <v>19</v>
      </c>
      <c r="F2633" s="12">
        <v>20210308</v>
      </c>
      <c r="G2633" s="12" t="s">
        <v>20</v>
      </c>
      <c r="H2633" s="12" t="s">
        <v>24</v>
      </c>
      <c r="I2633" s="12" t="s">
        <v>70</v>
      </c>
      <c r="J2633" s="12">
        <v>0.3</v>
      </c>
      <c r="K2633" s="12" t="s">
        <v>23</v>
      </c>
      <c r="L2633">
        <f t="shared" si="82"/>
        <v>1</v>
      </c>
      <c r="M2633">
        <f>MATCH(H:H,[1]价格表!$B$4:$B$35,0)</f>
        <v>1</v>
      </c>
      <c r="N2633" s="4">
        <f>IF(J2633&lt;=0.3,INDEX([1]价格表!$B$4:$I$31,M2633,2),IF(AND(J2633&gt;0.3,J2633&lt;=1),INDEX([1]价格表!$B$4:$I$31,M2633,3),IF(AND(J2633&gt;1,J2633&lt;=2.2),INDEX([1]价格表!$B$4:$I$31,M2633,4),IF(AND(J2633&gt;2.2,J2633&lt;=3.3),INDEX([1]价格表!$B$4:$I$31,M2633,5),IF(AND(J2633&gt;3.3,J2633&lt;=4),INDEX([1]价格表!$B$4:$I$31,M2633,6),IF(AND(J2633&gt;4,J2633&lt;=5.5),INDEX([1]价格表!$B$4:$I$31,M2633,7),IF(J2633&gt;5.5,2.6+INDEX([1]价格表!$B$4:$I$31,M2633,8)*L2633)))))))</f>
        <v>1.65</v>
      </c>
      <c r="O2633" s="3"/>
      <c r="P2633" s="3"/>
      <c r="Q2633" s="3">
        <f t="shared" si="83"/>
        <v>0</v>
      </c>
    </row>
    <row r="2634" spans="1:17">
      <c r="A2634" s="11">
        <v>4312515449803</v>
      </c>
      <c r="B2634" s="1" t="s">
        <v>19</v>
      </c>
      <c r="C2634" s="12">
        <v>20210226</v>
      </c>
      <c r="D2634" s="12">
        <v>610538201209</v>
      </c>
      <c r="E2634" s="12" t="s">
        <v>19</v>
      </c>
      <c r="F2634" s="12">
        <v>20210308</v>
      </c>
      <c r="G2634" s="12" t="s">
        <v>20</v>
      </c>
      <c r="H2634" s="12" t="s">
        <v>24</v>
      </c>
      <c r="I2634" s="12" t="s">
        <v>25</v>
      </c>
      <c r="J2634" s="12">
        <v>0.3</v>
      </c>
      <c r="K2634" s="12" t="s">
        <v>23</v>
      </c>
      <c r="L2634">
        <f t="shared" si="82"/>
        <v>1</v>
      </c>
      <c r="M2634">
        <f>MATCH(H:H,[1]价格表!$B$4:$B$35,0)</f>
        <v>1</v>
      </c>
      <c r="N2634" s="4">
        <f>IF(J2634&lt;=0.3,INDEX([1]价格表!$B$4:$I$31,M2634,2),IF(AND(J2634&gt;0.3,J2634&lt;=1),INDEX([1]价格表!$B$4:$I$31,M2634,3),IF(AND(J2634&gt;1,J2634&lt;=2.2),INDEX([1]价格表!$B$4:$I$31,M2634,4),IF(AND(J2634&gt;2.2,J2634&lt;=3.3),INDEX([1]价格表!$B$4:$I$31,M2634,5),IF(AND(J2634&gt;3.3,J2634&lt;=4),INDEX([1]价格表!$B$4:$I$31,M2634,6),IF(AND(J2634&gt;4,J2634&lt;=5.5),INDEX([1]价格表!$B$4:$I$31,M2634,7),IF(J2634&gt;5.5,2.6+INDEX([1]价格表!$B$4:$I$31,M2634,8)*L2634)))))))</f>
        <v>1.65</v>
      </c>
      <c r="O2634" s="3"/>
      <c r="P2634" s="3"/>
      <c r="Q2634" s="3">
        <f t="shared" si="83"/>
        <v>0</v>
      </c>
    </row>
    <row r="2635" spans="1:17">
      <c r="A2635" s="11">
        <v>4312515449804</v>
      </c>
      <c r="B2635" s="1" t="s">
        <v>19</v>
      </c>
      <c r="C2635" s="12">
        <v>20210226</v>
      </c>
      <c r="D2635" s="12">
        <v>610538201209</v>
      </c>
      <c r="E2635" s="12" t="s">
        <v>19</v>
      </c>
      <c r="F2635" s="12">
        <v>20210308</v>
      </c>
      <c r="G2635" s="12" t="s">
        <v>20</v>
      </c>
      <c r="H2635" s="12" t="s">
        <v>24</v>
      </c>
      <c r="I2635" s="12" t="s">
        <v>25</v>
      </c>
      <c r="J2635" s="12">
        <v>0.74</v>
      </c>
      <c r="K2635" s="12" t="s">
        <v>23</v>
      </c>
      <c r="L2635">
        <f t="shared" si="82"/>
        <v>1</v>
      </c>
      <c r="M2635">
        <f>MATCH(H:H,[1]价格表!$B$4:$B$35,0)</f>
        <v>1</v>
      </c>
      <c r="N2635" s="4">
        <f>IF(J2635&lt;=0.3,INDEX([1]价格表!$B$4:$I$31,M2635,2),IF(AND(J2635&gt;0.3,J2635&lt;=1),INDEX([1]价格表!$B$4:$I$31,M2635,3),IF(AND(J2635&gt;1,J2635&lt;=2.2),INDEX([1]价格表!$B$4:$I$31,M2635,4),IF(AND(J2635&gt;2.2,J2635&lt;=3.3),INDEX([1]价格表!$B$4:$I$31,M2635,5),IF(AND(J2635&gt;3.3,J2635&lt;=4),INDEX([1]价格表!$B$4:$I$31,M2635,6),IF(AND(J2635&gt;4,J2635&lt;=5.5),INDEX([1]价格表!$B$4:$I$31,M2635,7),IF(J2635&gt;5.5,2.6+INDEX([1]价格表!$B$4:$I$31,M2635,8)*L2635)))))))</f>
        <v>1.8</v>
      </c>
      <c r="O2635" s="3"/>
      <c r="P2635" s="3"/>
      <c r="Q2635" s="3">
        <f t="shared" si="83"/>
        <v>0</v>
      </c>
    </row>
    <row r="2636" spans="1:17">
      <c r="A2636" s="11">
        <v>4312519867585</v>
      </c>
      <c r="B2636" s="1" t="s">
        <v>19</v>
      </c>
      <c r="C2636" s="12">
        <v>20210226</v>
      </c>
      <c r="D2636" s="12">
        <v>610538201209</v>
      </c>
      <c r="E2636" s="12" t="s">
        <v>19</v>
      </c>
      <c r="F2636" s="12">
        <v>20210308</v>
      </c>
      <c r="G2636" s="12" t="s">
        <v>20</v>
      </c>
      <c r="H2636" s="12" t="s">
        <v>31</v>
      </c>
      <c r="I2636" s="12" t="s">
        <v>183</v>
      </c>
      <c r="J2636" s="12">
        <v>0.19</v>
      </c>
      <c r="K2636" s="12" t="s">
        <v>23</v>
      </c>
      <c r="L2636">
        <f t="shared" si="82"/>
        <v>1</v>
      </c>
      <c r="M2636">
        <f>MATCH(H:H,[1]价格表!$B$4:$B$35,0)</f>
        <v>17</v>
      </c>
      <c r="N2636" s="4">
        <f>IF(J2636&lt;=0.3,INDEX([1]价格表!$B$4:$I$31,M2636,2),IF(AND(J2636&gt;0.3,J2636&lt;=1),INDEX([1]价格表!$B$4:$I$31,M2636,3),IF(AND(J2636&gt;1,J2636&lt;=2.2),INDEX([1]价格表!$B$4:$I$31,M2636,4),IF(AND(J2636&gt;2.2,J2636&lt;=3.3),INDEX([1]价格表!$B$4:$I$31,M2636,5),IF(AND(J2636&gt;3.3,J2636&lt;=4),INDEX([1]价格表!$B$4:$I$31,M2636,6),IF(AND(J2636&gt;4,J2636&lt;=5.5),INDEX([1]价格表!$B$4:$I$31,M2636,7),IF(J2636&gt;5.5,2.6+INDEX([1]价格表!$B$4:$I$31,M2636,8)*L2636)))))))</f>
        <v>1.65</v>
      </c>
      <c r="O2636" s="3"/>
      <c r="P2636" s="3"/>
      <c r="Q2636" s="3">
        <f t="shared" si="83"/>
        <v>0</v>
      </c>
    </row>
    <row r="2637" spans="1:17">
      <c r="A2637" s="11">
        <v>4312519867586</v>
      </c>
      <c r="B2637" s="1" t="s">
        <v>19</v>
      </c>
      <c r="C2637" s="12">
        <v>20210226</v>
      </c>
      <c r="D2637" s="12">
        <v>610538201209</v>
      </c>
      <c r="E2637" s="12" t="s">
        <v>19</v>
      </c>
      <c r="F2637" s="12">
        <v>20210308</v>
      </c>
      <c r="G2637" s="12" t="s">
        <v>20</v>
      </c>
      <c r="H2637" s="12" t="s">
        <v>27</v>
      </c>
      <c r="I2637" s="12" t="s">
        <v>28</v>
      </c>
      <c r="J2637" s="12">
        <v>0.7</v>
      </c>
      <c r="K2637" s="12" t="s">
        <v>23</v>
      </c>
      <c r="L2637">
        <f t="shared" si="82"/>
        <v>1</v>
      </c>
      <c r="M2637">
        <f>MATCH(H:H,[1]价格表!$B$4:$B$35,0)</f>
        <v>14</v>
      </c>
      <c r="N2637" s="4">
        <f>IF(J2637&lt;=0.3,INDEX([1]价格表!$B$4:$I$31,M2637,2),IF(AND(J2637&gt;0.3,J2637&lt;=1),INDEX([1]价格表!$B$4:$I$31,M2637,3),IF(AND(J2637&gt;1,J2637&lt;=2.2),INDEX([1]价格表!$B$4:$I$31,M2637,4),IF(AND(J2637&gt;2.2,J2637&lt;=3.3),INDEX([1]价格表!$B$4:$I$31,M2637,5),IF(AND(J2637&gt;3.3,J2637&lt;=4),INDEX([1]价格表!$B$4:$I$31,M2637,6),IF(AND(J2637&gt;4,J2637&lt;=5.5),INDEX([1]价格表!$B$4:$I$31,M2637,7),IF(J2637&gt;5.5,2.6+INDEX([1]价格表!$B$4:$I$31,M2637,8)*L2637)))))))</f>
        <v>1.8</v>
      </c>
      <c r="O2637" s="3"/>
      <c r="P2637" s="3"/>
      <c r="Q2637" s="3">
        <f t="shared" si="83"/>
        <v>0</v>
      </c>
    </row>
    <row r="2638" spans="1:17">
      <c r="A2638" s="11">
        <v>4312519867587</v>
      </c>
      <c r="B2638" s="1" t="s">
        <v>19</v>
      </c>
      <c r="C2638" s="12">
        <v>20210226</v>
      </c>
      <c r="D2638" s="12">
        <v>610538201209</v>
      </c>
      <c r="E2638" s="12" t="s">
        <v>19</v>
      </c>
      <c r="F2638" s="12">
        <v>20210308</v>
      </c>
      <c r="G2638" s="12" t="s">
        <v>20</v>
      </c>
      <c r="H2638" s="12" t="s">
        <v>129</v>
      </c>
      <c r="I2638" s="12" t="s">
        <v>130</v>
      </c>
      <c r="J2638" s="12">
        <v>0.74</v>
      </c>
      <c r="K2638" s="12" t="s">
        <v>23</v>
      </c>
      <c r="L2638">
        <f t="shared" si="82"/>
        <v>1</v>
      </c>
      <c r="M2638">
        <f>MATCH(H:H,[1]价格表!$B$4:$B$35,0)</f>
        <v>18</v>
      </c>
      <c r="N2638" s="4">
        <f>IF(J2638&lt;=0.3,INDEX([1]价格表!$B$4:$I$31,M2638,2),IF(AND(J2638&gt;0.3,J2638&lt;=1),INDEX([1]价格表!$B$4:$I$31,M2638,3),IF(AND(J2638&gt;1,J2638&lt;=2.2),INDEX([1]价格表!$B$4:$I$31,M2638,4),IF(AND(J2638&gt;2.2,J2638&lt;=3.3),INDEX([1]价格表!$B$4:$I$31,M2638,5),IF(AND(J2638&gt;3.3,J2638&lt;=4),INDEX([1]价格表!$B$4:$I$31,M2638,6),IF(AND(J2638&gt;4,J2638&lt;=5.5),INDEX([1]价格表!$B$4:$I$31,M2638,7),IF(J2638&gt;5.5,2.6+INDEX([1]价格表!$B$4:$I$31,M2638,8)*L2638)))))))</f>
        <v>2.9</v>
      </c>
      <c r="O2638" s="3"/>
      <c r="P2638" s="3"/>
      <c r="Q2638" s="3">
        <f t="shared" si="83"/>
        <v>0</v>
      </c>
    </row>
    <row r="2639" spans="1:17">
      <c r="A2639" s="11">
        <v>4312519867588</v>
      </c>
      <c r="B2639" s="1" t="s">
        <v>19</v>
      </c>
      <c r="C2639" s="12">
        <v>20210226</v>
      </c>
      <c r="D2639" s="12">
        <v>610538201209</v>
      </c>
      <c r="E2639" s="12" t="s">
        <v>19</v>
      </c>
      <c r="F2639" s="12">
        <v>20210308</v>
      </c>
      <c r="G2639" s="12" t="s">
        <v>20</v>
      </c>
      <c r="H2639" s="12" t="s">
        <v>47</v>
      </c>
      <c r="I2639" s="12" t="s">
        <v>48</v>
      </c>
      <c r="J2639" s="12">
        <v>1.42</v>
      </c>
      <c r="K2639" s="12" t="s">
        <v>23</v>
      </c>
      <c r="L2639">
        <f t="shared" si="82"/>
        <v>2</v>
      </c>
      <c r="M2639">
        <f>MATCH(H:H,[1]价格表!$B$4:$B$35,0)</f>
        <v>12</v>
      </c>
      <c r="N2639" s="4">
        <f>IF(J2639&lt;=0.3,INDEX([1]价格表!$B$4:$I$31,M2639,2),IF(AND(J2639&gt;0.3,J2639&lt;=1),INDEX([1]价格表!$B$4:$I$31,M2639,3),IF(AND(J2639&gt;1,J2639&lt;=2.2),INDEX([1]价格表!$B$4:$I$31,M2639,4),IF(AND(J2639&gt;2.2,J2639&lt;=3.3),INDEX([1]价格表!$B$4:$I$31,M2639,5),IF(AND(J2639&gt;3.3,J2639&lt;=4),INDEX([1]价格表!$B$4:$I$31,M2639,6),IF(AND(J2639&gt;4,J2639&lt;=5.5),INDEX([1]价格表!$B$4:$I$31,M2639,7),IF(J2639&gt;5.5,2.6+INDEX([1]价格表!$B$4:$I$31,M2639,8)*L2639)))))))</f>
        <v>2.15</v>
      </c>
      <c r="O2639" s="3"/>
      <c r="P2639" s="3"/>
      <c r="Q2639" s="3">
        <f t="shared" si="83"/>
        <v>0</v>
      </c>
    </row>
    <row r="2640" spans="1:17">
      <c r="A2640" s="11">
        <v>4312522944056</v>
      </c>
      <c r="B2640" s="1" t="s">
        <v>19</v>
      </c>
      <c r="C2640" s="12">
        <v>20210226</v>
      </c>
      <c r="D2640" s="12">
        <v>610538201209</v>
      </c>
      <c r="E2640" s="12" t="s">
        <v>19</v>
      </c>
      <c r="F2640" s="12">
        <v>20210308</v>
      </c>
      <c r="G2640" s="12" t="s">
        <v>20</v>
      </c>
      <c r="H2640" s="12" t="s">
        <v>40</v>
      </c>
      <c r="I2640" s="12" t="s">
        <v>103</v>
      </c>
      <c r="J2640" s="12">
        <v>0.27</v>
      </c>
      <c r="K2640" s="12" t="s">
        <v>23</v>
      </c>
      <c r="L2640">
        <f t="shared" si="82"/>
        <v>1</v>
      </c>
      <c r="M2640">
        <f>MATCH(H:H,[1]价格表!$B$4:$B$35,0)</f>
        <v>9</v>
      </c>
      <c r="N2640" s="4">
        <f>IF(J2640&lt;=0.3,INDEX([1]价格表!$B$4:$I$31,M2640,2),IF(AND(J2640&gt;0.3,J2640&lt;=1),INDEX([1]价格表!$B$4:$I$31,M2640,3),IF(AND(J2640&gt;1,J2640&lt;=2.2),INDEX([1]价格表!$B$4:$I$31,M2640,4),IF(AND(J2640&gt;2.2,J2640&lt;=3.3),INDEX([1]价格表!$B$4:$I$31,M2640,5),IF(AND(J2640&gt;3.3,J2640&lt;=4),INDEX([1]价格表!$B$4:$I$31,M2640,6),IF(AND(J2640&gt;4,J2640&lt;=5.5),INDEX([1]价格表!$B$4:$I$31,M2640,7),IF(J2640&gt;5.5,2.6+INDEX([1]价格表!$B$4:$I$31,M2640,8)*L2640)))))))</f>
        <v>1.65</v>
      </c>
      <c r="O2640" s="3"/>
      <c r="P2640" s="3"/>
      <c r="Q2640" s="3">
        <f t="shared" si="83"/>
        <v>0</v>
      </c>
    </row>
    <row r="2641" spans="1:17">
      <c r="A2641" s="11">
        <v>4312522944057</v>
      </c>
      <c r="B2641" s="1" t="s">
        <v>19</v>
      </c>
      <c r="C2641" s="12">
        <v>20210226</v>
      </c>
      <c r="D2641" s="12">
        <v>610538201209</v>
      </c>
      <c r="E2641" s="12" t="s">
        <v>19</v>
      </c>
      <c r="F2641" s="12">
        <v>20210308</v>
      </c>
      <c r="G2641" s="12" t="s">
        <v>20</v>
      </c>
      <c r="H2641" s="12" t="s">
        <v>24</v>
      </c>
      <c r="I2641" s="12" t="s">
        <v>25</v>
      </c>
      <c r="J2641" s="12">
        <v>0.26</v>
      </c>
      <c r="K2641" s="12" t="s">
        <v>23</v>
      </c>
      <c r="L2641">
        <f t="shared" si="82"/>
        <v>1</v>
      </c>
      <c r="M2641">
        <f>MATCH(H:H,[1]价格表!$B$4:$B$35,0)</f>
        <v>1</v>
      </c>
      <c r="N2641" s="4">
        <f>IF(J2641&lt;=0.3,INDEX([1]价格表!$B$4:$I$31,M2641,2),IF(AND(J2641&gt;0.3,J2641&lt;=1),INDEX([1]价格表!$B$4:$I$31,M2641,3),IF(AND(J2641&gt;1,J2641&lt;=2.2),INDEX([1]价格表!$B$4:$I$31,M2641,4),IF(AND(J2641&gt;2.2,J2641&lt;=3.3),INDEX([1]价格表!$B$4:$I$31,M2641,5),IF(AND(J2641&gt;3.3,J2641&lt;=4),INDEX([1]价格表!$B$4:$I$31,M2641,6),IF(AND(J2641&gt;4,J2641&lt;=5.5),INDEX([1]价格表!$B$4:$I$31,M2641,7),IF(J2641&gt;5.5,2.6+INDEX([1]价格表!$B$4:$I$31,M2641,8)*L2641)))))))</f>
        <v>1.65</v>
      </c>
      <c r="O2641" s="3"/>
      <c r="P2641" s="3"/>
      <c r="Q2641" s="3">
        <f t="shared" si="83"/>
        <v>0</v>
      </c>
    </row>
    <row r="2642" spans="1:17">
      <c r="A2642" s="11">
        <v>4312522944058</v>
      </c>
      <c r="B2642" s="1" t="s">
        <v>19</v>
      </c>
      <c r="C2642" s="12">
        <v>20210226</v>
      </c>
      <c r="D2642" s="12">
        <v>610538201209</v>
      </c>
      <c r="E2642" s="12" t="s">
        <v>19</v>
      </c>
      <c r="F2642" s="12">
        <v>20210308</v>
      </c>
      <c r="G2642" s="12" t="s">
        <v>20</v>
      </c>
      <c r="H2642" s="12" t="s">
        <v>24</v>
      </c>
      <c r="I2642" s="12" t="s">
        <v>25</v>
      </c>
      <c r="J2642" s="12">
        <v>0.26</v>
      </c>
      <c r="K2642" s="12" t="s">
        <v>23</v>
      </c>
      <c r="L2642">
        <f t="shared" si="82"/>
        <v>1</v>
      </c>
      <c r="M2642">
        <f>MATCH(H:H,[1]价格表!$B$4:$B$35,0)</f>
        <v>1</v>
      </c>
      <c r="N2642" s="4">
        <f>IF(J2642&lt;=0.3,INDEX([1]价格表!$B$4:$I$31,M2642,2),IF(AND(J2642&gt;0.3,J2642&lt;=1),INDEX([1]价格表!$B$4:$I$31,M2642,3),IF(AND(J2642&gt;1,J2642&lt;=2.2),INDEX([1]价格表!$B$4:$I$31,M2642,4),IF(AND(J2642&gt;2.2,J2642&lt;=3.3),INDEX([1]价格表!$B$4:$I$31,M2642,5),IF(AND(J2642&gt;3.3,J2642&lt;=4),INDEX([1]价格表!$B$4:$I$31,M2642,6),IF(AND(J2642&gt;4,J2642&lt;=5.5),INDEX([1]价格表!$B$4:$I$31,M2642,7),IF(J2642&gt;5.5,2.6+INDEX([1]价格表!$B$4:$I$31,M2642,8)*L2642)))))))</f>
        <v>1.65</v>
      </c>
      <c r="O2642" s="3"/>
      <c r="P2642" s="3"/>
      <c r="Q2642" s="3">
        <f t="shared" si="83"/>
        <v>0</v>
      </c>
    </row>
    <row r="2643" spans="1:17">
      <c r="A2643" s="11">
        <v>4312523131488</v>
      </c>
      <c r="B2643" s="1" t="s">
        <v>19</v>
      </c>
      <c r="C2643" s="12">
        <v>20210226</v>
      </c>
      <c r="D2643" s="12">
        <v>610538201209</v>
      </c>
      <c r="E2643" s="12" t="s">
        <v>19</v>
      </c>
      <c r="F2643" s="12">
        <v>20210308</v>
      </c>
      <c r="G2643" s="12" t="s">
        <v>20</v>
      </c>
      <c r="H2643" s="12" t="s">
        <v>27</v>
      </c>
      <c r="I2643" s="12" t="s">
        <v>245</v>
      </c>
      <c r="J2643" s="12">
        <v>0.74</v>
      </c>
      <c r="K2643" s="12" t="s">
        <v>23</v>
      </c>
      <c r="L2643">
        <f t="shared" si="82"/>
        <v>1</v>
      </c>
      <c r="M2643">
        <f>MATCH(H:H,[1]价格表!$B$4:$B$35,0)</f>
        <v>14</v>
      </c>
      <c r="N2643" s="4">
        <f>IF(J2643&lt;=0.3,INDEX([1]价格表!$B$4:$I$31,M2643,2),IF(AND(J2643&gt;0.3,J2643&lt;=1),INDEX([1]价格表!$B$4:$I$31,M2643,3),IF(AND(J2643&gt;1,J2643&lt;=2.2),INDEX([1]价格表!$B$4:$I$31,M2643,4),IF(AND(J2643&gt;2.2,J2643&lt;=3.3),INDEX([1]价格表!$B$4:$I$31,M2643,5),IF(AND(J2643&gt;3.3,J2643&lt;=4),INDEX([1]价格表!$B$4:$I$31,M2643,6),IF(AND(J2643&gt;4,J2643&lt;=5.5),INDEX([1]价格表!$B$4:$I$31,M2643,7),IF(J2643&gt;5.5,2.6+INDEX([1]价格表!$B$4:$I$31,M2643,8)*L2643)))))))</f>
        <v>1.8</v>
      </c>
      <c r="O2643" s="3"/>
      <c r="P2643" s="3"/>
      <c r="Q2643" s="3">
        <f t="shared" si="83"/>
        <v>0</v>
      </c>
    </row>
    <row r="2644" spans="1:17">
      <c r="A2644" s="11">
        <v>4312523139379</v>
      </c>
      <c r="B2644" s="1" t="s">
        <v>19</v>
      </c>
      <c r="C2644" s="12">
        <v>20210226</v>
      </c>
      <c r="D2644" s="12">
        <v>610538201209</v>
      </c>
      <c r="E2644" s="12" t="s">
        <v>19</v>
      </c>
      <c r="F2644" s="12">
        <v>20210308</v>
      </c>
      <c r="G2644" s="12" t="s">
        <v>20</v>
      </c>
      <c r="H2644" s="12" t="s">
        <v>21</v>
      </c>
      <c r="I2644" s="12" t="s">
        <v>76</v>
      </c>
      <c r="J2644" s="12">
        <v>0.72</v>
      </c>
      <c r="K2644" s="12" t="s">
        <v>23</v>
      </c>
      <c r="L2644">
        <f t="shared" si="82"/>
        <v>1</v>
      </c>
      <c r="M2644">
        <f>MATCH(H:H,[1]价格表!$B$4:$B$35,0)</f>
        <v>15</v>
      </c>
      <c r="N2644" s="4">
        <f>IF(J2644&lt;=0.3,INDEX([1]价格表!$B$4:$I$31,M2644,2),IF(AND(J2644&gt;0.3,J2644&lt;=1),INDEX([1]价格表!$B$4:$I$31,M2644,3),IF(AND(J2644&gt;1,J2644&lt;=2.2),INDEX([1]价格表!$B$4:$I$31,M2644,4),IF(AND(J2644&gt;2.2,J2644&lt;=3.3),INDEX([1]价格表!$B$4:$I$31,M2644,5),IF(AND(J2644&gt;3.3,J2644&lt;=4),INDEX([1]价格表!$B$4:$I$31,M2644,6),IF(AND(J2644&gt;4,J2644&lt;=5.5),INDEX([1]价格表!$B$4:$I$31,M2644,7),IF(J2644&gt;5.5,2.6+INDEX([1]价格表!$B$4:$I$31,M2644,8)*L2644)))))))</f>
        <v>1.8</v>
      </c>
      <c r="O2644" s="3"/>
      <c r="P2644" s="3"/>
      <c r="Q2644" s="3">
        <f t="shared" si="83"/>
        <v>0</v>
      </c>
    </row>
    <row r="2645" spans="1:17">
      <c r="A2645" s="11">
        <v>4312525985919</v>
      </c>
      <c r="B2645" s="1" t="s">
        <v>19</v>
      </c>
      <c r="C2645" s="12">
        <v>20210226</v>
      </c>
      <c r="D2645" s="12">
        <v>610538201209</v>
      </c>
      <c r="E2645" s="12" t="s">
        <v>19</v>
      </c>
      <c r="F2645" s="12">
        <v>20210308</v>
      </c>
      <c r="G2645" s="12" t="s">
        <v>20</v>
      </c>
      <c r="H2645" s="12" t="s">
        <v>138</v>
      </c>
      <c r="I2645" s="12" t="s">
        <v>314</v>
      </c>
      <c r="J2645" s="12">
        <v>1.89</v>
      </c>
      <c r="K2645" s="12" t="s">
        <v>23</v>
      </c>
      <c r="L2645">
        <f t="shared" si="82"/>
        <v>2</v>
      </c>
      <c r="M2645">
        <f>MATCH(H:H,[1]价格表!$B$4:$B$35,0)</f>
        <v>23</v>
      </c>
      <c r="N2645" s="4">
        <f>IF(J2645&lt;=0.3,INDEX([1]价格表!$B$4:$I$31,M2645,2),IF(AND(J2645&gt;0.3,J2645&lt;=1),INDEX([1]价格表!$B$4:$I$31,M2645,3),IF(AND(J2645&gt;1,J2645&lt;=2.2),INDEX([1]价格表!$B$4:$I$31,M2645,4),IF(AND(J2645&gt;2.2,J2645&lt;=3.3),INDEX([1]价格表!$B$4:$I$31,M2645,5),IF(AND(J2645&gt;3.3,J2645&lt;=4),INDEX([1]价格表!$B$4:$I$31,M2645,6),IF(AND(J2645&gt;4,J2645&lt;=5.5),INDEX([1]价格表!$B$4:$I$31,M2645,7),IF(J2645&gt;5.5,2.6+INDEX([1]价格表!$B$4:$I$31,M2645,8)*L2645)))))))</f>
        <v>2.15</v>
      </c>
      <c r="O2645" s="3"/>
      <c r="P2645" s="3"/>
      <c r="Q2645" s="3">
        <f t="shared" si="83"/>
        <v>0</v>
      </c>
    </row>
    <row r="2646" spans="1:17">
      <c r="A2646" s="11">
        <v>4312525985921</v>
      </c>
      <c r="B2646" s="1" t="s">
        <v>19</v>
      </c>
      <c r="C2646" s="12">
        <v>20210226</v>
      </c>
      <c r="D2646" s="12">
        <v>610538201209</v>
      </c>
      <c r="E2646" s="12" t="s">
        <v>19</v>
      </c>
      <c r="F2646" s="12">
        <v>20210308</v>
      </c>
      <c r="G2646" s="12" t="s">
        <v>20</v>
      </c>
      <c r="H2646" s="12" t="s">
        <v>40</v>
      </c>
      <c r="I2646" s="12" t="s">
        <v>41</v>
      </c>
      <c r="J2646" s="12">
        <v>1.83</v>
      </c>
      <c r="K2646" s="12" t="s">
        <v>23</v>
      </c>
      <c r="L2646">
        <f t="shared" si="82"/>
        <v>2</v>
      </c>
      <c r="M2646">
        <f>MATCH(H:H,[1]价格表!$B$4:$B$35,0)</f>
        <v>9</v>
      </c>
      <c r="N2646" s="4">
        <f>IF(J2646&lt;=0.3,INDEX([1]价格表!$B$4:$I$31,M2646,2),IF(AND(J2646&gt;0.3,J2646&lt;=1),INDEX([1]价格表!$B$4:$I$31,M2646,3),IF(AND(J2646&gt;1,J2646&lt;=2.2),INDEX([1]价格表!$B$4:$I$31,M2646,4),IF(AND(J2646&gt;2.2,J2646&lt;=3.3),INDEX([1]价格表!$B$4:$I$31,M2646,5),IF(AND(J2646&gt;3.3,J2646&lt;=4),INDEX([1]价格表!$B$4:$I$31,M2646,6),IF(AND(J2646&gt;4,J2646&lt;=5.5),INDEX([1]价格表!$B$4:$I$31,M2646,7),IF(J2646&gt;5.5,2.6+INDEX([1]价格表!$B$4:$I$31,M2646,8)*L2646)))))))</f>
        <v>2.15</v>
      </c>
      <c r="O2646" s="3"/>
      <c r="P2646" s="3"/>
      <c r="Q2646" s="3">
        <f t="shared" si="83"/>
        <v>0</v>
      </c>
    </row>
    <row r="2647" spans="1:17">
      <c r="A2647" s="11">
        <v>4312526921677</v>
      </c>
      <c r="B2647" s="1" t="s">
        <v>19</v>
      </c>
      <c r="C2647" s="12">
        <v>20210226</v>
      </c>
      <c r="D2647" s="12">
        <v>610538201209</v>
      </c>
      <c r="E2647" s="12" t="s">
        <v>19</v>
      </c>
      <c r="F2647" s="12">
        <v>20210308</v>
      </c>
      <c r="G2647" s="12" t="s">
        <v>20</v>
      </c>
      <c r="H2647" s="12" t="s">
        <v>24</v>
      </c>
      <c r="I2647" s="12" t="s">
        <v>111</v>
      </c>
      <c r="J2647" s="12">
        <v>0.79</v>
      </c>
      <c r="K2647" s="12" t="s">
        <v>23</v>
      </c>
      <c r="L2647">
        <f t="shared" si="82"/>
        <v>1</v>
      </c>
      <c r="M2647">
        <f>MATCH(H:H,[1]价格表!$B$4:$B$35,0)</f>
        <v>1</v>
      </c>
      <c r="N2647" s="4">
        <f>IF(J2647&lt;=0.3,INDEX([1]价格表!$B$4:$I$31,M2647,2),IF(AND(J2647&gt;0.3,J2647&lt;=1),INDEX([1]价格表!$B$4:$I$31,M2647,3),IF(AND(J2647&gt;1,J2647&lt;=2.2),INDEX([1]价格表!$B$4:$I$31,M2647,4),IF(AND(J2647&gt;2.2,J2647&lt;=3.3),INDEX([1]价格表!$B$4:$I$31,M2647,5),IF(AND(J2647&gt;3.3,J2647&lt;=4),INDEX([1]价格表!$B$4:$I$31,M2647,6),IF(AND(J2647&gt;4,J2647&lt;=5.5),INDEX([1]价格表!$B$4:$I$31,M2647,7),IF(J2647&gt;5.5,2.6+INDEX([1]价格表!$B$4:$I$31,M2647,8)*L2647)))))))</f>
        <v>1.8</v>
      </c>
      <c r="O2647" s="3"/>
      <c r="P2647" s="3"/>
      <c r="Q2647" s="3">
        <f t="shared" si="83"/>
        <v>0</v>
      </c>
    </row>
    <row r="2648" spans="1:17">
      <c r="A2648" s="11">
        <v>4312526921678</v>
      </c>
      <c r="B2648" s="1" t="s">
        <v>19</v>
      </c>
      <c r="C2648" s="12">
        <v>20210226</v>
      </c>
      <c r="D2648" s="12">
        <v>610538201209</v>
      </c>
      <c r="E2648" s="12" t="s">
        <v>19</v>
      </c>
      <c r="F2648" s="12">
        <v>20210308</v>
      </c>
      <c r="G2648" s="12" t="s">
        <v>20</v>
      </c>
      <c r="H2648" s="12" t="s">
        <v>38</v>
      </c>
      <c r="I2648" s="12" t="s">
        <v>293</v>
      </c>
      <c r="J2648" s="12">
        <v>0.76</v>
      </c>
      <c r="K2648" s="12" t="s">
        <v>23</v>
      </c>
      <c r="L2648">
        <f t="shared" si="82"/>
        <v>1</v>
      </c>
      <c r="M2648">
        <f>MATCH(H:H,[1]价格表!$B$4:$B$35,0)</f>
        <v>5</v>
      </c>
      <c r="N2648" s="4">
        <f>IF(J2648&lt;=0.3,INDEX([1]价格表!$B$4:$I$31,M2648,2),IF(AND(J2648&gt;0.3,J2648&lt;=1),INDEX([1]价格表!$B$4:$I$31,M2648,3),IF(AND(J2648&gt;1,J2648&lt;=2.2),INDEX([1]价格表!$B$4:$I$31,M2648,4),IF(AND(J2648&gt;2.2,J2648&lt;=3.3),INDEX([1]价格表!$B$4:$I$31,M2648,5),IF(AND(J2648&gt;3.3,J2648&lt;=4),INDEX([1]价格表!$B$4:$I$31,M2648,6),IF(AND(J2648&gt;4,J2648&lt;=5.5),INDEX([1]价格表!$B$4:$I$31,M2648,7),IF(J2648&gt;5.5,2.6+INDEX([1]价格表!$B$4:$I$31,M2648,8)*L2648)))))))</f>
        <v>1.8</v>
      </c>
      <c r="O2648" s="3"/>
      <c r="P2648" s="3"/>
      <c r="Q2648" s="3">
        <f t="shared" si="83"/>
        <v>0</v>
      </c>
    </row>
    <row r="2649" spans="1:17">
      <c r="A2649" s="11">
        <v>4607098059900</v>
      </c>
      <c r="B2649" s="1" t="s">
        <v>19</v>
      </c>
      <c r="C2649" s="12">
        <v>20210226</v>
      </c>
      <c r="D2649" s="12">
        <v>610538201209</v>
      </c>
      <c r="E2649" s="12" t="s">
        <v>19</v>
      </c>
      <c r="F2649" s="12">
        <v>20210308</v>
      </c>
      <c r="G2649" s="12" t="s">
        <v>20</v>
      </c>
      <c r="H2649" s="12" t="s">
        <v>132</v>
      </c>
      <c r="I2649" s="12" t="s">
        <v>234</v>
      </c>
      <c r="J2649" s="12">
        <v>3.3</v>
      </c>
      <c r="K2649" s="12" t="s">
        <v>23</v>
      </c>
      <c r="L2649">
        <f t="shared" si="82"/>
        <v>4</v>
      </c>
      <c r="M2649">
        <f>MATCH(H:H,[1]价格表!$B$4:$B$35,0)</f>
        <v>19</v>
      </c>
      <c r="N2649" s="4">
        <f>IF(J2649&lt;=0.3,INDEX([1]价格表!$B$4:$I$31,M2649,2),IF(AND(J2649&gt;0.3,J2649&lt;=1),INDEX([1]价格表!$B$4:$I$31,M2649,3),IF(AND(J2649&gt;1,J2649&lt;=2.2),INDEX([1]价格表!$B$4:$I$31,M2649,4),IF(AND(J2649&gt;2.2,J2649&lt;=3.3),INDEX([1]价格表!$B$4:$I$31,M2649,5),IF(AND(J2649&gt;3.3,J2649&lt;=4),INDEX([1]价格表!$B$4:$I$31,M2649,6),IF(AND(J2649&gt;4,J2649&lt;=5.5),INDEX([1]价格表!$B$4:$I$31,M2649,7),IF(J2649&gt;5.5,2.6+INDEX([1]价格表!$B$4:$I$31,M2649,8)*L2649)))))))</f>
        <v>2.5</v>
      </c>
      <c r="O2649" s="3"/>
      <c r="P2649" s="3"/>
      <c r="Q2649" s="3">
        <f t="shared" si="83"/>
        <v>0</v>
      </c>
    </row>
    <row r="2650" spans="1:17">
      <c r="A2650" s="11">
        <v>4607098635467</v>
      </c>
      <c r="B2650" s="1" t="s">
        <v>19</v>
      </c>
      <c r="C2650" s="12">
        <v>20210226</v>
      </c>
      <c r="D2650" s="12">
        <v>610538201209</v>
      </c>
      <c r="E2650" s="12" t="s">
        <v>19</v>
      </c>
      <c r="F2650" s="12">
        <v>20210308</v>
      </c>
      <c r="G2650" s="12" t="s">
        <v>20</v>
      </c>
      <c r="H2650" s="12" t="s">
        <v>40</v>
      </c>
      <c r="I2650" s="12" t="s">
        <v>118</v>
      </c>
      <c r="J2650" s="12">
        <v>1.28</v>
      </c>
      <c r="K2650" s="12" t="s">
        <v>23</v>
      </c>
      <c r="L2650">
        <f t="shared" si="82"/>
        <v>2</v>
      </c>
      <c r="M2650">
        <f>MATCH(H:H,[1]价格表!$B$4:$B$35,0)</f>
        <v>9</v>
      </c>
      <c r="N2650" s="4">
        <f>IF(J2650&lt;=0.3,INDEX([1]价格表!$B$4:$I$31,M2650,2),IF(AND(J2650&gt;0.3,J2650&lt;=1),INDEX([1]价格表!$B$4:$I$31,M2650,3),IF(AND(J2650&gt;1,J2650&lt;=2.2),INDEX([1]价格表!$B$4:$I$31,M2650,4),IF(AND(J2650&gt;2.2,J2650&lt;=3.3),INDEX([1]价格表!$B$4:$I$31,M2650,5),IF(AND(J2650&gt;3.3,J2650&lt;=4),INDEX([1]价格表!$B$4:$I$31,M2650,6),IF(AND(J2650&gt;4,J2650&lt;=5.5),INDEX([1]价格表!$B$4:$I$31,M2650,7),IF(J2650&gt;5.5,2.6+INDEX([1]价格表!$B$4:$I$31,M2650,8)*L2650)))))))</f>
        <v>2.15</v>
      </c>
      <c r="O2650" s="3"/>
      <c r="P2650" s="3"/>
      <c r="Q2650" s="3">
        <f t="shared" si="83"/>
        <v>0</v>
      </c>
    </row>
    <row r="2651" spans="1:17">
      <c r="A2651" s="11">
        <v>4607098723475</v>
      </c>
      <c r="B2651" s="1" t="s">
        <v>19</v>
      </c>
      <c r="C2651" s="12">
        <v>20210226</v>
      </c>
      <c r="D2651" s="12">
        <v>610538201209</v>
      </c>
      <c r="E2651" s="12" t="s">
        <v>19</v>
      </c>
      <c r="F2651" s="12">
        <v>20210308</v>
      </c>
      <c r="G2651" s="12" t="s">
        <v>20</v>
      </c>
      <c r="H2651" s="12" t="s">
        <v>40</v>
      </c>
      <c r="I2651" s="12" t="s">
        <v>103</v>
      </c>
      <c r="J2651" s="12">
        <v>3.03</v>
      </c>
      <c r="K2651" s="12" t="s">
        <v>23</v>
      </c>
      <c r="L2651">
        <f t="shared" si="82"/>
        <v>4</v>
      </c>
      <c r="M2651">
        <f>MATCH(H:H,[1]价格表!$B$4:$B$35,0)</f>
        <v>9</v>
      </c>
      <c r="N2651" s="4">
        <f>IF(J2651&lt;=0.3,INDEX([1]价格表!$B$4:$I$31,M2651,2),IF(AND(J2651&gt;0.3,J2651&lt;=1),INDEX([1]价格表!$B$4:$I$31,M2651,3),IF(AND(J2651&gt;1,J2651&lt;=2.2),INDEX([1]价格表!$B$4:$I$31,M2651,4),IF(AND(J2651&gt;2.2,J2651&lt;=3.3),INDEX([1]价格表!$B$4:$I$31,M2651,5),IF(AND(J2651&gt;3.3,J2651&lt;=4),INDEX([1]价格表!$B$4:$I$31,M2651,6),IF(AND(J2651&gt;4,J2651&lt;=5.5),INDEX([1]价格表!$B$4:$I$31,M2651,7),IF(J2651&gt;5.5,2.6+INDEX([1]价格表!$B$4:$I$31,M2651,8)*L2651)))))))</f>
        <v>2.5</v>
      </c>
      <c r="O2651" s="3"/>
      <c r="P2651" s="3"/>
      <c r="Q2651" s="3">
        <f t="shared" si="83"/>
        <v>0</v>
      </c>
    </row>
    <row r="2652" spans="1:17">
      <c r="A2652" s="11">
        <v>4607098795517</v>
      </c>
      <c r="B2652" s="1" t="s">
        <v>19</v>
      </c>
      <c r="C2652" s="12">
        <v>20210226</v>
      </c>
      <c r="D2652" s="12">
        <v>610538201209</v>
      </c>
      <c r="E2652" s="12" t="s">
        <v>19</v>
      </c>
      <c r="F2652" s="12">
        <v>20210308</v>
      </c>
      <c r="G2652" s="12" t="s">
        <v>20</v>
      </c>
      <c r="H2652" s="12" t="s">
        <v>40</v>
      </c>
      <c r="I2652" s="12" t="s">
        <v>103</v>
      </c>
      <c r="J2652" s="12">
        <v>3.14</v>
      </c>
      <c r="K2652" s="12" t="s">
        <v>23</v>
      </c>
      <c r="L2652">
        <f t="shared" si="82"/>
        <v>4</v>
      </c>
      <c r="M2652">
        <f>MATCH(H:H,[1]价格表!$B$4:$B$35,0)</f>
        <v>9</v>
      </c>
      <c r="N2652" s="4">
        <f>IF(J2652&lt;=0.3,INDEX([1]价格表!$B$4:$I$31,M2652,2),IF(AND(J2652&gt;0.3,J2652&lt;=1),INDEX([1]价格表!$B$4:$I$31,M2652,3),IF(AND(J2652&gt;1,J2652&lt;=2.2),INDEX([1]价格表!$B$4:$I$31,M2652,4),IF(AND(J2652&gt;2.2,J2652&lt;=3.3),INDEX([1]价格表!$B$4:$I$31,M2652,5),IF(AND(J2652&gt;3.3,J2652&lt;=4),INDEX([1]价格表!$B$4:$I$31,M2652,6),IF(AND(J2652&gt;4,J2652&lt;=5.5),INDEX([1]价格表!$B$4:$I$31,M2652,7),IF(J2652&gt;5.5,2.6+INDEX([1]价格表!$B$4:$I$31,M2652,8)*L2652)))))))</f>
        <v>2.5</v>
      </c>
      <c r="O2652" s="3"/>
      <c r="P2652" s="3"/>
      <c r="Q2652" s="3">
        <f t="shared" si="83"/>
        <v>0</v>
      </c>
    </row>
    <row r="2653" spans="1:17">
      <c r="A2653" s="11">
        <v>4607098796293</v>
      </c>
      <c r="B2653" s="1" t="s">
        <v>19</v>
      </c>
      <c r="C2653" s="12">
        <v>20210226</v>
      </c>
      <c r="D2653" s="12">
        <v>610538201209</v>
      </c>
      <c r="E2653" s="12" t="s">
        <v>19</v>
      </c>
      <c r="F2653" s="12">
        <v>20210308</v>
      </c>
      <c r="G2653" s="12" t="s">
        <v>20</v>
      </c>
      <c r="H2653" s="12" t="s">
        <v>40</v>
      </c>
      <c r="I2653" s="12" t="s">
        <v>103</v>
      </c>
      <c r="J2653" s="12">
        <v>3.01</v>
      </c>
      <c r="K2653" s="12" t="s">
        <v>23</v>
      </c>
      <c r="L2653">
        <f t="shared" si="82"/>
        <v>4</v>
      </c>
      <c r="M2653">
        <f>MATCH(H:H,[1]价格表!$B$4:$B$35,0)</f>
        <v>9</v>
      </c>
      <c r="N2653" s="4">
        <f>IF(J2653&lt;=0.3,INDEX([1]价格表!$B$4:$I$31,M2653,2),IF(AND(J2653&gt;0.3,J2653&lt;=1),INDEX([1]价格表!$B$4:$I$31,M2653,3),IF(AND(J2653&gt;1,J2653&lt;=2.2),INDEX([1]价格表!$B$4:$I$31,M2653,4),IF(AND(J2653&gt;2.2,J2653&lt;=3.3),INDEX([1]价格表!$B$4:$I$31,M2653,5),IF(AND(J2653&gt;3.3,J2653&lt;=4),INDEX([1]价格表!$B$4:$I$31,M2653,6),IF(AND(J2653&gt;4,J2653&lt;=5.5),INDEX([1]价格表!$B$4:$I$31,M2653,7),IF(J2653&gt;5.5,2.6+INDEX([1]价格表!$B$4:$I$31,M2653,8)*L2653)))))))</f>
        <v>2.5</v>
      </c>
      <c r="O2653" s="3"/>
      <c r="P2653" s="3"/>
      <c r="Q2653" s="3">
        <f t="shared" si="83"/>
        <v>0</v>
      </c>
    </row>
    <row r="2654" spans="1:17">
      <c r="A2654" s="11">
        <v>4607098796361</v>
      </c>
      <c r="B2654" s="1" t="s">
        <v>19</v>
      </c>
      <c r="C2654" s="12">
        <v>20210226</v>
      </c>
      <c r="D2654" s="12">
        <v>610538201209</v>
      </c>
      <c r="E2654" s="12" t="s">
        <v>19</v>
      </c>
      <c r="F2654" s="12">
        <v>20210308</v>
      </c>
      <c r="G2654" s="12" t="s">
        <v>20</v>
      </c>
      <c r="H2654" s="12" t="s">
        <v>40</v>
      </c>
      <c r="I2654" s="12" t="s">
        <v>103</v>
      </c>
      <c r="J2654" s="12">
        <v>3.04</v>
      </c>
      <c r="K2654" s="12" t="s">
        <v>23</v>
      </c>
      <c r="L2654">
        <f t="shared" si="82"/>
        <v>4</v>
      </c>
      <c r="M2654">
        <f>MATCH(H:H,[1]价格表!$B$4:$B$35,0)</f>
        <v>9</v>
      </c>
      <c r="N2654" s="4">
        <f>IF(J2654&lt;=0.3,INDEX([1]价格表!$B$4:$I$31,M2654,2),IF(AND(J2654&gt;0.3,J2654&lt;=1),INDEX([1]价格表!$B$4:$I$31,M2654,3),IF(AND(J2654&gt;1,J2654&lt;=2.2),INDEX([1]价格表!$B$4:$I$31,M2654,4),IF(AND(J2654&gt;2.2,J2654&lt;=3.3),INDEX([1]价格表!$B$4:$I$31,M2654,5),IF(AND(J2654&gt;3.3,J2654&lt;=4),INDEX([1]价格表!$B$4:$I$31,M2654,6),IF(AND(J2654&gt;4,J2654&lt;=5.5),INDEX([1]价格表!$B$4:$I$31,M2654,7),IF(J2654&gt;5.5,2.6+INDEX([1]价格表!$B$4:$I$31,M2654,8)*L2654)))))))</f>
        <v>2.5</v>
      </c>
      <c r="O2654" s="3"/>
      <c r="P2654" s="3"/>
      <c r="Q2654" s="3">
        <f t="shared" si="83"/>
        <v>0</v>
      </c>
    </row>
    <row r="2655" spans="1:17">
      <c r="A2655" s="11">
        <v>4607101555281</v>
      </c>
      <c r="B2655" s="1" t="s">
        <v>19</v>
      </c>
      <c r="C2655" s="12">
        <v>20210226</v>
      </c>
      <c r="D2655" s="12">
        <v>610538201209</v>
      </c>
      <c r="E2655" s="12" t="s">
        <v>19</v>
      </c>
      <c r="F2655" s="12">
        <v>20210308</v>
      </c>
      <c r="G2655" s="12" t="s">
        <v>20</v>
      </c>
      <c r="H2655" s="12" t="s">
        <v>24</v>
      </c>
      <c r="I2655" s="12" t="s">
        <v>25</v>
      </c>
      <c r="J2655" s="12">
        <v>0.12</v>
      </c>
      <c r="K2655" s="12" t="s">
        <v>23</v>
      </c>
      <c r="L2655">
        <f t="shared" si="82"/>
        <v>1</v>
      </c>
      <c r="M2655">
        <f>MATCH(H:H,[1]价格表!$B$4:$B$35,0)</f>
        <v>1</v>
      </c>
      <c r="N2655" s="4">
        <f>IF(J2655&lt;=0.3,INDEX([1]价格表!$B$4:$I$31,M2655,2),IF(AND(J2655&gt;0.3,J2655&lt;=1),INDEX([1]价格表!$B$4:$I$31,M2655,3),IF(AND(J2655&gt;1,J2655&lt;=2.2),INDEX([1]价格表!$B$4:$I$31,M2655,4),IF(AND(J2655&gt;2.2,J2655&lt;=3.3),INDEX([1]价格表!$B$4:$I$31,M2655,5),IF(AND(J2655&gt;3.3,J2655&lt;=4),INDEX([1]价格表!$B$4:$I$31,M2655,6),IF(AND(J2655&gt;4,J2655&lt;=5.5),INDEX([1]价格表!$B$4:$I$31,M2655,7),IF(J2655&gt;5.5,2.6+INDEX([1]价格表!$B$4:$I$31,M2655,8)*L2655)))))))</f>
        <v>1.65</v>
      </c>
      <c r="O2655" s="3"/>
      <c r="P2655" s="3"/>
      <c r="Q2655" s="3">
        <f t="shared" si="83"/>
        <v>0</v>
      </c>
    </row>
    <row r="2656" spans="1:17">
      <c r="A2656" s="11">
        <v>4607102401421</v>
      </c>
      <c r="B2656" s="1" t="s">
        <v>19</v>
      </c>
      <c r="C2656" s="12">
        <v>20210226</v>
      </c>
      <c r="D2656" s="12">
        <v>610538201209</v>
      </c>
      <c r="E2656" s="12" t="s">
        <v>19</v>
      </c>
      <c r="F2656" s="12">
        <v>20210308</v>
      </c>
      <c r="G2656" s="12" t="s">
        <v>20</v>
      </c>
      <c r="H2656" s="12" t="s">
        <v>157</v>
      </c>
      <c r="I2656" s="12" t="s">
        <v>315</v>
      </c>
      <c r="J2656" s="12">
        <v>0.3</v>
      </c>
      <c r="K2656" s="12" t="s">
        <v>23</v>
      </c>
      <c r="L2656">
        <f t="shared" si="82"/>
        <v>1</v>
      </c>
      <c r="M2656">
        <f>MATCH(H:H,[1]价格表!$B$4:$B$35,0)</f>
        <v>26</v>
      </c>
      <c r="N2656" s="4">
        <f>IF(J2656&lt;=0.3,INDEX([1]价格表!$B$4:$I$31,M2656,2),IF(AND(J2656&gt;0.3,J2656&lt;=1),INDEX([1]价格表!$B$4:$I$31,M2656,3),IF(AND(J2656&gt;1,J2656&lt;=2.2),INDEX([1]价格表!$B$4:$I$31,M2656,4),IF(AND(J2656&gt;2.2,J2656&lt;=3.3),INDEX([1]价格表!$B$4:$I$31,M2656,5),IF(AND(J2656&gt;3.3,J2656&lt;=4),INDEX([1]价格表!$B$4:$I$31,M2656,6),IF(AND(J2656&gt;4,J2656&lt;=5.5),INDEX([1]价格表!$B$4:$I$31,M2656,7),IF(J2656&gt;5.5,2.6+INDEX([1]价格表!$B$4:$I$31,M2656,8)*L2656)))))))</f>
        <v>1.65</v>
      </c>
      <c r="O2656" s="3"/>
      <c r="P2656" s="3"/>
      <c r="Q2656" s="3">
        <f t="shared" si="83"/>
        <v>0</v>
      </c>
    </row>
    <row r="2657" spans="1:17">
      <c r="A2657" s="11">
        <v>4607102467656</v>
      </c>
      <c r="B2657" s="1" t="s">
        <v>19</v>
      </c>
      <c r="C2657" s="12">
        <v>20210226</v>
      </c>
      <c r="D2657" s="12">
        <v>610538201209</v>
      </c>
      <c r="E2657" s="12" t="s">
        <v>19</v>
      </c>
      <c r="F2657" s="12">
        <v>20210308</v>
      </c>
      <c r="G2657" s="12" t="s">
        <v>20</v>
      </c>
      <c r="H2657" s="12" t="s">
        <v>33</v>
      </c>
      <c r="I2657" s="12" t="s">
        <v>246</v>
      </c>
      <c r="J2657" s="12">
        <v>1.29</v>
      </c>
      <c r="K2657" s="12" t="s">
        <v>23</v>
      </c>
      <c r="L2657">
        <f t="shared" si="82"/>
        <v>2</v>
      </c>
      <c r="M2657">
        <f>MATCH(H:H,[1]价格表!$B$4:$B$35,0)</f>
        <v>7</v>
      </c>
      <c r="N2657" s="4">
        <f>IF(J2657&lt;=0.3,INDEX([1]价格表!$B$4:$I$31,M2657,2),IF(AND(J2657&gt;0.3,J2657&lt;=1),INDEX([1]价格表!$B$4:$I$31,M2657,3),IF(AND(J2657&gt;1,J2657&lt;=2.2),INDEX([1]价格表!$B$4:$I$31,M2657,4),IF(AND(J2657&gt;2.2,J2657&lt;=3.3),INDEX([1]价格表!$B$4:$I$31,M2657,5),IF(AND(J2657&gt;3.3,J2657&lt;=4),INDEX([1]价格表!$B$4:$I$31,M2657,6),IF(AND(J2657&gt;4,J2657&lt;=5.5),INDEX([1]价格表!$B$4:$I$31,M2657,7),IF(J2657&gt;5.5,2.6+INDEX([1]价格表!$B$4:$I$31,M2657,8)*L2657)))))))</f>
        <v>2.15</v>
      </c>
      <c r="O2657" s="3"/>
      <c r="P2657" s="3"/>
      <c r="Q2657" s="3">
        <f t="shared" si="83"/>
        <v>0</v>
      </c>
    </row>
    <row r="2658" spans="1:17">
      <c r="A2658" s="11">
        <v>4607102467693</v>
      </c>
      <c r="B2658" s="1" t="s">
        <v>19</v>
      </c>
      <c r="C2658" s="12">
        <v>20210226</v>
      </c>
      <c r="D2658" s="12">
        <v>610538201209</v>
      </c>
      <c r="E2658" s="12" t="s">
        <v>19</v>
      </c>
      <c r="F2658" s="12">
        <v>20210308</v>
      </c>
      <c r="G2658" s="12" t="s">
        <v>20</v>
      </c>
      <c r="H2658" s="12" t="s">
        <v>138</v>
      </c>
      <c r="I2658" s="12" t="s">
        <v>139</v>
      </c>
      <c r="J2658" s="12">
        <v>1.32</v>
      </c>
      <c r="K2658" s="12" t="s">
        <v>23</v>
      </c>
      <c r="L2658">
        <f t="shared" si="82"/>
        <v>2</v>
      </c>
      <c r="M2658">
        <f>MATCH(H:H,[1]价格表!$B$4:$B$35,0)</f>
        <v>23</v>
      </c>
      <c r="N2658" s="4">
        <f>IF(J2658&lt;=0.3,INDEX([1]价格表!$B$4:$I$31,M2658,2),IF(AND(J2658&gt;0.3,J2658&lt;=1),INDEX([1]价格表!$B$4:$I$31,M2658,3),IF(AND(J2658&gt;1,J2658&lt;=2.2),INDEX([1]价格表!$B$4:$I$31,M2658,4),IF(AND(J2658&gt;2.2,J2658&lt;=3.3),INDEX([1]价格表!$B$4:$I$31,M2658,5),IF(AND(J2658&gt;3.3,J2658&lt;=4),INDEX([1]价格表!$B$4:$I$31,M2658,6),IF(AND(J2658&gt;4,J2658&lt;=5.5),INDEX([1]价格表!$B$4:$I$31,M2658,7),IF(J2658&gt;5.5,2.6+INDEX([1]价格表!$B$4:$I$31,M2658,8)*L2658)))))))</f>
        <v>2.15</v>
      </c>
      <c r="O2658" s="3"/>
      <c r="P2658" s="3"/>
      <c r="Q2658" s="3">
        <f t="shared" si="83"/>
        <v>0</v>
      </c>
    </row>
    <row r="2659" spans="1:17">
      <c r="A2659" s="11">
        <v>4607102467829</v>
      </c>
      <c r="B2659" s="1" t="s">
        <v>19</v>
      </c>
      <c r="C2659" s="12">
        <v>20210226</v>
      </c>
      <c r="D2659" s="12">
        <v>610538201209</v>
      </c>
      <c r="E2659" s="12" t="s">
        <v>19</v>
      </c>
      <c r="F2659" s="12">
        <v>20210308</v>
      </c>
      <c r="G2659" s="12" t="s">
        <v>20</v>
      </c>
      <c r="H2659" s="12" t="s">
        <v>21</v>
      </c>
      <c r="I2659" s="12" t="s">
        <v>71</v>
      </c>
      <c r="J2659" s="12">
        <v>1.33</v>
      </c>
      <c r="K2659" s="12" t="s">
        <v>23</v>
      </c>
      <c r="L2659">
        <f t="shared" si="82"/>
        <v>2</v>
      </c>
      <c r="M2659">
        <f>MATCH(H:H,[1]价格表!$B$4:$B$35,0)</f>
        <v>15</v>
      </c>
      <c r="N2659" s="4">
        <f>IF(J2659&lt;=0.3,INDEX([1]价格表!$B$4:$I$31,M2659,2),IF(AND(J2659&gt;0.3,J2659&lt;=1),INDEX([1]价格表!$B$4:$I$31,M2659,3),IF(AND(J2659&gt;1,J2659&lt;=2.2),INDEX([1]价格表!$B$4:$I$31,M2659,4),IF(AND(J2659&gt;2.2,J2659&lt;=3.3),INDEX([1]价格表!$B$4:$I$31,M2659,5),IF(AND(J2659&gt;3.3,J2659&lt;=4),INDEX([1]价格表!$B$4:$I$31,M2659,6),IF(AND(J2659&gt;4,J2659&lt;=5.5),INDEX([1]价格表!$B$4:$I$31,M2659,7),IF(J2659&gt;5.5,2.6+INDEX([1]价格表!$B$4:$I$31,M2659,8)*L2659)))))))</f>
        <v>2.15</v>
      </c>
      <c r="O2659" s="3"/>
      <c r="P2659" s="3"/>
      <c r="Q2659" s="3">
        <f t="shared" si="83"/>
        <v>0</v>
      </c>
    </row>
    <row r="2660" spans="1:17">
      <c r="A2660" s="11">
        <v>4607102468156</v>
      </c>
      <c r="B2660" s="1" t="s">
        <v>19</v>
      </c>
      <c r="C2660" s="12">
        <v>20210226</v>
      </c>
      <c r="D2660" s="12">
        <v>610538201209</v>
      </c>
      <c r="E2660" s="12" t="s">
        <v>19</v>
      </c>
      <c r="F2660" s="12">
        <v>20210308</v>
      </c>
      <c r="G2660" s="12" t="s">
        <v>20</v>
      </c>
      <c r="H2660" s="12" t="s">
        <v>33</v>
      </c>
      <c r="I2660" s="12" t="s">
        <v>50</v>
      </c>
      <c r="J2660" s="12">
        <v>1.38</v>
      </c>
      <c r="K2660" s="12" t="s">
        <v>23</v>
      </c>
      <c r="L2660">
        <f t="shared" si="82"/>
        <v>2</v>
      </c>
      <c r="M2660">
        <f>MATCH(H:H,[1]价格表!$B$4:$B$35,0)</f>
        <v>7</v>
      </c>
      <c r="N2660" s="4">
        <f>IF(J2660&lt;=0.3,INDEX([1]价格表!$B$4:$I$31,M2660,2),IF(AND(J2660&gt;0.3,J2660&lt;=1),INDEX([1]价格表!$B$4:$I$31,M2660,3),IF(AND(J2660&gt;1,J2660&lt;=2.2),INDEX([1]价格表!$B$4:$I$31,M2660,4),IF(AND(J2660&gt;2.2,J2660&lt;=3.3),INDEX([1]价格表!$B$4:$I$31,M2660,5),IF(AND(J2660&gt;3.3,J2660&lt;=4),INDEX([1]价格表!$B$4:$I$31,M2660,6),IF(AND(J2660&gt;4,J2660&lt;=5.5),INDEX([1]价格表!$B$4:$I$31,M2660,7),IF(J2660&gt;5.5,2.6+INDEX([1]价格表!$B$4:$I$31,M2660,8)*L2660)))))))</f>
        <v>2.15</v>
      </c>
      <c r="O2660" s="3"/>
      <c r="P2660" s="3"/>
      <c r="Q2660" s="3">
        <f t="shared" si="83"/>
        <v>0</v>
      </c>
    </row>
    <row r="2661" spans="1:17">
      <c r="A2661" s="11">
        <v>4607102468306</v>
      </c>
      <c r="B2661" s="1" t="s">
        <v>19</v>
      </c>
      <c r="C2661" s="12">
        <v>20210226</v>
      </c>
      <c r="D2661" s="12">
        <v>610538201209</v>
      </c>
      <c r="E2661" s="12" t="s">
        <v>19</v>
      </c>
      <c r="F2661" s="12">
        <v>20210308</v>
      </c>
      <c r="G2661" s="12" t="s">
        <v>20</v>
      </c>
      <c r="H2661" s="12" t="s">
        <v>24</v>
      </c>
      <c r="I2661" s="12" t="s">
        <v>205</v>
      </c>
      <c r="J2661" s="12">
        <v>2.5</v>
      </c>
      <c r="K2661" s="12" t="s">
        <v>23</v>
      </c>
      <c r="L2661">
        <f t="shared" si="82"/>
        <v>3</v>
      </c>
      <c r="M2661">
        <f>MATCH(H:H,[1]价格表!$B$4:$B$35,0)</f>
        <v>1</v>
      </c>
      <c r="N2661" s="4">
        <f>IF(J2661&lt;=0.3,INDEX([1]价格表!$B$4:$I$31,M2661,2),IF(AND(J2661&gt;0.3,J2661&lt;=1),INDEX([1]价格表!$B$4:$I$31,M2661,3),IF(AND(J2661&gt;1,J2661&lt;=2.2),INDEX([1]价格表!$B$4:$I$31,M2661,4),IF(AND(J2661&gt;2.2,J2661&lt;=3.3),INDEX([1]价格表!$B$4:$I$31,M2661,5),IF(AND(J2661&gt;3.3,J2661&lt;=4),INDEX([1]价格表!$B$4:$I$31,M2661,6),IF(AND(J2661&gt;4,J2661&lt;=5.5),INDEX([1]价格表!$B$4:$I$31,M2661,7),IF(J2661&gt;5.5,2.6+INDEX([1]价格表!$B$4:$I$31,M2661,8)*L2661)))))))</f>
        <v>2.5</v>
      </c>
      <c r="O2661" s="3"/>
      <c r="P2661" s="3"/>
      <c r="Q2661" s="3">
        <f t="shared" si="83"/>
        <v>0</v>
      </c>
    </row>
    <row r="2662" spans="1:17">
      <c r="A2662" s="11">
        <v>4607102468349</v>
      </c>
      <c r="B2662" s="1" t="s">
        <v>19</v>
      </c>
      <c r="C2662" s="12">
        <v>20210226</v>
      </c>
      <c r="D2662" s="12">
        <v>610538201209</v>
      </c>
      <c r="E2662" s="12" t="s">
        <v>19</v>
      </c>
      <c r="F2662" s="12">
        <v>20210308</v>
      </c>
      <c r="G2662" s="12" t="s">
        <v>20</v>
      </c>
      <c r="H2662" s="12" t="s">
        <v>40</v>
      </c>
      <c r="I2662" s="12" t="s">
        <v>223</v>
      </c>
      <c r="J2662" s="12">
        <v>1.3</v>
      </c>
      <c r="K2662" s="12" t="s">
        <v>23</v>
      </c>
      <c r="L2662">
        <f t="shared" si="82"/>
        <v>2</v>
      </c>
      <c r="M2662">
        <f>MATCH(H:H,[1]价格表!$B$4:$B$35,0)</f>
        <v>9</v>
      </c>
      <c r="N2662" s="4">
        <f>IF(J2662&lt;=0.3,INDEX([1]价格表!$B$4:$I$31,M2662,2),IF(AND(J2662&gt;0.3,J2662&lt;=1),INDEX([1]价格表!$B$4:$I$31,M2662,3),IF(AND(J2662&gt;1,J2662&lt;=2.2),INDEX([1]价格表!$B$4:$I$31,M2662,4),IF(AND(J2662&gt;2.2,J2662&lt;=3.3),INDEX([1]价格表!$B$4:$I$31,M2662,5),IF(AND(J2662&gt;3.3,J2662&lt;=4),INDEX([1]价格表!$B$4:$I$31,M2662,6),IF(AND(J2662&gt;4,J2662&lt;=5.5),INDEX([1]价格表!$B$4:$I$31,M2662,7),IF(J2662&gt;5.5,2.6+INDEX([1]价格表!$B$4:$I$31,M2662,8)*L2662)))))))</f>
        <v>2.15</v>
      </c>
      <c r="O2662" s="3"/>
      <c r="P2662" s="3"/>
      <c r="Q2662" s="3">
        <f t="shared" si="83"/>
        <v>0</v>
      </c>
    </row>
    <row r="2663" spans="1:17">
      <c r="A2663" s="11">
        <v>4607102468430</v>
      </c>
      <c r="B2663" s="1" t="s">
        <v>19</v>
      </c>
      <c r="C2663" s="12">
        <v>20210226</v>
      </c>
      <c r="D2663" s="12">
        <v>610538201209</v>
      </c>
      <c r="E2663" s="12" t="s">
        <v>19</v>
      </c>
      <c r="F2663" s="12">
        <v>20210308</v>
      </c>
      <c r="G2663" s="12" t="s">
        <v>20</v>
      </c>
      <c r="H2663" s="12" t="s">
        <v>149</v>
      </c>
      <c r="I2663" s="12" t="s">
        <v>152</v>
      </c>
      <c r="J2663" s="12">
        <v>1.4</v>
      </c>
      <c r="K2663" s="12" t="s">
        <v>23</v>
      </c>
      <c r="L2663">
        <f t="shared" si="82"/>
        <v>2</v>
      </c>
      <c r="M2663">
        <f>MATCH(H:H,[1]价格表!$B$4:$B$35,0)</f>
        <v>24</v>
      </c>
      <c r="N2663" s="4">
        <f>IF(J2663&lt;=0.3,INDEX([1]价格表!$B$4:$I$31,M2663,2),IF(AND(J2663&gt;0.3,J2663&lt;=1),INDEX([1]价格表!$B$4:$I$31,M2663,3),IF(AND(J2663&gt;1,J2663&lt;=2.2),INDEX([1]价格表!$B$4:$I$31,M2663,4),IF(AND(J2663&gt;2.2,J2663&lt;=3.3),INDEX([1]价格表!$B$4:$I$31,M2663,5),IF(AND(J2663&gt;3.3,J2663&lt;=4),INDEX([1]价格表!$B$4:$I$31,M2663,6),IF(AND(J2663&gt;4,J2663&lt;=5.5),INDEX([1]价格表!$B$4:$I$31,M2663,7),IF(J2663&gt;5.5,2.6+INDEX([1]价格表!$B$4:$I$31,M2663,8)*L2663)))))))</f>
        <v>2.15</v>
      </c>
      <c r="O2663" s="3"/>
      <c r="P2663" s="3"/>
      <c r="Q2663" s="3">
        <f t="shared" si="83"/>
        <v>0</v>
      </c>
    </row>
    <row r="2664" spans="1:17">
      <c r="A2664" s="11">
        <v>4607102468435</v>
      </c>
      <c r="B2664" s="1" t="s">
        <v>19</v>
      </c>
      <c r="C2664" s="12">
        <v>20210226</v>
      </c>
      <c r="D2664" s="12">
        <v>610538201209</v>
      </c>
      <c r="E2664" s="12" t="s">
        <v>19</v>
      </c>
      <c r="F2664" s="12">
        <v>20210308</v>
      </c>
      <c r="G2664" s="12" t="s">
        <v>20</v>
      </c>
      <c r="H2664" s="12" t="s">
        <v>54</v>
      </c>
      <c r="I2664" s="12" t="s">
        <v>173</v>
      </c>
      <c r="J2664" s="12">
        <v>1.3</v>
      </c>
      <c r="K2664" s="12" t="s">
        <v>23</v>
      </c>
      <c r="L2664">
        <f t="shared" si="82"/>
        <v>2</v>
      </c>
      <c r="M2664">
        <f>MATCH(H:H,[1]价格表!$B$4:$B$35,0)</f>
        <v>10</v>
      </c>
      <c r="N2664" s="4">
        <f>IF(J2664&lt;=0.3,INDEX([1]价格表!$B$4:$I$31,M2664,2),IF(AND(J2664&gt;0.3,J2664&lt;=1),INDEX([1]价格表!$B$4:$I$31,M2664,3),IF(AND(J2664&gt;1,J2664&lt;=2.2),INDEX([1]价格表!$B$4:$I$31,M2664,4),IF(AND(J2664&gt;2.2,J2664&lt;=3.3),INDEX([1]价格表!$B$4:$I$31,M2664,5),IF(AND(J2664&gt;3.3,J2664&lt;=4),INDEX([1]价格表!$B$4:$I$31,M2664,6),IF(AND(J2664&gt;4,J2664&lt;=5.5),INDEX([1]价格表!$B$4:$I$31,M2664,7),IF(J2664&gt;5.5,2.6+INDEX([1]价格表!$B$4:$I$31,M2664,8)*L2664)))))))</f>
        <v>2.15</v>
      </c>
      <c r="O2664" s="3"/>
      <c r="P2664" s="3"/>
      <c r="Q2664" s="3">
        <f t="shared" si="83"/>
        <v>0</v>
      </c>
    </row>
    <row r="2665" spans="1:17">
      <c r="A2665" s="11">
        <v>4607102468511</v>
      </c>
      <c r="B2665" s="1" t="s">
        <v>19</v>
      </c>
      <c r="C2665" s="12">
        <v>20210226</v>
      </c>
      <c r="D2665" s="12">
        <v>610538201209</v>
      </c>
      <c r="E2665" s="12" t="s">
        <v>19</v>
      </c>
      <c r="F2665" s="12">
        <v>20210308</v>
      </c>
      <c r="G2665" s="12" t="s">
        <v>20</v>
      </c>
      <c r="H2665" s="12" t="s">
        <v>33</v>
      </c>
      <c r="I2665" s="12" t="s">
        <v>34</v>
      </c>
      <c r="J2665" s="12">
        <v>1.27</v>
      </c>
      <c r="K2665" s="12" t="s">
        <v>23</v>
      </c>
      <c r="L2665">
        <f t="shared" si="82"/>
        <v>2</v>
      </c>
      <c r="M2665">
        <f>MATCH(H:H,[1]价格表!$B$4:$B$35,0)</f>
        <v>7</v>
      </c>
      <c r="N2665" s="4">
        <f>IF(J2665&lt;=0.3,INDEX([1]价格表!$B$4:$I$31,M2665,2),IF(AND(J2665&gt;0.3,J2665&lt;=1),INDEX([1]价格表!$B$4:$I$31,M2665,3),IF(AND(J2665&gt;1,J2665&lt;=2.2),INDEX([1]价格表!$B$4:$I$31,M2665,4),IF(AND(J2665&gt;2.2,J2665&lt;=3.3),INDEX([1]价格表!$B$4:$I$31,M2665,5),IF(AND(J2665&gt;3.3,J2665&lt;=4),INDEX([1]价格表!$B$4:$I$31,M2665,6),IF(AND(J2665&gt;4,J2665&lt;=5.5),INDEX([1]价格表!$B$4:$I$31,M2665,7),IF(J2665&gt;5.5,2.6+INDEX([1]价格表!$B$4:$I$31,M2665,8)*L2665)))))))</f>
        <v>2.15</v>
      </c>
      <c r="O2665" s="3"/>
      <c r="P2665" s="3"/>
      <c r="Q2665" s="3">
        <f t="shared" si="83"/>
        <v>0</v>
      </c>
    </row>
    <row r="2666" spans="1:17">
      <c r="A2666" s="11">
        <v>4607102468513</v>
      </c>
      <c r="B2666" s="1" t="s">
        <v>19</v>
      </c>
      <c r="C2666" s="12">
        <v>20210226</v>
      </c>
      <c r="D2666" s="12">
        <v>610538201209</v>
      </c>
      <c r="E2666" s="12" t="s">
        <v>19</v>
      </c>
      <c r="F2666" s="12">
        <v>20210308</v>
      </c>
      <c r="G2666" s="12" t="s">
        <v>20</v>
      </c>
      <c r="H2666" s="12" t="s">
        <v>161</v>
      </c>
      <c r="I2666" s="12" t="s">
        <v>162</v>
      </c>
      <c r="J2666" s="12">
        <v>1.34</v>
      </c>
      <c r="K2666" s="12" t="s">
        <v>23</v>
      </c>
      <c r="L2666">
        <f t="shared" si="82"/>
        <v>2</v>
      </c>
      <c r="M2666">
        <f>MATCH(H:H,[1]价格表!$B$4:$B$35,0)</f>
        <v>13</v>
      </c>
      <c r="N2666" s="4">
        <f>IF(J2666&lt;=0.3,INDEX([1]价格表!$B$4:$I$31,M2666,2),IF(AND(J2666&gt;0.3,J2666&lt;=1),INDEX([1]价格表!$B$4:$I$31,M2666,3),IF(AND(J2666&gt;1,J2666&lt;=2.2),INDEX([1]价格表!$B$4:$I$31,M2666,4),IF(AND(J2666&gt;2.2,J2666&lt;=3.3),INDEX([1]价格表!$B$4:$I$31,M2666,5),IF(AND(J2666&gt;3.3,J2666&lt;=4),INDEX([1]价格表!$B$4:$I$31,M2666,6),IF(AND(J2666&gt;4,J2666&lt;=5.5),INDEX([1]价格表!$B$4:$I$31,M2666,7),IF(J2666&gt;5.5,2.6+INDEX([1]价格表!$B$4:$I$31,M2666,8)*L2666)))))))</f>
        <v>2.15</v>
      </c>
      <c r="O2666" s="3"/>
      <c r="P2666" s="3"/>
      <c r="Q2666" s="3">
        <f t="shared" si="83"/>
        <v>0</v>
      </c>
    </row>
    <row r="2667" spans="1:17">
      <c r="A2667" s="11">
        <v>4607103514082</v>
      </c>
      <c r="B2667" s="1" t="s">
        <v>19</v>
      </c>
      <c r="C2667" s="12">
        <v>20210226</v>
      </c>
      <c r="D2667" s="12">
        <v>610538201209</v>
      </c>
      <c r="E2667" s="12" t="s">
        <v>19</v>
      </c>
      <c r="F2667" s="12">
        <v>20210308</v>
      </c>
      <c r="G2667" s="12" t="s">
        <v>20</v>
      </c>
      <c r="H2667" s="12" t="s">
        <v>33</v>
      </c>
      <c r="I2667" s="12" t="s">
        <v>171</v>
      </c>
      <c r="J2667" s="12">
        <v>1.34</v>
      </c>
      <c r="K2667" s="12" t="s">
        <v>23</v>
      </c>
      <c r="L2667">
        <f t="shared" si="82"/>
        <v>2</v>
      </c>
      <c r="M2667">
        <f>MATCH(H:H,[1]价格表!$B$4:$B$35,0)</f>
        <v>7</v>
      </c>
      <c r="N2667" s="4">
        <f>IF(J2667&lt;=0.3,INDEX([1]价格表!$B$4:$I$31,M2667,2),IF(AND(J2667&gt;0.3,J2667&lt;=1),INDEX([1]价格表!$B$4:$I$31,M2667,3),IF(AND(J2667&gt;1,J2667&lt;=2.2),INDEX([1]价格表!$B$4:$I$31,M2667,4),IF(AND(J2667&gt;2.2,J2667&lt;=3.3),INDEX([1]价格表!$B$4:$I$31,M2667,5),IF(AND(J2667&gt;3.3,J2667&lt;=4),INDEX([1]价格表!$B$4:$I$31,M2667,6),IF(AND(J2667&gt;4,J2667&lt;=5.5),INDEX([1]价格表!$B$4:$I$31,M2667,7),IF(J2667&gt;5.5,2.6+INDEX([1]价格表!$B$4:$I$31,M2667,8)*L2667)))))))</f>
        <v>2.15</v>
      </c>
      <c r="O2667" s="3"/>
      <c r="P2667" s="3"/>
      <c r="Q2667" s="3">
        <f t="shared" si="83"/>
        <v>0</v>
      </c>
    </row>
    <row r="2668" spans="1:17">
      <c r="A2668" s="11">
        <v>4607103514105</v>
      </c>
      <c r="B2668" s="1" t="s">
        <v>19</v>
      </c>
      <c r="C2668" s="12">
        <v>20210226</v>
      </c>
      <c r="D2668" s="12">
        <v>610538201209</v>
      </c>
      <c r="E2668" s="12" t="s">
        <v>19</v>
      </c>
      <c r="F2668" s="12">
        <v>20210308</v>
      </c>
      <c r="G2668" s="12" t="s">
        <v>20</v>
      </c>
      <c r="H2668" s="12" t="s">
        <v>33</v>
      </c>
      <c r="I2668" s="12" t="s">
        <v>102</v>
      </c>
      <c r="J2668" s="12">
        <v>2.26</v>
      </c>
      <c r="K2668" s="12" t="s">
        <v>23</v>
      </c>
      <c r="L2668">
        <f t="shared" si="82"/>
        <v>3</v>
      </c>
      <c r="M2668">
        <f>MATCH(H:H,[1]价格表!$B$4:$B$35,0)</f>
        <v>7</v>
      </c>
      <c r="N2668" s="4">
        <f>IF(J2668&lt;=0.3,INDEX([1]价格表!$B$4:$I$31,M2668,2),IF(AND(J2668&gt;0.3,J2668&lt;=1),INDEX([1]价格表!$B$4:$I$31,M2668,3),IF(AND(J2668&gt;1,J2668&lt;=2.2),INDEX([1]价格表!$B$4:$I$31,M2668,4),IF(AND(J2668&gt;2.2,J2668&lt;=3.3),INDEX([1]价格表!$B$4:$I$31,M2668,5),IF(AND(J2668&gt;3.3,J2668&lt;=4),INDEX([1]价格表!$B$4:$I$31,M2668,6),IF(AND(J2668&gt;4,J2668&lt;=5.5),INDEX([1]价格表!$B$4:$I$31,M2668,7),IF(J2668&gt;5.5,2.6+INDEX([1]价格表!$B$4:$I$31,M2668,8)*L2668)))))))</f>
        <v>2.5</v>
      </c>
      <c r="O2668" s="3"/>
      <c r="P2668" s="3"/>
      <c r="Q2668" s="3">
        <f t="shared" si="83"/>
        <v>0</v>
      </c>
    </row>
    <row r="2669" spans="1:17">
      <c r="A2669" s="11">
        <v>4607103514160</v>
      </c>
      <c r="B2669" s="1" t="s">
        <v>19</v>
      </c>
      <c r="C2669" s="12">
        <v>20210226</v>
      </c>
      <c r="D2669" s="12">
        <v>610538201209</v>
      </c>
      <c r="E2669" s="12" t="s">
        <v>19</v>
      </c>
      <c r="F2669" s="12">
        <v>20210308</v>
      </c>
      <c r="G2669" s="12" t="s">
        <v>20</v>
      </c>
      <c r="H2669" s="12" t="s">
        <v>35</v>
      </c>
      <c r="I2669" s="12" t="s">
        <v>213</v>
      </c>
      <c r="J2669" s="12">
        <v>1.34</v>
      </c>
      <c r="K2669" s="12" t="s">
        <v>23</v>
      </c>
      <c r="L2669">
        <f t="shared" si="82"/>
        <v>2</v>
      </c>
      <c r="M2669">
        <f>MATCH(H:H,[1]价格表!$B$4:$B$35,0)</f>
        <v>11</v>
      </c>
      <c r="N2669" s="4">
        <f>IF(J2669&lt;=0.3,INDEX([1]价格表!$B$4:$I$31,M2669,2),IF(AND(J2669&gt;0.3,J2669&lt;=1),INDEX([1]价格表!$B$4:$I$31,M2669,3),IF(AND(J2669&gt;1,J2669&lt;=2.2),INDEX([1]价格表!$B$4:$I$31,M2669,4),IF(AND(J2669&gt;2.2,J2669&lt;=3.3),INDEX([1]价格表!$B$4:$I$31,M2669,5),IF(AND(J2669&gt;3.3,J2669&lt;=4),INDEX([1]价格表!$B$4:$I$31,M2669,6),IF(AND(J2669&gt;4,J2669&lt;=5.5),INDEX([1]价格表!$B$4:$I$31,M2669,7),IF(J2669&gt;5.5,2.6+INDEX([1]价格表!$B$4:$I$31,M2669,8)*L2669)))))))</f>
        <v>2.15</v>
      </c>
      <c r="O2669" s="3"/>
      <c r="P2669" s="3"/>
      <c r="Q2669" s="3">
        <f t="shared" si="83"/>
        <v>0</v>
      </c>
    </row>
    <row r="2670" spans="1:17">
      <c r="A2670" s="11">
        <v>4607103514685</v>
      </c>
      <c r="B2670" s="1" t="s">
        <v>19</v>
      </c>
      <c r="C2670" s="12">
        <v>20210226</v>
      </c>
      <c r="D2670" s="12">
        <v>610538201209</v>
      </c>
      <c r="E2670" s="12" t="s">
        <v>19</v>
      </c>
      <c r="F2670" s="12">
        <v>20210308</v>
      </c>
      <c r="G2670" s="12" t="s">
        <v>20</v>
      </c>
      <c r="H2670" s="12" t="s">
        <v>40</v>
      </c>
      <c r="I2670" s="12" t="s">
        <v>268</v>
      </c>
      <c r="J2670" s="12">
        <v>1.34</v>
      </c>
      <c r="K2670" s="12" t="s">
        <v>23</v>
      </c>
      <c r="L2670">
        <f t="shared" si="82"/>
        <v>2</v>
      </c>
      <c r="M2670">
        <f>MATCH(H:H,[1]价格表!$B$4:$B$35,0)</f>
        <v>9</v>
      </c>
      <c r="N2670" s="4">
        <f>IF(J2670&lt;=0.3,INDEX([1]价格表!$B$4:$I$31,M2670,2),IF(AND(J2670&gt;0.3,J2670&lt;=1),INDEX([1]价格表!$B$4:$I$31,M2670,3),IF(AND(J2670&gt;1,J2670&lt;=2.2),INDEX([1]价格表!$B$4:$I$31,M2670,4),IF(AND(J2670&gt;2.2,J2670&lt;=3.3),INDEX([1]价格表!$B$4:$I$31,M2670,5),IF(AND(J2670&gt;3.3,J2670&lt;=4),INDEX([1]价格表!$B$4:$I$31,M2670,6),IF(AND(J2670&gt;4,J2670&lt;=5.5),INDEX([1]价格表!$B$4:$I$31,M2670,7),IF(J2670&gt;5.5,2.6+INDEX([1]价格表!$B$4:$I$31,M2670,8)*L2670)))))))</f>
        <v>2.15</v>
      </c>
      <c r="O2670" s="3"/>
      <c r="P2670" s="3"/>
      <c r="Q2670" s="3">
        <f t="shared" si="83"/>
        <v>0</v>
      </c>
    </row>
    <row r="2671" spans="1:17">
      <c r="A2671" s="11">
        <v>4607103514717</v>
      </c>
      <c r="B2671" s="1" t="s">
        <v>19</v>
      </c>
      <c r="C2671" s="12">
        <v>20210226</v>
      </c>
      <c r="D2671" s="12">
        <v>610538201209</v>
      </c>
      <c r="E2671" s="12" t="s">
        <v>19</v>
      </c>
      <c r="F2671" s="12">
        <v>20210308</v>
      </c>
      <c r="G2671" s="12" t="s">
        <v>20</v>
      </c>
      <c r="H2671" s="12" t="s">
        <v>33</v>
      </c>
      <c r="I2671" s="12" t="s">
        <v>225</v>
      </c>
      <c r="J2671" s="12">
        <v>2.24</v>
      </c>
      <c r="K2671" s="12" t="s">
        <v>23</v>
      </c>
      <c r="L2671">
        <f t="shared" si="82"/>
        <v>3</v>
      </c>
      <c r="M2671">
        <f>MATCH(H:H,[1]价格表!$B$4:$B$35,0)</f>
        <v>7</v>
      </c>
      <c r="N2671" s="4">
        <f>IF(J2671&lt;=0.3,INDEX([1]价格表!$B$4:$I$31,M2671,2),IF(AND(J2671&gt;0.3,J2671&lt;=1),INDEX([1]价格表!$B$4:$I$31,M2671,3),IF(AND(J2671&gt;1,J2671&lt;=2.2),INDEX([1]价格表!$B$4:$I$31,M2671,4),IF(AND(J2671&gt;2.2,J2671&lt;=3.3),INDEX([1]价格表!$B$4:$I$31,M2671,5),IF(AND(J2671&gt;3.3,J2671&lt;=4),INDEX([1]价格表!$B$4:$I$31,M2671,6),IF(AND(J2671&gt;4,J2671&lt;=5.5),INDEX([1]价格表!$B$4:$I$31,M2671,7),IF(J2671&gt;5.5,2.6+INDEX([1]价格表!$B$4:$I$31,M2671,8)*L2671)))))))</f>
        <v>2.5</v>
      </c>
      <c r="O2671" s="3"/>
      <c r="P2671" s="3"/>
      <c r="Q2671" s="3">
        <f t="shared" si="83"/>
        <v>0</v>
      </c>
    </row>
    <row r="2672" spans="1:17">
      <c r="A2672" s="11">
        <v>4607103514819</v>
      </c>
      <c r="B2672" s="1" t="s">
        <v>19</v>
      </c>
      <c r="C2672" s="12">
        <v>20210226</v>
      </c>
      <c r="D2672" s="12">
        <v>610538201209</v>
      </c>
      <c r="E2672" s="12" t="s">
        <v>19</v>
      </c>
      <c r="F2672" s="12">
        <v>20210308</v>
      </c>
      <c r="G2672" s="12" t="s">
        <v>20</v>
      </c>
      <c r="H2672" s="12" t="s">
        <v>33</v>
      </c>
      <c r="I2672" s="12" t="s">
        <v>171</v>
      </c>
      <c r="J2672" s="12">
        <v>2.3</v>
      </c>
      <c r="K2672" s="12" t="s">
        <v>23</v>
      </c>
      <c r="L2672">
        <f t="shared" si="82"/>
        <v>3</v>
      </c>
      <c r="M2672">
        <f>MATCH(H:H,[1]价格表!$B$4:$B$35,0)</f>
        <v>7</v>
      </c>
      <c r="N2672" s="4">
        <f>IF(J2672&lt;=0.3,INDEX([1]价格表!$B$4:$I$31,M2672,2),IF(AND(J2672&gt;0.3,J2672&lt;=1),INDEX([1]价格表!$B$4:$I$31,M2672,3),IF(AND(J2672&gt;1,J2672&lt;=2.2),INDEX([1]价格表!$B$4:$I$31,M2672,4),IF(AND(J2672&gt;2.2,J2672&lt;=3.3),INDEX([1]价格表!$B$4:$I$31,M2672,5),IF(AND(J2672&gt;3.3,J2672&lt;=4),INDEX([1]价格表!$B$4:$I$31,M2672,6),IF(AND(J2672&gt;4,J2672&lt;=5.5),INDEX([1]价格表!$B$4:$I$31,M2672,7),IF(J2672&gt;5.5,2.6+INDEX([1]价格表!$B$4:$I$31,M2672,8)*L2672)))))))</f>
        <v>2.5</v>
      </c>
      <c r="O2672" s="3"/>
      <c r="P2672" s="3"/>
      <c r="Q2672" s="3">
        <f t="shared" si="83"/>
        <v>0</v>
      </c>
    </row>
    <row r="2673" spans="1:17">
      <c r="A2673" s="11">
        <v>4607103514909</v>
      </c>
      <c r="B2673" s="1" t="s">
        <v>19</v>
      </c>
      <c r="C2673" s="12">
        <v>20210226</v>
      </c>
      <c r="D2673" s="12">
        <v>610538201209</v>
      </c>
      <c r="E2673" s="12" t="s">
        <v>19</v>
      </c>
      <c r="F2673" s="12">
        <v>20210308</v>
      </c>
      <c r="G2673" s="12" t="s">
        <v>20</v>
      </c>
      <c r="H2673" s="12" t="s">
        <v>29</v>
      </c>
      <c r="I2673" s="12" t="s">
        <v>302</v>
      </c>
      <c r="J2673" s="12">
        <v>3.3</v>
      </c>
      <c r="K2673" s="12" t="s">
        <v>23</v>
      </c>
      <c r="L2673">
        <f t="shared" si="82"/>
        <v>4</v>
      </c>
      <c r="M2673">
        <f>MATCH(H:H,[1]价格表!$B$4:$B$35,0)</f>
        <v>3</v>
      </c>
      <c r="N2673" s="4">
        <f>IF(J2673&lt;=0.3,INDEX([1]价格表!$B$4:$I$31,M2673,2),IF(AND(J2673&gt;0.3,J2673&lt;=1),INDEX([1]价格表!$B$4:$I$31,M2673,3),IF(AND(J2673&gt;1,J2673&lt;=2.2),INDEX([1]价格表!$B$4:$I$31,M2673,4),IF(AND(J2673&gt;2.2,J2673&lt;=3.3),INDEX([1]价格表!$B$4:$I$31,M2673,5),IF(AND(J2673&gt;3.3,J2673&lt;=4),INDEX([1]价格表!$B$4:$I$31,M2673,6),IF(AND(J2673&gt;4,J2673&lt;=5.5),INDEX([1]价格表!$B$4:$I$31,M2673,7),IF(J2673&gt;5.5,2.6+INDEX([1]价格表!$B$4:$I$31,M2673,8)*L2673)))))))</f>
        <v>2.5</v>
      </c>
      <c r="O2673" s="3"/>
      <c r="P2673" s="3"/>
      <c r="Q2673" s="3">
        <f t="shared" si="83"/>
        <v>0</v>
      </c>
    </row>
    <row r="2674" spans="1:17">
      <c r="A2674" s="11">
        <v>4607103515262</v>
      </c>
      <c r="B2674" s="1" t="s">
        <v>19</v>
      </c>
      <c r="C2674" s="12">
        <v>20210226</v>
      </c>
      <c r="D2674" s="12">
        <v>610538201209</v>
      </c>
      <c r="E2674" s="12" t="s">
        <v>19</v>
      </c>
      <c r="F2674" s="12">
        <v>20210308</v>
      </c>
      <c r="G2674" s="12" t="s">
        <v>20</v>
      </c>
      <c r="H2674" s="12" t="s">
        <v>45</v>
      </c>
      <c r="I2674" s="12" t="s">
        <v>299</v>
      </c>
      <c r="J2674" s="12">
        <v>1.34</v>
      </c>
      <c r="K2674" s="12" t="s">
        <v>23</v>
      </c>
      <c r="L2674">
        <f t="shared" si="82"/>
        <v>2</v>
      </c>
      <c r="M2674">
        <f>MATCH(H:H,[1]价格表!$B$4:$B$35,0)</f>
        <v>20</v>
      </c>
      <c r="N2674" s="4">
        <f>IF(J2674&lt;=0.3,INDEX([1]价格表!$B$4:$I$31,M2674,2),IF(AND(J2674&gt;0.3,J2674&lt;=1),INDEX([1]价格表!$B$4:$I$31,M2674,3),IF(AND(J2674&gt;1,J2674&lt;=2.2),INDEX([1]价格表!$B$4:$I$31,M2674,4),IF(AND(J2674&gt;2.2,J2674&lt;=3.3),INDEX([1]价格表!$B$4:$I$31,M2674,5),IF(AND(J2674&gt;3.3,J2674&lt;=4),INDEX([1]价格表!$B$4:$I$31,M2674,6),IF(AND(J2674&gt;4,J2674&lt;=5.5),INDEX([1]价格表!$B$4:$I$31,M2674,7),IF(J2674&gt;5.5,2.6+INDEX([1]价格表!$B$4:$I$31,M2674,8)*L2674)))))))</f>
        <v>2.15</v>
      </c>
      <c r="O2674" s="3"/>
      <c r="P2674" s="3"/>
      <c r="Q2674" s="3">
        <f t="shared" si="83"/>
        <v>0</v>
      </c>
    </row>
    <row r="2675" spans="1:17">
      <c r="A2675" s="11">
        <v>4607103515365</v>
      </c>
      <c r="B2675" s="1" t="s">
        <v>19</v>
      </c>
      <c r="C2675" s="12">
        <v>20210226</v>
      </c>
      <c r="D2675" s="12">
        <v>610538201209</v>
      </c>
      <c r="E2675" s="12" t="s">
        <v>19</v>
      </c>
      <c r="F2675" s="12">
        <v>20210308</v>
      </c>
      <c r="G2675" s="12" t="s">
        <v>20</v>
      </c>
      <c r="H2675" s="12" t="s">
        <v>43</v>
      </c>
      <c r="I2675" s="12" t="s">
        <v>187</v>
      </c>
      <c r="J2675" s="12">
        <v>1.34</v>
      </c>
      <c r="K2675" s="12" t="s">
        <v>23</v>
      </c>
      <c r="L2675">
        <f t="shared" si="82"/>
        <v>2</v>
      </c>
      <c r="M2675">
        <f>MATCH(H:H,[1]价格表!$B$4:$B$35,0)</f>
        <v>4</v>
      </c>
      <c r="N2675" s="4">
        <f>IF(J2675&lt;=0.3,INDEX([1]价格表!$B$4:$I$31,M2675,2),IF(AND(J2675&gt;0.3,J2675&lt;=1),INDEX([1]价格表!$B$4:$I$31,M2675,3),IF(AND(J2675&gt;1,J2675&lt;=2.2),INDEX([1]价格表!$B$4:$I$31,M2675,4),IF(AND(J2675&gt;2.2,J2675&lt;=3.3),INDEX([1]价格表!$B$4:$I$31,M2675,5),IF(AND(J2675&gt;3.3,J2675&lt;=4),INDEX([1]价格表!$B$4:$I$31,M2675,6),IF(AND(J2675&gt;4,J2675&lt;=5.5),INDEX([1]价格表!$B$4:$I$31,M2675,7),IF(J2675&gt;5.5,2.6+INDEX([1]价格表!$B$4:$I$31,M2675,8)*L2675)))))))</f>
        <v>2.15</v>
      </c>
      <c r="O2675" s="3"/>
      <c r="P2675" s="3"/>
      <c r="Q2675" s="3">
        <f t="shared" si="83"/>
        <v>0</v>
      </c>
    </row>
    <row r="2676" spans="1:17">
      <c r="A2676" s="11">
        <v>4607103515426</v>
      </c>
      <c r="B2676" s="1" t="s">
        <v>19</v>
      </c>
      <c r="C2676" s="12">
        <v>20210226</v>
      </c>
      <c r="D2676" s="12">
        <v>610538201209</v>
      </c>
      <c r="E2676" s="12" t="s">
        <v>19</v>
      </c>
      <c r="F2676" s="12">
        <v>20210308</v>
      </c>
      <c r="G2676" s="12" t="s">
        <v>20</v>
      </c>
      <c r="H2676" s="12" t="s">
        <v>43</v>
      </c>
      <c r="I2676" s="12" t="s">
        <v>87</v>
      </c>
      <c r="J2676" s="12">
        <v>2.27</v>
      </c>
      <c r="K2676" s="12" t="s">
        <v>23</v>
      </c>
      <c r="L2676">
        <f t="shared" si="82"/>
        <v>3</v>
      </c>
      <c r="M2676">
        <f>MATCH(H:H,[1]价格表!$B$4:$B$35,0)</f>
        <v>4</v>
      </c>
      <c r="N2676" s="4">
        <f>IF(J2676&lt;=0.3,INDEX([1]价格表!$B$4:$I$31,M2676,2),IF(AND(J2676&gt;0.3,J2676&lt;=1),INDEX([1]价格表!$B$4:$I$31,M2676,3),IF(AND(J2676&gt;1,J2676&lt;=2.2),INDEX([1]价格表!$B$4:$I$31,M2676,4),IF(AND(J2676&gt;2.2,J2676&lt;=3.3),INDEX([1]价格表!$B$4:$I$31,M2676,5),IF(AND(J2676&gt;3.3,J2676&lt;=4),INDEX([1]价格表!$B$4:$I$31,M2676,6),IF(AND(J2676&gt;4,J2676&lt;=5.5),INDEX([1]价格表!$B$4:$I$31,M2676,7),IF(J2676&gt;5.5,2.6+INDEX([1]价格表!$B$4:$I$31,M2676,8)*L2676)))))))</f>
        <v>2.5</v>
      </c>
      <c r="O2676" s="3"/>
      <c r="P2676" s="3"/>
      <c r="Q2676" s="3">
        <f t="shared" si="83"/>
        <v>0</v>
      </c>
    </row>
    <row r="2677" spans="1:17">
      <c r="A2677" s="11">
        <v>4607104509764</v>
      </c>
      <c r="B2677" s="1" t="s">
        <v>19</v>
      </c>
      <c r="C2677" s="12">
        <v>20210226</v>
      </c>
      <c r="D2677" s="12">
        <v>610538201209</v>
      </c>
      <c r="E2677" s="12" t="s">
        <v>19</v>
      </c>
      <c r="F2677" s="12">
        <v>20210308</v>
      </c>
      <c r="G2677" s="12" t="s">
        <v>20</v>
      </c>
      <c r="H2677" s="12" t="s">
        <v>43</v>
      </c>
      <c r="I2677" s="12" t="s">
        <v>187</v>
      </c>
      <c r="J2677" s="12">
        <v>1.38</v>
      </c>
      <c r="K2677" s="12" t="s">
        <v>23</v>
      </c>
      <c r="L2677">
        <f t="shared" si="82"/>
        <v>2</v>
      </c>
      <c r="M2677">
        <f>MATCH(H:H,[1]价格表!$B$4:$B$35,0)</f>
        <v>4</v>
      </c>
      <c r="N2677" s="4">
        <f>IF(J2677&lt;=0.3,INDEX([1]价格表!$B$4:$I$31,M2677,2),IF(AND(J2677&gt;0.3,J2677&lt;=1),INDEX([1]价格表!$B$4:$I$31,M2677,3),IF(AND(J2677&gt;1,J2677&lt;=2.2),INDEX([1]价格表!$B$4:$I$31,M2677,4),IF(AND(J2677&gt;2.2,J2677&lt;=3.3),INDEX([1]价格表!$B$4:$I$31,M2677,5),IF(AND(J2677&gt;3.3,J2677&lt;=4),INDEX([1]价格表!$B$4:$I$31,M2677,6),IF(AND(J2677&gt;4,J2677&lt;=5.5),INDEX([1]价格表!$B$4:$I$31,M2677,7),IF(J2677&gt;5.5,2.6+INDEX([1]价格表!$B$4:$I$31,M2677,8)*L2677)))))))</f>
        <v>2.15</v>
      </c>
      <c r="O2677" s="3"/>
      <c r="P2677" s="3"/>
      <c r="Q2677" s="3">
        <f t="shared" si="83"/>
        <v>0</v>
      </c>
    </row>
    <row r="2678" spans="1:17">
      <c r="A2678" s="11">
        <v>4607104513074</v>
      </c>
      <c r="B2678" s="1" t="s">
        <v>19</v>
      </c>
      <c r="C2678" s="12">
        <v>20210226</v>
      </c>
      <c r="D2678" s="12">
        <v>610538201209</v>
      </c>
      <c r="E2678" s="12" t="s">
        <v>19</v>
      </c>
      <c r="F2678" s="12">
        <v>20210308</v>
      </c>
      <c r="G2678" s="12" t="s">
        <v>20</v>
      </c>
      <c r="H2678" s="12" t="s">
        <v>35</v>
      </c>
      <c r="I2678" s="12" t="s">
        <v>147</v>
      </c>
      <c r="J2678" s="12">
        <v>2.32</v>
      </c>
      <c r="K2678" s="12" t="s">
        <v>23</v>
      </c>
      <c r="L2678">
        <f t="shared" si="82"/>
        <v>3</v>
      </c>
      <c r="M2678">
        <f>MATCH(H:H,[1]价格表!$B$4:$B$35,0)</f>
        <v>11</v>
      </c>
      <c r="N2678" s="4">
        <f>IF(J2678&lt;=0.3,INDEX([1]价格表!$B$4:$I$31,M2678,2),IF(AND(J2678&gt;0.3,J2678&lt;=1),INDEX([1]价格表!$B$4:$I$31,M2678,3),IF(AND(J2678&gt;1,J2678&lt;=2.2),INDEX([1]价格表!$B$4:$I$31,M2678,4),IF(AND(J2678&gt;2.2,J2678&lt;=3.3),INDEX([1]价格表!$B$4:$I$31,M2678,5),IF(AND(J2678&gt;3.3,J2678&lt;=4),INDEX([1]价格表!$B$4:$I$31,M2678,6),IF(AND(J2678&gt;4,J2678&lt;=5.5),INDEX([1]价格表!$B$4:$I$31,M2678,7),IF(J2678&gt;5.5,2.6+INDEX([1]价格表!$B$4:$I$31,M2678,8)*L2678)))))))</f>
        <v>2.5</v>
      </c>
      <c r="O2678" s="3"/>
      <c r="P2678" s="3"/>
      <c r="Q2678" s="3">
        <f t="shared" si="83"/>
        <v>0</v>
      </c>
    </row>
    <row r="2679" spans="1:17">
      <c r="A2679" s="11">
        <v>4607104513209</v>
      </c>
      <c r="B2679" s="1" t="s">
        <v>19</v>
      </c>
      <c r="C2679" s="12">
        <v>20210226</v>
      </c>
      <c r="D2679" s="12">
        <v>610538201209</v>
      </c>
      <c r="E2679" s="12" t="s">
        <v>19</v>
      </c>
      <c r="F2679" s="12">
        <v>20210308</v>
      </c>
      <c r="G2679" s="12" t="s">
        <v>20</v>
      </c>
      <c r="H2679" s="12" t="s">
        <v>132</v>
      </c>
      <c r="I2679" s="12" t="s">
        <v>172</v>
      </c>
      <c r="J2679" s="12">
        <v>1.48</v>
      </c>
      <c r="K2679" s="12" t="s">
        <v>23</v>
      </c>
      <c r="L2679">
        <f t="shared" si="82"/>
        <v>2</v>
      </c>
      <c r="M2679">
        <f>MATCH(H:H,[1]价格表!$B$4:$B$35,0)</f>
        <v>19</v>
      </c>
      <c r="N2679" s="4">
        <f>IF(J2679&lt;=0.3,INDEX([1]价格表!$B$4:$I$31,M2679,2),IF(AND(J2679&gt;0.3,J2679&lt;=1),INDEX([1]价格表!$B$4:$I$31,M2679,3),IF(AND(J2679&gt;1,J2679&lt;=2.2),INDEX([1]价格表!$B$4:$I$31,M2679,4),IF(AND(J2679&gt;2.2,J2679&lt;=3.3),INDEX([1]价格表!$B$4:$I$31,M2679,5),IF(AND(J2679&gt;3.3,J2679&lt;=4),INDEX([1]价格表!$B$4:$I$31,M2679,6),IF(AND(J2679&gt;4,J2679&lt;=5.5),INDEX([1]价格表!$B$4:$I$31,M2679,7),IF(J2679&gt;5.5,2.6+INDEX([1]价格表!$B$4:$I$31,M2679,8)*L2679)))))))</f>
        <v>2.15</v>
      </c>
      <c r="O2679" s="3"/>
      <c r="P2679" s="3"/>
      <c r="Q2679" s="3">
        <f t="shared" si="83"/>
        <v>0</v>
      </c>
    </row>
    <row r="2680" spans="1:17">
      <c r="A2680" s="11">
        <v>4607104513284</v>
      </c>
      <c r="B2680" s="1" t="s">
        <v>19</v>
      </c>
      <c r="C2680" s="12">
        <v>20210226</v>
      </c>
      <c r="D2680" s="12">
        <v>610538201209</v>
      </c>
      <c r="E2680" s="12" t="s">
        <v>19</v>
      </c>
      <c r="F2680" s="12">
        <v>20210308</v>
      </c>
      <c r="G2680" s="12" t="s">
        <v>20</v>
      </c>
      <c r="H2680" s="12" t="s">
        <v>33</v>
      </c>
      <c r="I2680" s="12" t="s">
        <v>171</v>
      </c>
      <c r="J2680" s="12">
        <v>1.37</v>
      </c>
      <c r="K2680" s="12" t="s">
        <v>23</v>
      </c>
      <c r="L2680">
        <f t="shared" si="82"/>
        <v>2</v>
      </c>
      <c r="M2680">
        <f>MATCH(H:H,[1]价格表!$B$4:$B$35,0)</f>
        <v>7</v>
      </c>
      <c r="N2680" s="4">
        <f>IF(J2680&lt;=0.3,INDEX([1]价格表!$B$4:$I$31,M2680,2),IF(AND(J2680&gt;0.3,J2680&lt;=1),INDEX([1]价格表!$B$4:$I$31,M2680,3),IF(AND(J2680&gt;1,J2680&lt;=2.2),INDEX([1]价格表!$B$4:$I$31,M2680,4),IF(AND(J2680&gt;2.2,J2680&lt;=3.3),INDEX([1]价格表!$B$4:$I$31,M2680,5),IF(AND(J2680&gt;3.3,J2680&lt;=4),INDEX([1]价格表!$B$4:$I$31,M2680,6),IF(AND(J2680&gt;4,J2680&lt;=5.5),INDEX([1]价格表!$B$4:$I$31,M2680,7),IF(J2680&gt;5.5,2.6+INDEX([1]价格表!$B$4:$I$31,M2680,8)*L2680)))))))</f>
        <v>2.15</v>
      </c>
      <c r="O2680" s="3"/>
      <c r="P2680" s="3"/>
      <c r="Q2680" s="3">
        <f t="shared" si="83"/>
        <v>0</v>
      </c>
    </row>
    <row r="2681" spans="1:17">
      <c r="A2681" s="11">
        <v>4607104513318</v>
      </c>
      <c r="B2681" s="1" t="s">
        <v>19</v>
      </c>
      <c r="C2681" s="12">
        <v>20210226</v>
      </c>
      <c r="D2681" s="12">
        <v>610538201209</v>
      </c>
      <c r="E2681" s="12" t="s">
        <v>19</v>
      </c>
      <c r="F2681" s="12">
        <v>20210308</v>
      </c>
      <c r="G2681" s="12" t="s">
        <v>20</v>
      </c>
      <c r="H2681" s="12" t="s">
        <v>43</v>
      </c>
      <c r="I2681" s="12" t="s">
        <v>87</v>
      </c>
      <c r="J2681" s="12">
        <v>2.32</v>
      </c>
      <c r="K2681" s="12" t="s">
        <v>23</v>
      </c>
      <c r="L2681">
        <f t="shared" si="82"/>
        <v>3</v>
      </c>
      <c r="M2681">
        <f>MATCH(H:H,[1]价格表!$B$4:$B$35,0)</f>
        <v>4</v>
      </c>
      <c r="N2681" s="4">
        <f>IF(J2681&lt;=0.3,INDEX([1]价格表!$B$4:$I$31,M2681,2),IF(AND(J2681&gt;0.3,J2681&lt;=1),INDEX([1]价格表!$B$4:$I$31,M2681,3),IF(AND(J2681&gt;1,J2681&lt;=2.2),INDEX([1]价格表!$B$4:$I$31,M2681,4),IF(AND(J2681&gt;2.2,J2681&lt;=3.3),INDEX([1]价格表!$B$4:$I$31,M2681,5),IF(AND(J2681&gt;3.3,J2681&lt;=4),INDEX([1]价格表!$B$4:$I$31,M2681,6),IF(AND(J2681&gt;4,J2681&lt;=5.5),INDEX([1]价格表!$B$4:$I$31,M2681,7),IF(J2681&gt;5.5,2.6+INDEX([1]价格表!$B$4:$I$31,M2681,8)*L2681)))))))</f>
        <v>2.5</v>
      </c>
      <c r="O2681" s="3"/>
      <c r="P2681" s="3"/>
      <c r="Q2681" s="3">
        <f t="shared" si="83"/>
        <v>0</v>
      </c>
    </row>
    <row r="2682" spans="1:17">
      <c r="A2682" s="11">
        <v>4607104513741</v>
      </c>
      <c r="B2682" s="1" t="s">
        <v>19</v>
      </c>
      <c r="C2682" s="12">
        <v>20210226</v>
      </c>
      <c r="D2682" s="12">
        <v>610538201209</v>
      </c>
      <c r="E2682" s="12" t="s">
        <v>19</v>
      </c>
      <c r="F2682" s="12">
        <v>20210308</v>
      </c>
      <c r="G2682" s="12" t="s">
        <v>20</v>
      </c>
      <c r="H2682" s="12" t="s">
        <v>54</v>
      </c>
      <c r="I2682" s="12" t="s">
        <v>151</v>
      </c>
      <c r="J2682" s="12">
        <v>1.34</v>
      </c>
      <c r="K2682" s="12" t="s">
        <v>23</v>
      </c>
      <c r="L2682">
        <f t="shared" si="82"/>
        <v>2</v>
      </c>
      <c r="M2682">
        <f>MATCH(H:H,[1]价格表!$B$4:$B$35,0)</f>
        <v>10</v>
      </c>
      <c r="N2682" s="4">
        <f>IF(J2682&lt;=0.3,INDEX([1]价格表!$B$4:$I$31,M2682,2),IF(AND(J2682&gt;0.3,J2682&lt;=1),INDEX([1]价格表!$B$4:$I$31,M2682,3),IF(AND(J2682&gt;1,J2682&lt;=2.2),INDEX([1]价格表!$B$4:$I$31,M2682,4),IF(AND(J2682&gt;2.2,J2682&lt;=3.3),INDEX([1]价格表!$B$4:$I$31,M2682,5),IF(AND(J2682&gt;3.3,J2682&lt;=4),INDEX([1]价格表!$B$4:$I$31,M2682,6),IF(AND(J2682&gt;4,J2682&lt;=5.5),INDEX([1]价格表!$B$4:$I$31,M2682,7),IF(J2682&gt;5.5,2.6+INDEX([1]价格表!$B$4:$I$31,M2682,8)*L2682)))))))</f>
        <v>2.15</v>
      </c>
      <c r="O2682" s="3"/>
      <c r="P2682" s="3"/>
      <c r="Q2682" s="3">
        <f t="shared" si="83"/>
        <v>0</v>
      </c>
    </row>
    <row r="2683" spans="1:17">
      <c r="A2683" s="11">
        <v>4607104513917</v>
      </c>
      <c r="B2683" s="1" t="s">
        <v>19</v>
      </c>
      <c r="C2683" s="12">
        <v>20210226</v>
      </c>
      <c r="D2683" s="12">
        <v>610538201209</v>
      </c>
      <c r="E2683" s="12" t="s">
        <v>19</v>
      </c>
      <c r="F2683" s="12">
        <v>20210308</v>
      </c>
      <c r="G2683" s="12" t="s">
        <v>20</v>
      </c>
      <c r="H2683" s="12" t="s">
        <v>45</v>
      </c>
      <c r="I2683" s="12" t="s">
        <v>290</v>
      </c>
      <c r="J2683" s="12">
        <v>1.37</v>
      </c>
      <c r="K2683" s="12" t="s">
        <v>23</v>
      </c>
      <c r="L2683">
        <f t="shared" si="82"/>
        <v>2</v>
      </c>
      <c r="M2683">
        <f>MATCH(H:H,[1]价格表!$B$4:$B$35,0)</f>
        <v>20</v>
      </c>
      <c r="N2683" s="4">
        <f>IF(J2683&lt;=0.3,INDEX([1]价格表!$B$4:$I$31,M2683,2),IF(AND(J2683&gt;0.3,J2683&lt;=1),INDEX([1]价格表!$B$4:$I$31,M2683,3),IF(AND(J2683&gt;1,J2683&lt;=2.2),INDEX([1]价格表!$B$4:$I$31,M2683,4),IF(AND(J2683&gt;2.2,J2683&lt;=3.3),INDEX([1]价格表!$B$4:$I$31,M2683,5),IF(AND(J2683&gt;3.3,J2683&lt;=4),INDEX([1]价格表!$B$4:$I$31,M2683,6),IF(AND(J2683&gt;4,J2683&lt;=5.5),INDEX([1]价格表!$B$4:$I$31,M2683,7),IF(J2683&gt;5.5,2.6+INDEX([1]价格表!$B$4:$I$31,M2683,8)*L2683)))))))</f>
        <v>2.15</v>
      </c>
      <c r="O2683" s="3"/>
      <c r="P2683" s="3"/>
      <c r="Q2683" s="3">
        <f t="shared" si="83"/>
        <v>0</v>
      </c>
    </row>
    <row r="2684" spans="1:17">
      <c r="A2684" s="11">
        <v>4607104513958</v>
      </c>
      <c r="B2684" s="1" t="s">
        <v>19</v>
      </c>
      <c r="C2684" s="12">
        <v>20210226</v>
      </c>
      <c r="D2684" s="12">
        <v>610538201209</v>
      </c>
      <c r="E2684" s="12" t="s">
        <v>19</v>
      </c>
      <c r="F2684" s="12">
        <v>20210308</v>
      </c>
      <c r="G2684" s="12" t="s">
        <v>20</v>
      </c>
      <c r="H2684" s="12" t="s">
        <v>29</v>
      </c>
      <c r="I2684" s="12" t="s">
        <v>123</v>
      </c>
      <c r="J2684" s="12">
        <v>1.34</v>
      </c>
      <c r="K2684" s="12" t="s">
        <v>23</v>
      </c>
      <c r="L2684">
        <f t="shared" si="82"/>
        <v>2</v>
      </c>
      <c r="M2684">
        <f>MATCH(H:H,[1]价格表!$B$4:$B$35,0)</f>
        <v>3</v>
      </c>
      <c r="N2684" s="4">
        <f>IF(J2684&lt;=0.3,INDEX([1]价格表!$B$4:$I$31,M2684,2),IF(AND(J2684&gt;0.3,J2684&lt;=1),INDEX([1]价格表!$B$4:$I$31,M2684,3),IF(AND(J2684&gt;1,J2684&lt;=2.2),INDEX([1]价格表!$B$4:$I$31,M2684,4),IF(AND(J2684&gt;2.2,J2684&lt;=3.3),INDEX([1]价格表!$B$4:$I$31,M2684,5),IF(AND(J2684&gt;3.3,J2684&lt;=4),INDEX([1]价格表!$B$4:$I$31,M2684,6),IF(AND(J2684&gt;4,J2684&lt;=5.5),INDEX([1]价格表!$B$4:$I$31,M2684,7),IF(J2684&gt;5.5,2.6+INDEX([1]价格表!$B$4:$I$31,M2684,8)*L2684)))))))</f>
        <v>2.15</v>
      </c>
      <c r="O2684" s="3"/>
      <c r="P2684" s="3"/>
      <c r="Q2684" s="3">
        <f t="shared" si="83"/>
        <v>0</v>
      </c>
    </row>
    <row r="2685" spans="1:17">
      <c r="A2685" s="11">
        <v>4607104514140</v>
      </c>
      <c r="B2685" s="1" t="s">
        <v>19</v>
      </c>
      <c r="C2685" s="12">
        <v>20210226</v>
      </c>
      <c r="D2685" s="12">
        <v>610538201209</v>
      </c>
      <c r="E2685" s="12" t="s">
        <v>19</v>
      </c>
      <c r="F2685" s="12">
        <v>20210308</v>
      </c>
      <c r="G2685" s="12" t="s">
        <v>20</v>
      </c>
      <c r="H2685" s="12" t="s">
        <v>132</v>
      </c>
      <c r="I2685" s="12" t="s">
        <v>167</v>
      </c>
      <c r="J2685" s="12">
        <v>2.4</v>
      </c>
      <c r="K2685" s="12" t="s">
        <v>23</v>
      </c>
      <c r="L2685">
        <f t="shared" si="82"/>
        <v>3</v>
      </c>
      <c r="M2685">
        <f>MATCH(H:H,[1]价格表!$B$4:$B$35,0)</f>
        <v>19</v>
      </c>
      <c r="N2685" s="4">
        <f>IF(J2685&lt;=0.3,INDEX([1]价格表!$B$4:$I$31,M2685,2),IF(AND(J2685&gt;0.3,J2685&lt;=1),INDEX([1]价格表!$B$4:$I$31,M2685,3),IF(AND(J2685&gt;1,J2685&lt;=2.2),INDEX([1]价格表!$B$4:$I$31,M2685,4),IF(AND(J2685&gt;2.2,J2685&lt;=3.3),INDEX([1]价格表!$B$4:$I$31,M2685,5),IF(AND(J2685&gt;3.3,J2685&lt;=4),INDEX([1]价格表!$B$4:$I$31,M2685,6),IF(AND(J2685&gt;4,J2685&lt;=5.5),INDEX([1]价格表!$B$4:$I$31,M2685,7),IF(J2685&gt;5.5,2.6+INDEX([1]价格表!$B$4:$I$31,M2685,8)*L2685)))))))</f>
        <v>2.5</v>
      </c>
      <c r="O2685" s="5">
        <v>1.38</v>
      </c>
      <c r="P2685" s="5">
        <v>2.15</v>
      </c>
      <c r="Q2685" s="3">
        <f t="shared" si="83"/>
        <v>-0.35</v>
      </c>
    </row>
    <row r="2686" spans="1:17">
      <c r="A2686" s="11">
        <v>4607104514301</v>
      </c>
      <c r="B2686" s="1" t="s">
        <v>19</v>
      </c>
      <c r="C2686" s="12">
        <v>20210226</v>
      </c>
      <c r="D2686" s="12">
        <v>610538201209</v>
      </c>
      <c r="E2686" s="12" t="s">
        <v>19</v>
      </c>
      <c r="F2686" s="12">
        <v>20210308</v>
      </c>
      <c r="G2686" s="12" t="s">
        <v>20</v>
      </c>
      <c r="H2686" s="12" t="s">
        <v>35</v>
      </c>
      <c r="I2686" s="12" t="s">
        <v>213</v>
      </c>
      <c r="J2686" s="12">
        <v>1.37</v>
      </c>
      <c r="K2686" s="12" t="s">
        <v>23</v>
      </c>
      <c r="L2686">
        <f t="shared" si="82"/>
        <v>2</v>
      </c>
      <c r="M2686">
        <f>MATCH(H:H,[1]价格表!$B$4:$B$35,0)</f>
        <v>11</v>
      </c>
      <c r="N2686" s="4">
        <f>IF(J2686&lt;=0.3,INDEX([1]价格表!$B$4:$I$31,M2686,2),IF(AND(J2686&gt;0.3,J2686&lt;=1),INDEX([1]价格表!$B$4:$I$31,M2686,3),IF(AND(J2686&gt;1,J2686&lt;=2.2),INDEX([1]价格表!$B$4:$I$31,M2686,4),IF(AND(J2686&gt;2.2,J2686&lt;=3.3),INDEX([1]价格表!$B$4:$I$31,M2686,5),IF(AND(J2686&gt;3.3,J2686&lt;=4),INDEX([1]价格表!$B$4:$I$31,M2686,6),IF(AND(J2686&gt;4,J2686&lt;=5.5),INDEX([1]价格表!$B$4:$I$31,M2686,7),IF(J2686&gt;5.5,2.6+INDEX([1]价格表!$B$4:$I$31,M2686,8)*L2686)))))))</f>
        <v>2.15</v>
      </c>
      <c r="O2686" s="3"/>
      <c r="P2686" s="3"/>
      <c r="Q2686" s="3">
        <f t="shared" si="83"/>
        <v>0</v>
      </c>
    </row>
    <row r="2687" spans="1:17">
      <c r="A2687" s="11">
        <v>4607104514309</v>
      </c>
      <c r="B2687" s="1" t="s">
        <v>19</v>
      </c>
      <c r="C2687" s="12">
        <v>20210226</v>
      </c>
      <c r="D2687" s="12">
        <v>610538201209</v>
      </c>
      <c r="E2687" s="12" t="s">
        <v>19</v>
      </c>
      <c r="F2687" s="12">
        <v>20210308</v>
      </c>
      <c r="G2687" s="12" t="s">
        <v>20</v>
      </c>
      <c r="H2687" s="12" t="s">
        <v>29</v>
      </c>
      <c r="I2687" s="12" t="s">
        <v>97</v>
      </c>
      <c r="J2687" s="12">
        <v>1.34</v>
      </c>
      <c r="K2687" s="12" t="s">
        <v>23</v>
      </c>
      <c r="L2687">
        <f t="shared" si="82"/>
        <v>2</v>
      </c>
      <c r="M2687">
        <f>MATCH(H:H,[1]价格表!$B$4:$B$35,0)</f>
        <v>3</v>
      </c>
      <c r="N2687" s="4">
        <f>IF(J2687&lt;=0.3,INDEX([1]价格表!$B$4:$I$31,M2687,2),IF(AND(J2687&gt;0.3,J2687&lt;=1),INDEX([1]价格表!$B$4:$I$31,M2687,3),IF(AND(J2687&gt;1,J2687&lt;=2.2),INDEX([1]价格表!$B$4:$I$31,M2687,4),IF(AND(J2687&gt;2.2,J2687&lt;=3.3),INDEX([1]价格表!$B$4:$I$31,M2687,5),IF(AND(J2687&gt;3.3,J2687&lt;=4),INDEX([1]价格表!$B$4:$I$31,M2687,6),IF(AND(J2687&gt;4,J2687&lt;=5.5),INDEX([1]价格表!$B$4:$I$31,M2687,7),IF(J2687&gt;5.5,2.6+INDEX([1]价格表!$B$4:$I$31,M2687,8)*L2687)))))))</f>
        <v>2.15</v>
      </c>
      <c r="O2687" s="3"/>
      <c r="P2687" s="3"/>
      <c r="Q2687" s="3">
        <f t="shared" si="83"/>
        <v>0</v>
      </c>
    </row>
    <row r="2688" spans="1:17">
      <c r="A2688" s="11">
        <v>4607104514344</v>
      </c>
      <c r="B2688" s="1" t="s">
        <v>19</v>
      </c>
      <c r="C2688" s="12">
        <v>20210226</v>
      </c>
      <c r="D2688" s="12">
        <v>610538201209</v>
      </c>
      <c r="E2688" s="12" t="s">
        <v>19</v>
      </c>
      <c r="F2688" s="12">
        <v>20210308</v>
      </c>
      <c r="G2688" s="12" t="s">
        <v>20</v>
      </c>
      <c r="H2688" s="12" t="s">
        <v>40</v>
      </c>
      <c r="I2688" s="12" t="s">
        <v>268</v>
      </c>
      <c r="J2688" s="12">
        <v>1.4</v>
      </c>
      <c r="K2688" s="12" t="s">
        <v>23</v>
      </c>
      <c r="L2688">
        <f t="shared" si="82"/>
        <v>2</v>
      </c>
      <c r="M2688">
        <f>MATCH(H:H,[1]价格表!$B$4:$B$35,0)</f>
        <v>9</v>
      </c>
      <c r="N2688" s="4">
        <f>IF(J2688&lt;=0.3,INDEX([1]价格表!$B$4:$I$31,M2688,2),IF(AND(J2688&gt;0.3,J2688&lt;=1),INDEX([1]价格表!$B$4:$I$31,M2688,3),IF(AND(J2688&gt;1,J2688&lt;=2.2),INDEX([1]价格表!$B$4:$I$31,M2688,4),IF(AND(J2688&gt;2.2,J2688&lt;=3.3),INDEX([1]价格表!$B$4:$I$31,M2688,5),IF(AND(J2688&gt;3.3,J2688&lt;=4),INDEX([1]价格表!$B$4:$I$31,M2688,6),IF(AND(J2688&gt;4,J2688&lt;=5.5),INDEX([1]价格表!$B$4:$I$31,M2688,7),IF(J2688&gt;5.5,2.6+INDEX([1]价格表!$B$4:$I$31,M2688,8)*L2688)))))))</f>
        <v>2.15</v>
      </c>
      <c r="O2688" s="3"/>
      <c r="P2688" s="3"/>
      <c r="Q2688" s="3">
        <f t="shared" si="83"/>
        <v>0</v>
      </c>
    </row>
    <row r="2689" spans="1:17">
      <c r="A2689" s="11">
        <v>4607104514424</v>
      </c>
      <c r="B2689" s="1" t="s">
        <v>19</v>
      </c>
      <c r="C2689" s="12">
        <v>20210226</v>
      </c>
      <c r="D2689" s="12">
        <v>610538201209</v>
      </c>
      <c r="E2689" s="12" t="s">
        <v>19</v>
      </c>
      <c r="F2689" s="12">
        <v>20210308</v>
      </c>
      <c r="G2689" s="12" t="s">
        <v>20</v>
      </c>
      <c r="H2689" s="12" t="s">
        <v>226</v>
      </c>
      <c r="I2689" s="12" t="s">
        <v>269</v>
      </c>
      <c r="J2689" s="12">
        <v>2.32</v>
      </c>
      <c r="K2689" s="12" t="s">
        <v>23</v>
      </c>
      <c r="L2689">
        <f t="shared" si="82"/>
        <v>3</v>
      </c>
      <c r="M2689">
        <f>MATCH(H:H,[1]价格表!$B$4:$B$35,0)</f>
        <v>25</v>
      </c>
      <c r="N2689" s="4">
        <f>IF(J2689&lt;=0.3,INDEX([1]价格表!$B$4:$I$31,M2689,2),IF(AND(J2689&gt;0.3,J2689&lt;=1),INDEX([1]价格表!$B$4:$I$31,M2689,3),IF(AND(J2689&gt;1,J2689&lt;=2.2),INDEX([1]价格表!$B$4:$I$31,M2689,4),IF(AND(J2689&gt;2.2,J2689&lt;=3.3),INDEX([1]价格表!$B$4:$I$31,M2689,5),IF(AND(J2689&gt;3.3,J2689&lt;=4),INDEX([1]价格表!$B$4:$I$31,M2689,6),IF(AND(J2689&gt;4,J2689&lt;=5.5),INDEX([1]价格表!$B$4:$I$31,M2689,7),IF(J2689&gt;5.5,2.6+INDEX([1]价格表!$B$4:$I$31,M2689,8)*L2689)))))))</f>
        <v>2.5</v>
      </c>
      <c r="O2689" s="5">
        <v>1.38</v>
      </c>
      <c r="P2689" s="5">
        <v>2.15</v>
      </c>
      <c r="Q2689" s="3">
        <f t="shared" si="83"/>
        <v>-0.35</v>
      </c>
    </row>
    <row r="2690" spans="1:17">
      <c r="A2690" s="11">
        <v>4607104514485</v>
      </c>
      <c r="B2690" s="1" t="s">
        <v>19</v>
      </c>
      <c r="C2690" s="12">
        <v>20210226</v>
      </c>
      <c r="D2690" s="12">
        <v>610538201209</v>
      </c>
      <c r="E2690" s="12" t="s">
        <v>19</v>
      </c>
      <c r="F2690" s="12">
        <v>20210308</v>
      </c>
      <c r="G2690" s="12" t="s">
        <v>20</v>
      </c>
      <c r="H2690" s="12" t="s">
        <v>47</v>
      </c>
      <c r="I2690" s="12" t="s">
        <v>58</v>
      </c>
      <c r="J2690" s="12">
        <v>1.34</v>
      </c>
      <c r="K2690" s="12" t="s">
        <v>23</v>
      </c>
      <c r="L2690">
        <f t="shared" si="82"/>
        <v>2</v>
      </c>
      <c r="M2690">
        <f>MATCH(H:H,[1]价格表!$B$4:$B$35,0)</f>
        <v>12</v>
      </c>
      <c r="N2690" s="4">
        <f>IF(J2690&lt;=0.3,INDEX([1]价格表!$B$4:$I$31,M2690,2),IF(AND(J2690&gt;0.3,J2690&lt;=1),INDEX([1]价格表!$B$4:$I$31,M2690,3),IF(AND(J2690&gt;1,J2690&lt;=2.2),INDEX([1]价格表!$B$4:$I$31,M2690,4),IF(AND(J2690&gt;2.2,J2690&lt;=3.3),INDEX([1]价格表!$B$4:$I$31,M2690,5),IF(AND(J2690&gt;3.3,J2690&lt;=4),INDEX([1]价格表!$B$4:$I$31,M2690,6),IF(AND(J2690&gt;4,J2690&lt;=5.5),INDEX([1]价格表!$B$4:$I$31,M2690,7),IF(J2690&gt;5.5,2.6+INDEX([1]价格表!$B$4:$I$31,M2690,8)*L2690)))))))</f>
        <v>2.15</v>
      </c>
      <c r="O2690" s="3"/>
      <c r="P2690" s="3"/>
      <c r="Q2690" s="3">
        <f t="shared" si="83"/>
        <v>0</v>
      </c>
    </row>
    <row r="2691" spans="1:17">
      <c r="A2691" s="11">
        <v>4607104515416</v>
      </c>
      <c r="B2691" s="1" t="s">
        <v>19</v>
      </c>
      <c r="C2691" s="12">
        <v>20210226</v>
      </c>
      <c r="D2691" s="12">
        <v>610538201209</v>
      </c>
      <c r="E2691" s="12" t="s">
        <v>19</v>
      </c>
      <c r="F2691" s="12">
        <v>20210308</v>
      </c>
      <c r="G2691" s="12" t="s">
        <v>20</v>
      </c>
      <c r="H2691" s="12" t="s">
        <v>138</v>
      </c>
      <c r="I2691" s="12" t="s">
        <v>295</v>
      </c>
      <c r="J2691" s="12">
        <v>1.3</v>
      </c>
      <c r="K2691" s="12" t="s">
        <v>23</v>
      </c>
      <c r="L2691">
        <f t="shared" si="82"/>
        <v>2</v>
      </c>
      <c r="M2691">
        <f>MATCH(H:H,[1]价格表!$B$4:$B$35,0)</f>
        <v>23</v>
      </c>
      <c r="N2691" s="4">
        <f>IF(J2691&lt;=0.3,INDEX([1]价格表!$B$4:$I$31,M2691,2),IF(AND(J2691&gt;0.3,J2691&lt;=1),INDEX([1]价格表!$B$4:$I$31,M2691,3),IF(AND(J2691&gt;1,J2691&lt;=2.2),INDEX([1]价格表!$B$4:$I$31,M2691,4),IF(AND(J2691&gt;2.2,J2691&lt;=3.3),INDEX([1]价格表!$B$4:$I$31,M2691,5),IF(AND(J2691&gt;3.3,J2691&lt;=4),INDEX([1]价格表!$B$4:$I$31,M2691,6),IF(AND(J2691&gt;4,J2691&lt;=5.5),INDEX([1]价格表!$B$4:$I$31,M2691,7),IF(J2691&gt;5.5,2.6+INDEX([1]价格表!$B$4:$I$31,M2691,8)*L2691)))))))</f>
        <v>2.15</v>
      </c>
      <c r="O2691" s="3"/>
      <c r="P2691" s="3"/>
      <c r="Q2691" s="3">
        <f t="shared" si="83"/>
        <v>0</v>
      </c>
    </row>
    <row r="2692" spans="1:17">
      <c r="A2692" s="11">
        <v>4607104515593</v>
      </c>
      <c r="B2692" s="1" t="s">
        <v>19</v>
      </c>
      <c r="C2692" s="12">
        <v>20210226</v>
      </c>
      <c r="D2692" s="12">
        <v>610538201209</v>
      </c>
      <c r="E2692" s="12" t="s">
        <v>19</v>
      </c>
      <c r="F2692" s="12">
        <v>20210308</v>
      </c>
      <c r="G2692" s="12" t="s">
        <v>20</v>
      </c>
      <c r="H2692" s="12" t="s">
        <v>43</v>
      </c>
      <c r="I2692" s="12" t="s">
        <v>83</v>
      </c>
      <c r="J2692" s="12">
        <v>2.24</v>
      </c>
      <c r="K2692" s="12" t="s">
        <v>23</v>
      </c>
      <c r="L2692">
        <f t="shared" ref="L2692:L2755" si="84">ROUNDUP(J2692,0)</f>
        <v>3</v>
      </c>
      <c r="M2692">
        <f>MATCH(H:H,[1]价格表!$B$4:$B$35,0)</f>
        <v>4</v>
      </c>
      <c r="N2692" s="4">
        <f>IF(J2692&lt;=0.3,INDEX([1]价格表!$B$4:$I$31,M2692,2),IF(AND(J2692&gt;0.3,J2692&lt;=1),INDEX([1]价格表!$B$4:$I$31,M2692,3),IF(AND(J2692&gt;1,J2692&lt;=2.2),INDEX([1]价格表!$B$4:$I$31,M2692,4),IF(AND(J2692&gt;2.2,J2692&lt;=3.3),INDEX([1]价格表!$B$4:$I$31,M2692,5),IF(AND(J2692&gt;3.3,J2692&lt;=4),INDEX([1]价格表!$B$4:$I$31,M2692,6),IF(AND(J2692&gt;4,J2692&lt;=5.5),INDEX([1]价格表!$B$4:$I$31,M2692,7),IF(J2692&gt;5.5,2.6+INDEX([1]价格表!$B$4:$I$31,M2692,8)*L2692)))))))</f>
        <v>2.5</v>
      </c>
      <c r="O2692" s="3"/>
      <c r="P2692" s="3"/>
      <c r="Q2692" s="3">
        <f t="shared" ref="Q2692:Q2755" si="85">IF(P2692&gt;0,P2692-N2692,0)</f>
        <v>0</v>
      </c>
    </row>
    <row r="2693" spans="1:17">
      <c r="A2693" s="11">
        <v>4607104516053</v>
      </c>
      <c r="B2693" s="1" t="s">
        <v>19</v>
      </c>
      <c r="C2693" s="12">
        <v>20210226</v>
      </c>
      <c r="D2693" s="12">
        <v>610538201209</v>
      </c>
      <c r="E2693" s="12" t="s">
        <v>19</v>
      </c>
      <c r="F2693" s="12">
        <v>20210308</v>
      </c>
      <c r="G2693" s="12" t="s">
        <v>20</v>
      </c>
      <c r="H2693" s="12" t="s">
        <v>45</v>
      </c>
      <c r="I2693" s="12" t="s">
        <v>316</v>
      </c>
      <c r="J2693" s="12">
        <v>2.25</v>
      </c>
      <c r="K2693" s="12" t="s">
        <v>23</v>
      </c>
      <c r="L2693">
        <f t="shared" si="84"/>
        <v>3</v>
      </c>
      <c r="M2693">
        <f>MATCH(H:H,[1]价格表!$B$4:$B$35,0)</f>
        <v>20</v>
      </c>
      <c r="N2693" s="4">
        <f>IF(J2693&lt;=0.3,INDEX([1]价格表!$B$4:$I$31,M2693,2),IF(AND(J2693&gt;0.3,J2693&lt;=1),INDEX([1]价格表!$B$4:$I$31,M2693,3),IF(AND(J2693&gt;1,J2693&lt;=2.2),INDEX([1]价格表!$B$4:$I$31,M2693,4),IF(AND(J2693&gt;2.2,J2693&lt;=3.3),INDEX([1]价格表!$B$4:$I$31,M2693,5),IF(AND(J2693&gt;3.3,J2693&lt;=4),INDEX([1]价格表!$B$4:$I$31,M2693,6),IF(AND(J2693&gt;4,J2693&lt;=5.5),INDEX([1]价格表!$B$4:$I$31,M2693,7),IF(J2693&gt;5.5,2.6+INDEX([1]价格表!$B$4:$I$31,M2693,8)*L2693)))))))</f>
        <v>2.5</v>
      </c>
      <c r="O2693" s="3"/>
      <c r="P2693" s="3"/>
      <c r="Q2693" s="3">
        <f t="shared" si="85"/>
        <v>0</v>
      </c>
    </row>
    <row r="2694" spans="1:17">
      <c r="A2694" s="11">
        <v>4607104516110</v>
      </c>
      <c r="B2694" s="1" t="s">
        <v>19</v>
      </c>
      <c r="C2694" s="12">
        <v>20210226</v>
      </c>
      <c r="D2694" s="12">
        <v>610538201209</v>
      </c>
      <c r="E2694" s="12" t="s">
        <v>19</v>
      </c>
      <c r="F2694" s="12">
        <v>20210308</v>
      </c>
      <c r="G2694" s="12" t="s">
        <v>20</v>
      </c>
      <c r="H2694" s="12" t="s">
        <v>35</v>
      </c>
      <c r="I2694" s="12" t="s">
        <v>61</v>
      </c>
      <c r="J2694" s="12">
        <v>2.35</v>
      </c>
      <c r="K2694" s="12" t="s">
        <v>23</v>
      </c>
      <c r="L2694">
        <f t="shared" si="84"/>
        <v>3</v>
      </c>
      <c r="M2694">
        <f>MATCH(H:H,[1]价格表!$B$4:$B$35,0)</f>
        <v>11</v>
      </c>
      <c r="N2694" s="4">
        <f>IF(J2694&lt;=0.3,INDEX([1]价格表!$B$4:$I$31,M2694,2),IF(AND(J2694&gt;0.3,J2694&lt;=1),INDEX([1]价格表!$B$4:$I$31,M2694,3),IF(AND(J2694&gt;1,J2694&lt;=2.2),INDEX([1]价格表!$B$4:$I$31,M2694,4),IF(AND(J2694&gt;2.2,J2694&lt;=3.3),INDEX([1]价格表!$B$4:$I$31,M2694,5),IF(AND(J2694&gt;3.3,J2694&lt;=4),INDEX([1]价格表!$B$4:$I$31,M2694,6),IF(AND(J2694&gt;4,J2694&lt;=5.5),INDEX([1]价格表!$B$4:$I$31,M2694,7),IF(J2694&gt;5.5,2.6+INDEX([1]价格表!$B$4:$I$31,M2694,8)*L2694)))))))</f>
        <v>2.5</v>
      </c>
      <c r="O2694" s="3"/>
      <c r="P2694" s="3"/>
      <c r="Q2694" s="3">
        <f t="shared" si="85"/>
        <v>0</v>
      </c>
    </row>
    <row r="2695" spans="1:17">
      <c r="A2695" s="11">
        <v>4607104516188</v>
      </c>
      <c r="B2695" s="1" t="s">
        <v>19</v>
      </c>
      <c r="C2695" s="12">
        <v>20210226</v>
      </c>
      <c r="D2695" s="12">
        <v>610538201209</v>
      </c>
      <c r="E2695" s="12" t="s">
        <v>19</v>
      </c>
      <c r="F2695" s="12">
        <v>20210308</v>
      </c>
      <c r="G2695" s="12" t="s">
        <v>20</v>
      </c>
      <c r="H2695" s="12" t="s">
        <v>33</v>
      </c>
      <c r="I2695" s="12" t="s">
        <v>50</v>
      </c>
      <c r="J2695" s="12">
        <v>2.32</v>
      </c>
      <c r="K2695" s="12" t="s">
        <v>23</v>
      </c>
      <c r="L2695">
        <f t="shared" si="84"/>
        <v>3</v>
      </c>
      <c r="M2695">
        <f>MATCH(H:H,[1]价格表!$B$4:$B$35,0)</f>
        <v>7</v>
      </c>
      <c r="N2695" s="4">
        <f>IF(J2695&lt;=0.3,INDEX([1]价格表!$B$4:$I$31,M2695,2),IF(AND(J2695&gt;0.3,J2695&lt;=1),INDEX([1]价格表!$B$4:$I$31,M2695,3),IF(AND(J2695&gt;1,J2695&lt;=2.2),INDEX([1]价格表!$B$4:$I$31,M2695,4),IF(AND(J2695&gt;2.2,J2695&lt;=3.3),INDEX([1]价格表!$B$4:$I$31,M2695,5),IF(AND(J2695&gt;3.3,J2695&lt;=4),INDEX([1]价格表!$B$4:$I$31,M2695,6),IF(AND(J2695&gt;4,J2695&lt;=5.5),INDEX([1]价格表!$B$4:$I$31,M2695,7),IF(J2695&gt;5.5,2.6+INDEX([1]价格表!$B$4:$I$31,M2695,8)*L2695)))))))</f>
        <v>2.5</v>
      </c>
      <c r="O2695" s="3"/>
      <c r="P2695" s="3"/>
      <c r="Q2695" s="3">
        <f t="shared" si="85"/>
        <v>0</v>
      </c>
    </row>
    <row r="2696" spans="1:17">
      <c r="A2696" s="11">
        <v>4607104516250</v>
      </c>
      <c r="B2696" s="1" t="s">
        <v>19</v>
      </c>
      <c r="C2696" s="12">
        <v>20210226</v>
      </c>
      <c r="D2696" s="12">
        <v>610538201209</v>
      </c>
      <c r="E2696" s="12" t="s">
        <v>19</v>
      </c>
      <c r="F2696" s="12">
        <v>20210308</v>
      </c>
      <c r="G2696" s="12" t="s">
        <v>20</v>
      </c>
      <c r="H2696" s="12" t="s">
        <v>33</v>
      </c>
      <c r="I2696" s="12" t="s">
        <v>175</v>
      </c>
      <c r="J2696" s="12">
        <v>2.32</v>
      </c>
      <c r="K2696" s="12" t="s">
        <v>23</v>
      </c>
      <c r="L2696">
        <f t="shared" si="84"/>
        <v>3</v>
      </c>
      <c r="M2696">
        <f>MATCH(H:H,[1]价格表!$B$4:$B$35,0)</f>
        <v>7</v>
      </c>
      <c r="N2696" s="4">
        <f>IF(J2696&lt;=0.3,INDEX([1]价格表!$B$4:$I$31,M2696,2),IF(AND(J2696&gt;0.3,J2696&lt;=1),INDEX([1]价格表!$B$4:$I$31,M2696,3),IF(AND(J2696&gt;1,J2696&lt;=2.2),INDEX([1]价格表!$B$4:$I$31,M2696,4),IF(AND(J2696&gt;2.2,J2696&lt;=3.3),INDEX([1]价格表!$B$4:$I$31,M2696,5),IF(AND(J2696&gt;3.3,J2696&lt;=4),INDEX([1]价格表!$B$4:$I$31,M2696,6),IF(AND(J2696&gt;4,J2696&lt;=5.5),INDEX([1]价格表!$B$4:$I$31,M2696,7),IF(J2696&gt;5.5,2.6+INDEX([1]价格表!$B$4:$I$31,M2696,8)*L2696)))))))</f>
        <v>2.5</v>
      </c>
      <c r="O2696" s="3"/>
      <c r="P2696" s="3"/>
      <c r="Q2696" s="3">
        <f t="shared" si="85"/>
        <v>0</v>
      </c>
    </row>
    <row r="2697" spans="1:17">
      <c r="A2697" s="11">
        <v>4607104516532</v>
      </c>
      <c r="B2697" s="1" t="s">
        <v>19</v>
      </c>
      <c r="C2697" s="12">
        <v>20210226</v>
      </c>
      <c r="D2697" s="12">
        <v>610538201209</v>
      </c>
      <c r="E2697" s="12" t="s">
        <v>19</v>
      </c>
      <c r="F2697" s="12">
        <v>20210308</v>
      </c>
      <c r="G2697" s="12" t="s">
        <v>20</v>
      </c>
      <c r="H2697" s="12" t="s">
        <v>29</v>
      </c>
      <c r="I2697" s="12" t="s">
        <v>123</v>
      </c>
      <c r="J2697" s="12">
        <v>1.43</v>
      </c>
      <c r="K2697" s="12" t="s">
        <v>23</v>
      </c>
      <c r="L2697">
        <f t="shared" si="84"/>
        <v>2</v>
      </c>
      <c r="M2697">
        <f>MATCH(H:H,[1]价格表!$B$4:$B$35,0)</f>
        <v>3</v>
      </c>
      <c r="N2697" s="4">
        <f>IF(J2697&lt;=0.3,INDEX([1]价格表!$B$4:$I$31,M2697,2),IF(AND(J2697&gt;0.3,J2697&lt;=1),INDEX([1]价格表!$B$4:$I$31,M2697,3),IF(AND(J2697&gt;1,J2697&lt;=2.2),INDEX([1]价格表!$B$4:$I$31,M2697,4),IF(AND(J2697&gt;2.2,J2697&lt;=3.3),INDEX([1]价格表!$B$4:$I$31,M2697,5),IF(AND(J2697&gt;3.3,J2697&lt;=4),INDEX([1]价格表!$B$4:$I$31,M2697,6),IF(AND(J2697&gt;4,J2697&lt;=5.5),INDEX([1]价格表!$B$4:$I$31,M2697,7),IF(J2697&gt;5.5,2.6+INDEX([1]价格表!$B$4:$I$31,M2697,8)*L2697)))))))</f>
        <v>2.15</v>
      </c>
      <c r="O2697" s="3"/>
      <c r="P2697" s="3"/>
      <c r="Q2697" s="3">
        <f t="shared" si="85"/>
        <v>0</v>
      </c>
    </row>
    <row r="2698" spans="1:17">
      <c r="A2698" s="11">
        <v>4607104516972</v>
      </c>
      <c r="B2698" s="1" t="s">
        <v>19</v>
      </c>
      <c r="C2698" s="12">
        <v>20210226</v>
      </c>
      <c r="D2698" s="12">
        <v>610538201209</v>
      </c>
      <c r="E2698" s="12" t="s">
        <v>19</v>
      </c>
      <c r="F2698" s="12">
        <v>20210308</v>
      </c>
      <c r="G2698" s="12" t="s">
        <v>20</v>
      </c>
      <c r="H2698" s="12" t="s">
        <v>21</v>
      </c>
      <c r="I2698" s="12" t="s">
        <v>264</v>
      </c>
      <c r="J2698" s="12">
        <v>2.29</v>
      </c>
      <c r="K2698" s="12" t="s">
        <v>23</v>
      </c>
      <c r="L2698">
        <f t="shared" si="84"/>
        <v>3</v>
      </c>
      <c r="M2698">
        <f>MATCH(H:H,[1]价格表!$B$4:$B$35,0)</f>
        <v>15</v>
      </c>
      <c r="N2698" s="4">
        <f>IF(J2698&lt;=0.3,INDEX([1]价格表!$B$4:$I$31,M2698,2),IF(AND(J2698&gt;0.3,J2698&lt;=1),INDEX([1]价格表!$B$4:$I$31,M2698,3),IF(AND(J2698&gt;1,J2698&lt;=2.2),INDEX([1]价格表!$B$4:$I$31,M2698,4),IF(AND(J2698&gt;2.2,J2698&lt;=3.3),INDEX([1]价格表!$B$4:$I$31,M2698,5),IF(AND(J2698&gt;3.3,J2698&lt;=4),INDEX([1]价格表!$B$4:$I$31,M2698,6),IF(AND(J2698&gt;4,J2698&lt;=5.5),INDEX([1]价格表!$B$4:$I$31,M2698,7),IF(J2698&gt;5.5,2.6+INDEX([1]价格表!$B$4:$I$31,M2698,8)*L2698)))))))</f>
        <v>2.5</v>
      </c>
      <c r="O2698" s="3"/>
      <c r="P2698" s="3"/>
      <c r="Q2698" s="3">
        <f t="shared" si="85"/>
        <v>0</v>
      </c>
    </row>
    <row r="2699" spans="1:17">
      <c r="A2699" s="11">
        <v>4607104517363</v>
      </c>
      <c r="B2699" s="1" t="s">
        <v>19</v>
      </c>
      <c r="C2699" s="12">
        <v>20210226</v>
      </c>
      <c r="D2699" s="12">
        <v>610538201209</v>
      </c>
      <c r="E2699" s="12" t="s">
        <v>19</v>
      </c>
      <c r="F2699" s="12">
        <v>20210308</v>
      </c>
      <c r="G2699" s="12" t="s">
        <v>20</v>
      </c>
      <c r="H2699" s="12" t="s">
        <v>138</v>
      </c>
      <c r="I2699" s="12" t="s">
        <v>139</v>
      </c>
      <c r="J2699" s="12">
        <v>1.4</v>
      </c>
      <c r="K2699" s="12" t="s">
        <v>23</v>
      </c>
      <c r="L2699">
        <f t="shared" si="84"/>
        <v>2</v>
      </c>
      <c r="M2699">
        <f>MATCH(H:H,[1]价格表!$B$4:$B$35,0)</f>
        <v>23</v>
      </c>
      <c r="N2699" s="4">
        <f>IF(J2699&lt;=0.3,INDEX([1]价格表!$B$4:$I$31,M2699,2),IF(AND(J2699&gt;0.3,J2699&lt;=1),INDEX([1]价格表!$B$4:$I$31,M2699,3),IF(AND(J2699&gt;1,J2699&lt;=2.2),INDEX([1]价格表!$B$4:$I$31,M2699,4),IF(AND(J2699&gt;2.2,J2699&lt;=3.3),INDEX([1]价格表!$B$4:$I$31,M2699,5),IF(AND(J2699&gt;3.3,J2699&lt;=4),INDEX([1]价格表!$B$4:$I$31,M2699,6),IF(AND(J2699&gt;4,J2699&lt;=5.5),INDEX([1]价格表!$B$4:$I$31,M2699,7),IF(J2699&gt;5.5,2.6+INDEX([1]价格表!$B$4:$I$31,M2699,8)*L2699)))))))</f>
        <v>2.15</v>
      </c>
      <c r="O2699" s="3"/>
      <c r="P2699" s="3"/>
      <c r="Q2699" s="3">
        <f t="shared" si="85"/>
        <v>0</v>
      </c>
    </row>
    <row r="2700" spans="1:17">
      <c r="A2700" s="11">
        <v>4607104517546</v>
      </c>
      <c r="B2700" s="1" t="s">
        <v>19</v>
      </c>
      <c r="C2700" s="12">
        <v>20210226</v>
      </c>
      <c r="D2700" s="12">
        <v>610538201209</v>
      </c>
      <c r="E2700" s="12" t="s">
        <v>19</v>
      </c>
      <c r="F2700" s="12">
        <v>20210308</v>
      </c>
      <c r="G2700" s="12" t="s">
        <v>20</v>
      </c>
      <c r="H2700" s="12" t="s">
        <v>33</v>
      </c>
      <c r="I2700" s="12" t="s">
        <v>247</v>
      </c>
      <c r="J2700" s="12">
        <v>2.38</v>
      </c>
      <c r="K2700" s="12" t="s">
        <v>23</v>
      </c>
      <c r="L2700">
        <f t="shared" si="84"/>
        <v>3</v>
      </c>
      <c r="M2700">
        <f>MATCH(H:H,[1]价格表!$B$4:$B$35,0)</f>
        <v>7</v>
      </c>
      <c r="N2700" s="4">
        <f>IF(J2700&lt;=0.3,INDEX([1]价格表!$B$4:$I$31,M2700,2),IF(AND(J2700&gt;0.3,J2700&lt;=1),INDEX([1]价格表!$B$4:$I$31,M2700,3),IF(AND(J2700&gt;1,J2700&lt;=2.2),INDEX([1]价格表!$B$4:$I$31,M2700,4),IF(AND(J2700&gt;2.2,J2700&lt;=3.3),INDEX([1]价格表!$B$4:$I$31,M2700,5),IF(AND(J2700&gt;3.3,J2700&lt;=4),INDEX([1]价格表!$B$4:$I$31,M2700,6),IF(AND(J2700&gt;4,J2700&lt;=5.5),INDEX([1]价格表!$B$4:$I$31,M2700,7),IF(J2700&gt;5.5,2.6+INDEX([1]价格表!$B$4:$I$31,M2700,8)*L2700)))))))</f>
        <v>2.5</v>
      </c>
      <c r="O2700" s="3"/>
      <c r="P2700" s="3"/>
      <c r="Q2700" s="3">
        <f t="shared" si="85"/>
        <v>0</v>
      </c>
    </row>
    <row r="2701" spans="1:17">
      <c r="A2701" s="11">
        <v>4607104519857</v>
      </c>
      <c r="B2701" s="1" t="s">
        <v>19</v>
      </c>
      <c r="C2701" s="12">
        <v>20210226</v>
      </c>
      <c r="D2701" s="12">
        <v>610538201209</v>
      </c>
      <c r="E2701" s="12" t="s">
        <v>19</v>
      </c>
      <c r="F2701" s="12">
        <v>20210308</v>
      </c>
      <c r="G2701" s="12" t="s">
        <v>20</v>
      </c>
      <c r="H2701" s="12" t="s">
        <v>161</v>
      </c>
      <c r="I2701" s="12" t="s">
        <v>162</v>
      </c>
      <c r="J2701" s="12">
        <v>1.35</v>
      </c>
      <c r="K2701" s="12" t="s">
        <v>23</v>
      </c>
      <c r="L2701">
        <f t="shared" si="84"/>
        <v>2</v>
      </c>
      <c r="M2701">
        <f>MATCH(H:H,[1]价格表!$B$4:$B$35,0)</f>
        <v>13</v>
      </c>
      <c r="N2701" s="4">
        <f>IF(J2701&lt;=0.3,INDEX([1]价格表!$B$4:$I$31,M2701,2),IF(AND(J2701&gt;0.3,J2701&lt;=1),INDEX([1]价格表!$B$4:$I$31,M2701,3),IF(AND(J2701&gt;1,J2701&lt;=2.2),INDEX([1]价格表!$B$4:$I$31,M2701,4),IF(AND(J2701&gt;2.2,J2701&lt;=3.3),INDEX([1]价格表!$B$4:$I$31,M2701,5),IF(AND(J2701&gt;3.3,J2701&lt;=4),INDEX([1]价格表!$B$4:$I$31,M2701,6),IF(AND(J2701&gt;4,J2701&lt;=5.5),INDEX([1]价格表!$B$4:$I$31,M2701,7),IF(J2701&gt;5.5,2.6+INDEX([1]价格表!$B$4:$I$31,M2701,8)*L2701)))))))</f>
        <v>2.15</v>
      </c>
      <c r="O2701" s="3"/>
      <c r="P2701" s="3"/>
      <c r="Q2701" s="3">
        <f t="shared" si="85"/>
        <v>0</v>
      </c>
    </row>
    <row r="2702" spans="1:17">
      <c r="A2702" s="11">
        <v>4607104519946</v>
      </c>
      <c r="B2702" s="1" t="s">
        <v>19</v>
      </c>
      <c r="C2702" s="12">
        <v>20210226</v>
      </c>
      <c r="D2702" s="12">
        <v>610538201209</v>
      </c>
      <c r="E2702" s="12" t="s">
        <v>19</v>
      </c>
      <c r="F2702" s="12">
        <v>20210308</v>
      </c>
      <c r="G2702" s="12" t="s">
        <v>20</v>
      </c>
      <c r="H2702" s="12" t="s">
        <v>24</v>
      </c>
      <c r="I2702" s="12" t="s">
        <v>228</v>
      </c>
      <c r="J2702" s="12">
        <v>1.33</v>
      </c>
      <c r="K2702" s="12" t="s">
        <v>23</v>
      </c>
      <c r="L2702">
        <f t="shared" si="84"/>
        <v>2</v>
      </c>
      <c r="M2702">
        <f>MATCH(H:H,[1]价格表!$B$4:$B$35,0)</f>
        <v>1</v>
      </c>
      <c r="N2702" s="4">
        <f>IF(J2702&lt;=0.3,INDEX([1]价格表!$B$4:$I$31,M2702,2),IF(AND(J2702&gt;0.3,J2702&lt;=1),INDEX([1]价格表!$B$4:$I$31,M2702,3),IF(AND(J2702&gt;1,J2702&lt;=2.2),INDEX([1]价格表!$B$4:$I$31,M2702,4),IF(AND(J2702&gt;2.2,J2702&lt;=3.3),INDEX([1]价格表!$B$4:$I$31,M2702,5),IF(AND(J2702&gt;3.3,J2702&lt;=4),INDEX([1]价格表!$B$4:$I$31,M2702,6),IF(AND(J2702&gt;4,J2702&lt;=5.5),INDEX([1]价格表!$B$4:$I$31,M2702,7),IF(J2702&gt;5.5,2.6+INDEX([1]价格表!$B$4:$I$31,M2702,8)*L2702)))))))</f>
        <v>2.15</v>
      </c>
      <c r="O2702" s="3"/>
      <c r="P2702" s="3"/>
      <c r="Q2702" s="3">
        <f t="shared" si="85"/>
        <v>0</v>
      </c>
    </row>
    <row r="2703" spans="1:17">
      <c r="A2703" s="11">
        <v>4607104519969</v>
      </c>
      <c r="B2703" s="1" t="s">
        <v>19</v>
      </c>
      <c r="C2703" s="12">
        <v>20210226</v>
      </c>
      <c r="D2703" s="12">
        <v>610538201209</v>
      </c>
      <c r="E2703" s="12" t="s">
        <v>19</v>
      </c>
      <c r="F2703" s="12">
        <v>20210308</v>
      </c>
      <c r="G2703" s="12" t="s">
        <v>20</v>
      </c>
      <c r="H2703" s="12" t="s">
        <v>33</v>
      </c>
      <c r="I2703" s="12" t="s">
        <v>34</v>
      </c>
      <c r="J2703" s="12">
        <v>2.32</v>
      </c>
      <c r="K2703" s="12" t="s">
        <v>23</v>
      </c>
      <c r="L2703">
        <f t="shared" si="84"/>
        <v>3</v>
      </c>
      <c r="M2703">
        <f>MATCH(H:H,[1]价格表!$B$4:$B$35,0)</f>
        <v>7</v>
      </c>
      <c r="N2703" s="4">
        <f>IF(J2703&lt;=0.3,INDEX([1]价格表!$B$4:$I$31,M2703,2),IF(AND(J2703&gt;0.3,J2703&lt;=1),INDEX([1]价格表!$B$4:$I$31,M2703,3),IF(AND(J2703&gt;1,J2703&lt;=2.2),INDEX([1]价格表!$B$4:$I$31,M2703,4),IF(AND(J2703&gt;2.2,J2703&lt;=3.3),INDEX([1]价格表!$B$4:$I$31,M2703,5),IF(AND(J2703&gt;3.3,J2703&lt;=4),INDEX([1]价格表!$B$4:$I$31,M2703,6),IF(AND(J2703&gt;4,J2703&lt;=5.5),INDEX([1]价格表!$B$4:$I$31,M2703,7),IF(J2703&gt;5.5,2.6+INDEX([1]价格表!$B$4:$I$31,M2703,8)*L2703)))))))</f>
        <v>2.5</v>
      </c>
      <c r="O2703" s="5">
        <v>1.38</v>
      </c>
      <c r="P2703" s="5">
        <v>2.15</v>
      </c>
      <c r="Q2703" s="3">
        <f t="shared" si="85"/>
        <v>-0.35</v>
      </c>
    </row>
    <row r="2704" spans="1:17">
      <c r="A2704" s="11">
        <v>4607104520064</v>
      </c>
      <c r="B2704" s="1" t="s">
        <v>19</v>
      </c>
      <c r="C2704" s="12">
        <v>20210226</v>
      </c>
      <c r="D2704" s="12">
        <v>610538201209</v>
      </c>
      <c r="E2704" s="12" t="s">
        <v>19</v>
      </c>
      <c r="F2704" s="12">
        <v>20210308</v>
      </c>
      <c r="G2704" s="12" t="s">
        <v>20</v>
      </c>
      <c r="H2704" s="12" t="s">
        <v>132</v>
      </c>
      <c r="I2704" s="12" t="s">
        <v>133</v>
      </c>
      <c r="J2704" s="12">
        <v>2.32</v>
      </c>
      <c r="K2704" s="12" t="s">
        <v>23</v>
      </c>
      <c r="L2704">
        <f t="shared" si="84"/>
        <v>3</v>
      </c>
      <c r="M2704">
        <f>MATCH(H:H,[1]价格表!$B$4:$B$35,0)</f>
        <v>19</v>
      </c>
      <c r="N2704" s="4">
        <f>IF(J2704&lt;=0.3,INDEX([1]价格表!$B$4:$I$31,M2704,2),IF(AND(J2704&gt;0.3,J2704&lt;=1),INDEX([1]价格表!$B$4:$I$31,M2704,3),IF(AND(J2704&gt;1,J2704&lt;=2.2),INDEX([1]价格表!$B$4:$I$31,M2704,4),IF(AND(J2704&gt;2.2,J2704&lt;=3.3),INDEX([1]价格表!$B$4:$I$31,M2704,5),IF(AND(J2704&gt;3.3,J2704&lt;=4),INDEX([1]价格表!$B$4:$I$31,M2704,6),IF(AND(J2704&gt;4,J2704&lt;=5.5),INDEX([1]价格表!$B$4:$I$31,M2704,7),IF(J2704&gt;5.5,2.6+INDEX([1]价格表!$B$4:$I$31,M2704,8)*L2704)))))))</f>
        <v>2.5</v>
      </c>
      <c r="O2704" s="5">
        <v>1.38</v>
      </c>
      <c r="P2704" s="5">
        <v>2.15</v>
      </c>
      <c r="Q2704" s="3">
        <f t="shared" si="85"/>
        <v>-0.35</v>
      </c>
    </row>
    <row r="2705" spans="1:17">
      <c r="A2705" s="11">
        <v>4607104520167</v>
      </c>
      <c r="B2705" s="1" t="s">
        <v>19</v>
      </c>
      <c r="C2705" s="12">
        <v>20210226</v>
      </c>
      <c r="D2705" s="12">
        <v>610538201209</v>
      </c>
      <c r="E2705" s="12" t="s">
        <v>19</v>
      </c>
      <c r="F2705" s="12">
        <v>20210308</v>
      </c>
      <c r="G2705" s="12" t="s">
        <v>20</v>
      </c>
      <c r="H2705" s="12" t="s">
        <v>33</v>
      </c>
      <c r="I2705" s="12" t="s">
        <v>292</v>
      </c>
      <c r="J2705" s="12">
        <v>2.32</v>
      </c>
      <c r="K2705" s="12" t="s">
        <v>23</v>
      </c>
      <c r="L2705">
        <f t="shared" si="84"/>
        <v>3</v>
      </c>
      <c r="M2705">
        <f>MATCH(H:H,[1]价格表!$B$4:$B$35,0)</f>
        <v>7</v>
      </c>
      <c r="N2705" s="4">
        <f>IF(J2705&lt;=0.3,INDEX([1]价格表!$B$4:$I$31,M2705,2),IF(AND(J2705&gt;0.3,J2705&lt;=1),INDEX([1]价格表!$B$4:$I$31,M2705,3),IF(AND(J2705&gt;1,J2705&lt;=2.2),INDEX([1]价格表!$B$4:$I$31,M2705,4),IF(AND(J2705&gt;2.2,J2705&lt;=3.3),INDEX([1]价格表!$B$4:$I$31,M2705,5),IF(AND(J2705&gt;3.3,J2705&lt;=4),INDEX([1]价格表!$B$4:$I$31,M2705,6),IF(AND(J2705&gt;4,J2705&lt;=5.5),INDEX([1]价格表!$B$4:$I$31,M2705,7),IF(J2705&gt;5.5,2.6+INDEX([1]价格表!$B$4:$I$31,M2705,8)*L2705)))))))</f>
        <v>2.5</v>
      </c>
      <c r="O2705" s="5">
        <v>1.38</v>
      </c>
      <c r="P2705" s="5">
        <v>2.15</v>
      </c>
      <c r="Q2705" s="3">
        <f t="shared" si="85"/>
        <v>-0.35</v>
      </c>
    </row>
    <row r="2706" spans="1:17">
      <c r="A2706" s="11">
        <v>4607104520258</v>
      </c>
      <c r="B2706" s="1" t="s">
        <v>19</v>
      </c>
      <c r="C2706" s="12">
        <v>20210226</v>
      </c>
      <c r="D2706" s="12">
        <v>610538201209</v>
      </c>
      <c r="E2706" s="12" t="s">
        <v>19</v>
      </c>
      <c r="F2706" s="12">
        <v>20210308</v>
      </c>
      <c r="G2706" s="12" t="s">
        <v>20</v>
      </c>
      <c r="H2706" s="12" t="s">
        <v>132</v>
      </c>
      <c r="I2706" s="12" t="s">
        <v>172</v>
      </c>
      <c r="J2706" s="12">
        <v>2.63</v>
      </c>
      <c r="K2706" s="12" t="s">
        <v>23</v>
      </c>
      <c r="L2706">
        <f t="shared" si="84"/>
        <v>3</v>
      </c>
      <c r="M2706">
        <f>MATCH(H:H,[1]价格表!$B$4:$B$35,0)</f>
        <v>19</v>
      </c>
      <c r="N2706" s="4">
        <f>IF(J2706&lt;=0.3,INDEX([1]价格表!$B$4:$I$31,M2706,2),IF(AND(J2706&gt;0.3,J2706&lt;=1),INDEX([1]价格表!$B$4:$I$31,M2706,3),IF(AND(J2706&gt;1,J2706&lt;=2.2),INDEX([1]价格表!$B$4:$I$31,M2706,4),IF(AND(J2706&gt;2.2,J2706&lt;=3.3),INDEX([1]价格表!$B$4:$I$31,M2706,5),IF(AND(J2706&gt;3.3,J2706&lt;=4),INDEX([1]价格表!$B$4:$I$31,M2706,6),IF(AND(J2706&gt;4,J2706&lt;=5.5),INDEX([1]价格表!$B$4:$I$31,M2706,7),IF(J2706&gt;5.5,2.6+INDEX([1]价格表!$B$4:$I$31,M2706,8)*L2706)))))))</f>
        <v>2.5</v>
      </c>
      <c r="O2706" s="5">
        <v>1.38</v>
      </c>
      <c r="P2706" s="5">
        <v>2.15</v>
      </c>
      <c r="Q2706" s="3">
        <f t="shared" si="85"/>
        <v>-0.35</v>
      </c>
    </row>
    <row r="2707" spans="1:17">
      <c r="A2707" s="11">
        <v>4607104520493</v>
      </c>
      <c r="B2707" s="1" t="s">
        <v>19</v>
      </c>
      <c r="C2707" s="12">
        <v>20210226</v>
      </c>
      <c r="D2707" s="12">
        <v>610538201209</v>
      </c>
      <c r="E2707" s="12" t="s">
        <v>19</v>
      </c>
      <c r="F2707" s="12">
        <v>20210308</v>
      </c>
      <c r="G2707" s="12" t="s">
        <v>20</v>
      </c>
      <c r="H2707" s="12" t="s">
        <v>21</v>
      </c>
      <c r="I2707" s="12" t="s">
        <v>301</v>
      </c>
      <c r="J2707" s="12">
        <v>1.34</v>
      </c>
      <c r="K2707" s="12" t="s">
        <v>23</v>
      </c>
      <c r="L2707">
        <f t="shared" si="84"/>
        <v>2</v>
      </c>
      <c r="M2707">
        <f>MATCH(H:H,[1]价格表!$B$4:$B$35,0)</f>
        <v>15</v>
      </c>
      <c r="N2707" s="4">
        <f>IF(J2707&lt;=0.3,INDEX([1]价格表!$B$4:$I$31,M2707,2),IF(AND(J2707&gt;0.3,J2707&lt;=1),INDEX([1]价格表!$B$4:$I$31,M2707,3),IF(AND(J2707&gt;1,J2707&lt;=2.2),INDEX([1]价格表!$B$4:$I$31,M2707,4),IF(AND(J2707&gt;2.2,J2707&lt;=3.3),INDEX([1]价格表!$B$4:$I$31,M2707,5),IF(AND(J2707&gt;3.3,J2707&lt;=4),INDEX([1]价格表!$B$4:$I$31,M2707,6),IF(AND(J2707&gt;4,J2707&lt;=5.5),INDEX([1]价格表!$B$4:$I$31,M2707,7),IF(J2707&gt;5.5,2.6+INDEX([1]价格表!$B$4:$I$31,M2707,8)*L2707)))))))</f>
        <v>2.15</v>
      </c>
      <c r="O2707" s="3"/>
      <c r="P2707" s="3"/>
      <c r="Q2707" s="3">
        <f t="shared" si="85"/>
        <v>0</v>
      </c>
    </row>
    <row r="2708" spans="1:17">
      <c r="A2708" s="11">
        <v>4607104520602</v>
      </c>
      <c r="B2708" s="1" t="s">
        <v>19</v>
      </c>
      <c r="C2708" s="12">
        <v>20210226</v>
      </c>
      <c r="D2708" s="12">
        <v>610538201209</v>
      </c>
      <c r="E2708" s="12" t="s">
        <v>19</v>
      </c>
      <c r="F2708" s="12">
        <v>20210308</v>
      </c>
      <c r="G2708" s="12" t="s">
        <v>20</v>
      </c>
      <c r="H2708" s="12" t="s">
        <v>226</v>
      </c>
      <c r="I2708" s="12" t="s">
        <v>297</v>
      </c>
      <c r="J2708" s="12">
        <v>2.37</v>
      </c>
      <c r="K2708" s="12" t="s">
        <v>23</v>
      </c>
      <c r="L2708">
        <f t="shared" si="84"/>
        <v>3</v>
      </c>
      <c r="M2708">
        <f>MATCH(H:H,[1]价格表!$B$4:$B$35,0)</f>
        <v>25</v>
      </c>
      <c r="N2708" s="4">
        <f>IF(J2708&lt;=0.3,INDEX([1]价格表!$B$4:$I$31,M2708,2),IF(AND(J2708&gt;0.3,J2708&lt;=1),INDEX([1]价格表!$B$4:$I$31,M2708,3),IF(AND(J2708&gt;1,J2708&lt;=2.2),INDEX([1]价格表!$B$4:$I$31,M2708,4),IF(AND(J2708&gt;2.2,J2708&lt;=3.3),INDEX([1]价格表!$B$4:$I$31,M2708,5),IF(AND(J2708&gt;3.3,J2708&lt;=4),INDEX([1]价格表!$B$4:$I$31,M2708,6),IF(AND(J2708&gt;4,J2708&lt;=5.5),INDEX([1]价格表!$B$4:$I$31,M2708,7),IF(J2708&gt;5.5,2.6+INDEX([1]价格表!$B$4:$I$31,M2708,8)*L2708)))))))</f>
        <v>2.5</v>
      </c>
      <c r="O2708" s="5">
        <v>1.38</v>
      </c>
      <c r="P2708" s="5">
        <v>2.15</v>
      </c>
      <c r="Q2708" s="3">
        <f t="shared" si="85"/>
        <v>-0.35</v>
      </c>
    </row>
    <row r="2709" spans="1:17">
      <c r="A2709" s="11">
        <v>4607107761602</v>
      </c>
      <c r="B2709" s="1" t="s">
        <v>19</v>
      </c>
      <c r="C2709" s="12">
        <v>20210226</v>
      </c>
      <c r="D2709" s="12">
        <v>610538201209</v>
      </c>
      <c r="E2709" s="12" t="s">
        <v>19</v>
      </c>
      <c r="F2709" s="12">
        <v>20210308</v>
      </c>
      <c r="G2709" s="12" t="s">
        <v>20</v>
      </c>
      <c r="H2709" s="12" t="s">
        <v>21</v>
      </c>
      <c r="I2709" s="12" t="s">
        <v>71</v>
      </c>
      <c r="J2709" s="12">
        <v>2.76</v>
      </c>
      <c r="K2709" s="12" t="s">
        <v>23</v>
      </c>
      <c r="L2709">
        <f t="shared" si="84"/>
        <v>3</v>
      </c>
      <c r="M2709">
        <f>MATCH(H:H,[1]价格表!$B$4:$B$35,0)</f>
        <v>15</v>
      </c>
      <c r="N2709" s="4">
        <f>IF(J2709&lt;=0.3,INDEX([1]价格表!$B$4:$I$31,M2709,2),IF(AND(J2709&gt;0.3,J2709&lt;=1),INDEX([1]价格表!$B$4:$I$31,M2709,3),IF(AND(J2709&gt;1,J2709&lt;=2.2),INDEX([1]价格表!$B$4:$I$31,M2709,4),IF(AND(J2709&gt;2.2,J2709&lt;=3.3),INDEX([1]价格表!$B$4:$I$31,M2709,5),IF(AND(J2709&gt;3.3,J2709&lt;=4),INDEX([1]价格表!$B$4:$I$31,M2709,6),IF(AND(J2709&gt;4,J2709&lt;=5.5),INDEX([1]价格表!$B$4:$I$31,M2709,7),IF(J2709&gt;5.5,2.6+INDEX([1]价格表!$B$4:$I$31,M2709,8)*L2709)))))))</f>
        <v>2.5</v>
      </c>
      <c r="O2709" s="3"/>
      <c r="P2709" s="3"/>
      <c r="Q2709" s="3">
        <f t="shared" si="85"/>
        <v>0</v>
      </c>
    </row>
    <row r="2710" spans="1:17">
      <c r="A2710" s="11">
        <v>4607107761874</v>
      </c>
      <c r="B2710" s="1" t="s">
        <v>19</v>
      </c>
      <c r="C2710" s="12">
        <v>20210226</v>
      </c>
      <c r="D2710" s="12">
        <v>610538201209</v>
      </c>
      <c r="E2710" s="12" t="s">
        <v>19</v>
      </c>
      <c r="F2710" s="12">
        <v>20210308</v>
      </c>
      <c r="G2710" s="12" t="s">
        <v>20</v>
      </c>
      <c r="H2710" s="12" t="s">
        <v>29</v>
      </c>
      <c r="I2710" s="12" t="s">
        <v>123</v>
      </c>
      <c r="J2710" s="12">
        <v>2.16</v>
      </c>
      <c r="K2710" s="12" t="s">
        <v>23</v>
      </c>
      <c r="L2710">
        <f t="shared" si="84"/>
        <v>3</v>
      </c>
      <c r="M2710">
        <f>MATCH(H:H,[1]价格表!$B$4:$B$35,0)</f>
        <v>3</v>
      </c>
      <c r="N2710" s="4">
        <f>IF(J2710&lt;=0.3,INDEX([1]价格表!$B$4:$I$31,M2710,2),IF(AND(J2710&gt;0.3,J2710&lt;=1),INDEX([1]价格表!$B$4:$I$31,M2710,3),IF(AND(J2710&gt;1,J2710&lt;=2.2),INDEX([1]价格表!$B$4:$I$31,M2710,4),IF(AND(J2710&gt;2.2,J2710&lt;=3.3),INDEX([1]价格表!$B$4:$I$31,M2710,5),IF(AND(J2710&gt;3.3,J2710&lt;=4),INDEX([1]价格表!$B$4:$I$31,M2710,6),IF(AND(J2710&gt;4,J2710&lt;=5.5),INDEX([1]价格表!$B$4:$I$31,M2710,7),IF(J2710&gt;5.5,2.6+INDEX([1]价格表!$B$4:$I$31,M2710,8)*L2710)))))))</f>
        <v>2.15</v>
      </c>
      <c r="O2710" s="3"/>
      <c r="P2710" s="3"/>
      <c r="Q2710" s="3">
        <f t="shared" si="85"/>
        <v>0</v>
      </c>
    </row>
    <row r="2711" spans="1:17">
      <c r="A2711" s="11">
        <v>4607107761978</v>
      </c>
      <c r="B2711" s="1" t="s">
        <v>19</v>
      </c>
      <c r="C2711" s="12">
        <v>20210226</v>
      </c>
      <c r="D2711" s="12">
        <v>610538201209</v>
      </c>
      <c r="E2711" s="12" t="s">
        <v>19</v>
      </c>
      <c r="F2711" s="12">
        <v>20210308</v>
      </c>
      <c r="G2711" s="12" t="s">
        <v>20</v>
      </c>
      <c r="H2711" s="12" t="s">
        <v>40</v>
      </c>
      <c r="I2711" s="12" t="s">
        <v>188</v>
      </c>
      <c r="J2711" s="12">
        <v>0.8</v>
      </c>
      <c r="K2711" s="12" t="s">
        <v>23</v>
      </c>
      <c r="L2711">
        <f t="shared" si="84"/>
        <v>1</v>
      </c>
      <c r="M2711">
        <f>MATCH(H:H,[1]价格表!$B$4:$B$35,0)</f>
        <v>9</v>
      </c>
      <c r="N2711" s="4">
        <f>IF(J2711&lt;=0.3,INDEX([1]价格表!$B$4:$I$31,M2711,2),IF(AND(J2711&gt;0.3,J2711&lt;=1),INDEX([1]价格表!$B$4:$I$31,M2711,3),IF(AND(J2711&gt;1,J2711&lt;=2.2),INDEX([1]价格表!$B$4:$I$31,M2711,4),IF(AND(J2711&gt;2.2,J2711&lt;=3.3),INDEX([1]价格表!$B$4:$I$31,M2711,5),IF(AND(J2711&gt;3.3,J2711&lt;=4),INDEX([1]价格表!$B$4:$I$31,M2711,6),IF(AND(J2711&gt;4,J2711&lt;=5.5),INDEX([1]价格表!$B$4:$I$31,M2711,7),IF(J2711&gt;5.5,2.6+INDEX([1]价格表!$B$4:$I$31,M2711,8)*L2711)))))))</f>
        <v>1.8</v>
      </c>
      <c r="O2711" s="3"/>
      <c r="P2711" s="3"/>
      <c r="Q2711" s="3">
        <f t="shared" si="85"/>
        <v>0</v>
      </c>
    </row>
    <row r="2712" spans="1:17">
      <c r="A2712" s="11">
        <v>4607107762369</v>
      </c>
      <c r="B2712" s="1" t="s">
        <v>19</v>
      </c>
      <c r="C2712" s="12">
        <v>20210226</v>
      </c>
      <c r="D2712" s="12">
        <v>610538201209</v>
      </c>
      <c r="E2712" s="12" t="s">
        <v>19</v>
      </c>
      <c r="F2712" s="12">
        <v>20210308</v>
      </c>
      <c r="G2712" s="12" t="s">
        <v>20</v>
      </c>
      <c r="H2712" s="12" t="s">
        <v>72</v>
      </c>
      <c r="I2712" s="12" t="s">
        <v>73</v>
      </c>
      <c r="J2712" s="12">
        <v>1.22</v>
      </c>
      <c r="K2712" s="12" t="s">
        <v>23</v>
      </c>
      <c r="L2712">
        <f t="shared" si="84"/>
        <v>2</v>
      </c>
      <c r="M2712">
        <f>MATCH(H:H,[1]价格表!$B$4:$B$35,0)</f>
        <v>2</v>
      </c>
      <c r="N2712" s="4">
        <f>IF(J2712&lt;=0.3,INDEX([1]价格表!$B$4:$I$31,M2712,2),IF(AND(J2712&gt;0.3,J2712&lt;=1),INDEX([1]价格表!$B$4:$I$31,M2712,3),IF(AND(J2712&gt;1,J2712&lt;=2.2),INDEX([1]价格表!$B$4:$I$31,M2712,4),IF(AND(J2712&gt;2.2,J2712&lt;=3.3),INDEX([1]价格表!$B$4:$I$31,M2712,5),IF(AND(J2712&gt;3.3,J2712&lt;=4),INDEX([1]价格表!$B$4:$I$31,M2712,6),IF(AND(J2712&gt;4,J2712&lt;=5.5),INDEX([1]价格表!$B$4:$I$31,M2712,7),IF(J2712&gt;5.5,2.6+INDEX([1]价格表!$B$4:$I$31,M2712,8)*L2712)))))))</f>
        <v>2.15</v>
      </c>
      <c r="O2712" s="3"/>
      <c r="P2712" s="3"/>
      <c r="Q2712" s="3">
        <f t="shared" si="85"/>
        <v>0</v>
      </c>
    </row>
    <row r="2713" spans="1:17">
      <c r="A2713" s="11">
        <v>4607107765219</v>
      </c>
      <c r="B2713" s="1" t="s">
        <v>19</v>
      </c>
      <c r="C2713" s="12">
        <v>20210226</v>
      </c>
      <c r="D2713" s="12">
        <v>610538201209</v>
      </c>
      <c r="E2713" s="12" t="s">
        <v>19</v>
      </c>
      <c r="F2713" s="12">
        <v>20210308</v>
      </c>
      <c r="G2713" s="12" t="s">
        <v>20</v>
      </c>
      <c r="H2713" s="12" t="s">
        <v>45</v>
      </c>
      <c r="I2713" s="12" t="s">
        <v>237</v>
      </c>
      <c r="J2713" s="12">
        <v>0.82</v>
      </c>
      <c r="K2713" s="12" t="s">
        <v>23</v>
      </c>
      <c r="L2713">
        <f t="shared" si="84"/>
        <v>1</v>
      </c>
      <c r="M2713">
        <f>MATCH(H:H,[1]价格表!$B$4:$B$35,0)</f>
        <v>20</v>
      </c>
      <c r="N2713" s="4">
        <f>IF(J2713&lt;=0.3,INDEX([1]价格表!$B$4:$I$31,M2713,2),IF(AND(J2713&gt;0.3,J2713&lt;=1),INDEX([1]价格表!$B$4:$I$31,M2713,3),IF(AND(J2713&gt;1,J2713&lt;=2.2),INDEX([1]价格表!$B$4:$I$31,M2713,4),IF(AND(J2713&gt;2.2,J2713&lt;=3.3),INDEX([1]价格表!$B$4:$I$31,M2713,5),IF(AND(J2713&gt;3.3,J2713&lt;=4),INDEX([1]价格表!$B$4:$I$31,M2713,6),IF(AND(J2713&gt;4,J2713&lt;=5.5),INDEX([1]价格表!$B$4:$I$31,M2713,7),IF(J2713&gt;5.5,2.6+INDEX([1]价格表!$B$4:$I$31,M2713,8)*L2713)))))))</f>
        <v>1.8</v>
      </c>
      <c r="O2713" s="3"/>
      <c r="P2713" s="3"/>
      <c r="Q2713" s="3">
        <f t="shared" si="85"/>
        <v>0</v>
      </c>
    </row>
    <row r="2714" spans="1:17">
      <c r="A2714" s="11">
        <v>4607112628490</v>
      </c>
      <c r="B2714" s="1" t="s">
        <v>19</v>
      </c>
      <c r="C2714" s="12">
        <v>20210226</v>
      </c>
      <c r="D2714" s="12">
        <v>610538201209</v>
      </c>
      <c r="E2714" s="12" t="s">
        <v>19</v>
      </c>
      <c r="F2714" s="12">
        <v>20210308</v>
      </c>
      <c r="G2714" s="12" t="s">
        <v>20</v>
      </c>
      <c r="H2714" s="12" t="s">
        <v>149</v>
      </c>
      <c r="I2714" s="12" t="s">
        <v>152</v>
      </c>
      <c r="J2714" s="12">
        <v>1.78</v>
      </c>
      <c r="K2714" s="12" t="s">
        <v>23</v>
      </c>
      <c r="L2714">
        <f t="shared" si="84"/>
        <v>2</v>
      </c>
      <c r="M2714">
        <f>MATCH(H:H,[1]价格表!$B$4:$B$35,0)</f>
        <v>24</v>
      </c>
      <c r="N2714" s="4">
        <f>IF(J2714&lt;=0.3,INDEX([1]价格表!$B$4:$I$31,M2714,2),IF(AND(J2714&gt;0.3,J2714&lt;=1),INDEX([1]价格表!$B$4:$I$31,M2714,3),IF(AND(J2714&gt;1,J2714&lt;=2.2),INDEX([1]价格表!$B$4:$I$31,M2714,4),IF(AND(J2714&gt;2.2,J2714&lt;=3.3),INDEX([1]价格表!$B$4:$I$31,M2714,5),IF(AND(J2714&gt;3.3,J2714&lt;=4),INDEX([1]价格表!$B$4:$I$31,M2714,6),IF(AND(J2714&gt;4,J2714&lt;=5.5),INDEX([1]价格表!$B$4:$I$31,M2714,7),IF(J2714&gt;5.5,2.6+INDEX([1]价格表!$B$4:$I$31,M2714,8)*L2714)))))))</f>
        <v>2.15</v>
      </c>
      <c r="O2714" s="3"/>
      <c r="P2714" s="3"/>
      <c r="Q2714" s="3">
        <f t="shared" si="85"/>
        <v>0</v>
      </c>
    </row>
    <row r="2715" spans="1:17">
      <c r="A2715" s="11">
        <v>4312508470688</v>
      </c>
      <c r="B2715" s="1" t="s">
        <v>19</v>
      </c>
      <c r="C2715" s="12">
        <v>20210226</v>
      </c>
      <c r="D2715" s="12">
        <v>610538201209</v>
      </c>
      <c r="E2715" s="12" t="s">
        <v>19</v>
      </c>
      <c r="F2715" s="12">
        <v>20210308</v>
      </c>
      <c r="G2715" s="12" t="s">
        <v>20</v>
      </c>
      <c r="H2715" s="12" t="s">
        <v>43</v>
      </c>
      <c r="I2715" s="12" t="s">
        <v>187</v>
      </c>
      <c r="J2715" s="12">
        <v>4.25</v>
      </c>
      <c r="K2715" s="12" t="s">
        <v>23</v>
      </c>
      <c r="L2715">
        <f t="shared" si="84"/>
        <v>5</v>
      </c>
      <c r="M2715">
        <f>MATCH(H:H,[1]价格表!$B$4:$B$35,0)</f>
        <v>4</v>
      </c>
      <c r="N2715" s="4">
        <f>IF(J2715&lt;=0.3,INDEX([1]价格表!$B$4:$I$31,M2715,2),IF(AND(J2715&gt;0.3,J2715&lt;=1),INDEX([1]价格表!$B$4:$I$31,M2715,3),IF(AND(J2715&gt;1,J2715&lt;=2.2),INDEX([1]价格表!$B$4:$I$31,M2715,4),IF(AND(J2715&gt;2.2,J2715&lt;=3.3),INDEX([1]价格表!$B$4:$I$31,M2715,5),IF(AND(J2715&gt;3.3,J2715&lt;=4),INDEX([1]价格表!$B$4:$I$31,M2715,6),IF(AND(J2715&gt;4,J2715&lt;=5.5),INDEX([1]价格表!$B$4:$I$31,M2715,7),IF(J2715&gt;5.5,2.6+INDEX([1]价格表!$B$4:$I$31,M2715,8)*L2715)))))))</f>
        <v>3.8</v>
      </c>
      <c r="O2715" s="3"/>
      <c r="P2715" s="3"/>
      <c r="Q2715" s="3">
        <f t="shared" si="85"/>
        <v>0</v>
      </c>
    </row>
    <row r="2716" spans="1:17">
      <c r="A2716" s="11">
        <v>4312520492844</v>
      </c>
      <c r="B2716" s="1" t="s">
        <v>19</v>
      </c>
      <c r="C2716" s="12">
        <v>20210226</v>
      </c>
      <c r="D2716" s="12">
        <v>610538201209</v>
      </c>
      <c r="E2716" s="12" t="s">
        <v>19</v>
      </c>
      <c r="F2716" s="12">
        <v>20210308</v>
      </c>
      <c r="G2716" s="12" t="s">
        <v>20</v>
      </c>
      <c r="H2716" s="12" t="s">
        <v>24</v>
      </c>
      <c r="I2716" s="12" t="s">
        <v>25</v>
      </c>
      <c r="J2716" s="12">
        <v>3.31</v>
      </c>
      <c r="K2716" s="12" t="s">
        <v>23</v>
      </c>
      <c r="L2716">
        <f t="shared" si="84"/>
        <v>4</v>
      </c>
      <c r="M2716">
        <f>MATCH(H:H,[1]价格表!$B$4:$B$35,0)</f>
        <v>1</v>
      </c>
      <c r="N2716" s="4">
        <f>IF(J2716&lt;=0.3,INDEX([1]价格表!$B$4:$I$31,M2716,2),IF(AND(J2716&gt;0.3,J2716&lt;=1),INDEX([1]价格表!$B$4:$I$31,M2716,3),IF(AND(J2716&gt;1,J2716&lt;=2.2),INDEX([1]价格表!$B$4:$I$31,M2716,4),IF(AND(J2716&gt;2.2,J2716&lt;=3.3),INDEX([1]价格表!$B$4:$I$31,M2716,5),IF(AND(J2716&gt;3.3,J2716&lt;=4),INDEX([1]价格表!$B$4:$I$31,M2716,6),IF(AND(J2716&gt;4,J2716&lt;=5.5),INDEX([1]价格表!$B$4:$I$31,M2716,7),IF(J2716&gt;5.5,2.6+INDEX([1]价格表!$B$4:$I$31,M2716,8)*L2716)))))))</f>
        <v>3.7</v>
      </c>
      <c r="O2716" s="3"/>
      <c r="P2716" s="3"/>
      <c r="Q2716" s="3">
        <f t="shared" si="85"/>
        <v>0</v>
      </c>
    </row>
    <row r="2717" spans="1:17">
      <c r="A2717" s="11">
        <v>4312527519427</v>
      </c>
      <c r="B2717" s="1" t="s">
        <v>19</v>
      </c>
      <c r="C2717" s="12">
        <v>20210226</v>
      </c>
      <c r="D2717" s="12">
        <v>610538201209</v>
      </c>
      <c r="E2717" s="12" t="s">
        <v>19</v>
      </c>
      <c r="F2717" s="12">
        <v>20210308</v>
      </c>
      <c r="G2717" s="12" t="s">
        <v>20</v>
      </c>
      <c r="H2717" s="12" t="s">
        <v>35</v>
      </c>
      <c r="I2717" s="12" t="s">
        <v>86</v>
      </c>
      <c r="J2717" s="12">
        <v>5.27</v>
      </c>
      <c r="K2717" s="12" t="s">
        <v>23</v>
      </c>
      <c r="L2717">
        <f t="shared" si="84"/>
        <v>6</v>
      </c>
      <c r="M2717">
        <f>MATCH(H:H,[1]价格表!$B$4:$B$35,0)</f>
        <v>11</v>
      </c>
      <c r="N2717" s="4">
        <f>IF(J2717&lt;=0.3,INDEX([1]价格表!$B$4:$I$31,M2717,2),IF(AND(J2717&gt;0.3,J2717&lt;=1),INDEX([1]价格表!$B$4:$I$31,M2717,3),IF(AND(J2717&gt;1,J2717&lt;=2.2),INDEX([1]价格表!$B$4:$I$31,M2717,4),IF(AND(J2717&gt;2.2,J2717&lt;=3.3),INDEX([1]价格表!$B$4:$I$31,M2717,5),IF(AND(J2717&gt;3.3,J2717&lt;=4),INDEX([1]价格表!$B$4:$I$31,M2717,6),IF(AND(J2717&gt;4,J2717&lt;=5.5),INDEX([1]价格表!$B$4:$I$31,M2717,7),IF(J2717&gt;5.5,2.6+INDEX([1]价格表!$B$4:$I$31,M2717,8)*L2717)))))))</f>
        <v>3.8</v>
      </c>
      <c r="O2717" s="3"/>
      <c r="P2717" s="3"/>
      <c r="Q2717" s="3">
        <f t="shared" si="85"/>
        <v>0</v>
      </c>
    </row>
    <row r="2718" spans="1:17">
      <c r="A2718" s="11">
        <v>4607098554054</v>
      </c>
      <c r="B2718" s="1" t="s">
        <v>19</v>
      </c>
      <c r="C2718" s="12">
        <v>20210226</v>
      </c>
      <c r="D2718" s="12">
        <v>610538201209</v>
      </c>
      <c r="E2718" s="12" t="s">
        <v>19</v>
      </c>
      <c r="F2718" s="12">
        <v>20210308</v>
      </c>
      <c r="G2718" s="12" t="s">
        <v>20</v>
      </c>
      <c r="H2718" s="12" t="s">
        <v>226</v>
      </c>
      <c r="I2718" s="12" t="s">
        <v>317</v>
      </c>
      <c r="J2718" s="12">
        <v>4.94</v>
      </c>
      <c r="K2718" s="12" t="s">
        <v>23</v>
      </c>
      <c r="L2718">
        <f t="shared" si="84"/>
        <v>5</v>
      </c>
      <c r="M2718">
        <f>MATCH(H:H,[1]价格表!$B$4:$B$35,0)</f>
        <v>25</v>
      </c>
      <c r="N2718" s="4">
        <f>IF(J2718&lt;=0.3,INDEX([1]价格表!$B$4:$I$31,M2718,2),IF(AND(J2718&gt;0.3,J2718&lt;=1),INDEX([1]价格表!$B$4:$I$31,M2718,3),IF(AND(J2718&gt;1,J2718&lt;=2.2),INDEX([1]价格表!$B$4:$I$31,M2718,4),IF(AND(J2718&gt;2.2,J2718&lt;=3.3),INDEX([1]价格表!$B$4:$I$31,M2718,5),IF(AND(J2718&gt;3.3,J2718&lt;=4),INDEX([1]价格表!$B$4:$I$31,M2718,6),IF(AND(J2718&gt;4,J2718&lt;=5.5),INDEX([1]价格表!$B$4:$I$31,M2718,7),IF(J2718&gt;5.5,2.6+INDEX([1]价格表!$B$4:$I$31,M2718,8)*L2718)))))))</f>
        <v>3.8</v>
      </c>
      <c r="O2718" s="3"/>
      <c r="P2718" s="3"/>
      <c r="Q2718" s="3">
        <f t="shared" si="85"/>
        <v>0</v>
      </c>
    </row>
    <row r="2719" spans="1:17">
      <c r="A2719" s="11">
        <v>4607103620537</v>
      </c>
      <c r="B2719" s="1" t="s">
        <v>19</v>
      </c>
      <c r="C2719" s="12">
        <v>20210226</v>
      </c>
      <c r="D2719" s="12">
        <v>610538201209</v>
      </c>
      <c r="E2719" s="12" t="s">
        <v>19</v>
      </c>
      <c r="F2719" s="12">
        <v>20210308</v>
      </c>
      <c r="G2719" s="12" t="s">
        <v>20</v>
      </c>
      <c r="H2719" s="12" t="s">
        <v>52</v>
      </c>
      <c r="I2719" s="12" t="s">
        <v>60</v>
      </c>
      <c r="J2719" s="12">
        <v>4.29</v>
      </c>
      <c r="K2719" s="12" t="s">
        <v>23</v>
      </c>
      <c r="L2719">
        <f t="shared" si="84"/>
        <v>5</v>
      </c>
      <c r="M2719">
        <f>MATCH(H:H,[1]价格表!$B$4:$B$35,0)</f>
        <v>21</v>
      </c>
      <c r="N2719" s="4">
        <f>IF(J2719&lt;=0.3,INDEX([1]价格表!$B$4:$I$31,M2719,2),IF(AND(J2719&gt;0.3,J2719&lt;=1),INDEX([1]价格表!$B$4:$I$31,M2719,3),IF(AND(J2719&gt;1,J2719&lt;=2.2),INDEX([1]价格表!$B$4:$I$31,M2719,4),IF(AND(J2719&gt;2.2,J2719&lt;=3.3),INDEX([1]价格表!$B$4:$I$31,M2719,5),IF(AND(J2719&gt;3.3,J2719&lt;=4),INDEX([1]价格表!$B$4:$I$31,M2719,6),IF(AND(J2719&gt;4,J2719&lt;=5.5),INDEX([1]价格表!$B$4:$I$31,M2719,7),IF(J2719&gt;5.5,2.6+INDEX([1]价格表!$B$4:$I$31,M2719,8)*L2719)))))))</f>
        <v>3.8</v>
      </c>
      <c r="O2719" s="3"/>
      <c r="P2719" s="3"/>
      <c r="Q2719" s="3">
        <f t="shared" si="85"/>
        <v>0</v>
      </c>
    </row>
    <row r="2720" spans="1:17">
      <c r="A2720" s="11">
        <v>4607104513043</v>
      </c>
      <c r="B2720" s="1" t="s">
        <v>19</v>
      </c>
      <c r="C2720" s="12">
        <v>20210226</v>
      </c>
      <c r="D2720" s="12">
        <v>610538201209</v>
      </c>
      <c r="E2720" s="12" t="s">
        <v>19</v>
      </c>
      <c r="F2720" s="12">
        <v>20210308</v>
      </c>
      <c r="G2720" s="12" t="s">
        <v>20</v>
      </c>
      <c r="H2720" s="12" t="s">
        <v>21</v>
      </c>
      <c r="I2720" s="12" t="s">
        <v>115</v>
      </c>
      <c r="J2720" s="12">
        <v>4.33</v>
      </c>
      <c r="K2720" s="12" t="s">
        <v>23</v>
      </c>
      <c r="L2720">
        <f t="shared" si="84"/>
        <v>5</v>
      </c>
      <c r="M2720">
        <f>MATCH(H:H,[1]价格表!$B$4:$B$35,0)</f>
        <v>15</v>
      </c>
      <c r="N2720" s="4">
        <f>IF(J2720&lt;=0.3,INDEX([1]价格表!$B$4:$I$31,M2720,2),IF(AND(J2720&gt;0.3,J2720&lt;=1),INDEX([1]价格表!$B$4:$I$31,M2720,3),IF(AND(J2720&gt;1,J2720&lt;=2.2),INDEX([1]价格表!$B$4:$I$31,M2720,4),IF(AND(J2720&gt;2.2,J2720&lt;=3.3),INDEX([1]价格表!$B$4:$I$31,M2720,5),IF(AND(J2720&gt;3.3,J2720&lt;=4),INDEX([1]价格表!$B$4:$I$31,M2720,6),IF(AND(J2720&gt;4,J2720&lt;=5.5),INDEX([1]价格表!$B$4:$I$31,M2720,7),IF(J2720&gt;5.5,2.6+INDEX([1]价格表!$B$4:$I$31,M2720,8)*L2720)))))))</f>
        <v>3.8</v>
      </c>
      <c r="O2720" s="3"/>
      <c r="P2720" s="3"/>
      <c r="Q2720" s="3">
        <f t="shared" si="85"/>
        <v>0</v>
      </c>
    </row>
    <row r="2721" spans="1:17">
      <c r="A2721" s="11">
        <v>4607104513945</v>
      </c>
      <c r="B2721" s="1" t="s">
        <v>19</v>
      </c>
      <c r="C2721" s="12">
        <v>20210226</v>
      </c>
      <c r="D2721" s="12">
        <v>610538201209</v>
      </c>
      <c r="E2721" s="12" t="s">
        <v>19</v>
      </c>
      <c r="F2721" s="12">
        <v>20210308</v>
      </c>
      <c r="G2721" s="12" t="s">
        <v>20</v>
      </c>
      <c r="H2721" s="12" t="s">
        <v>33</v>
      </c>
      <c r="I2721" s="12" t="s">
        <v>247</v>
      </c>
      <c r="J2721" s="12">
        <v>4.24</v>
      </c>
      <c r="K2721" s="12" t="s">
        <v>23</v>
      </c>
      <c r="L2721">
        <f t="shared" si="84"/>
        <v>5</v>
      </c>
      <c r="M2721">
        <f>MATCH(H:H,[1]价格表!$B$4:$B$35,0)</f>
        <v>7</v>
      </c>
      <c r="N2721" s="4">
        <f>IF(J2721&lt;=0.3,INDEX([1]价格表!$B$4:$I$31,M2721,2),IF(AND(J2721&gt;0.3,J2721&lt;=1),INDEX([1]价格表!$B$4:$I$31,M2721,3),IF(AND(J2721&gt;1,J2721&lt;=2.2),INDEX([1]价格表!$B$4:$I$31,M2721,4),IF(AND(J2721&gt;2.2,J2721&lt;=3.3),INDEX([1]价格表!$B$4:$I$31,M2721,5),IF(AND(J2721&gt;3.3,J2721&lt;=4),INDEX([1]价格表!$B$4:$I$31,M2721,6),IF(AND(J2721&gt;4,J2721&lt;=5.5),INDEX([1]价格表!$B$4:$I$31,M2721,7),IF(J2721&gt;5.5,2.6+INDEX([1]价格表!$B$4:$I$31,M2721,8)*L2721)))))))</f>
        <v>3.8</v>
      </c>
      <c r="O2721" s="5">
        <v>1.38</v>
      </c>
      <c r="P2721" s="5">
        <v>2.15</v>
      </c>
      <c r="Q2721" s="3">
        <f t="shared" si="85"/>
        <v>-1.65</v>
      </c>
    </row>
    <row r="2722" spans="1:17">
      <c r="A2722" s="11">
        <v>4607104514925</v>
      </c>
      <c r="B2722" s="1" t="s">
        <v>19</v>
      </c>
      <c r="C2722" s="12">
        <v>20210226</v>
      </c>
      <c r="D2722" s="12">
        <v>610538201209</v>
      </c>
      <c r="E2722" s="12" t="s">
        <v>19</v>
      </c>
      <c r="F2722" s="12">
        <v>20210308</v>
      </c>
      <c r="G2722" s="12" t="s">
        <v>20</v>
      </c>
      <c r="H2722" s="12" t="s">
        <v>54</v>
      </c>
      <c r="I2722" s="12" t="s">
        <v>68</v>
      </c>
      <c r="J2722" s="12">
        <v>3.37</v>
      </c>
      <c r="K2722" s="12" t="s">
        <v>23</v>
      </c>
      <c r="L2722">
        <f t="shared" si="84"/>
        <v>4</v>
      </c>
      <c r="M2722">
        <f>MATCH(H:H,[1]价格表!$B$4:$B$35,0)</f>
        <v>10</v>
      </c>
      <c r="N2722" s="4">
        <f>IF(J2722&lt;=0.3,INDEX([1]价格表!$B$4:$I$31,M2722,2),IF(AND(J2722&gt;0.3,J2722&lt;=1),INDEX([1]价格表!$B$4:$I$31,M2722,3),IF(AND(J2722&gt;1,J2722&lt;=2.2),INDEX([1]价格表!$B$4:$I$31,M2722,4),IF(AND(J2722&gt;2.2,J2722&lt;=3.3),INDEX([1]价格表!$B$4:$I$31,M2722,5),IF(AND(J2722&gt;3.3,J2722&lt;=4),INDEX([1]价格表!$B$4:$I$31,M2722,6),IF(AND(J2722&gt;4,J2722&lt;=5.5),INDEX([1]价格表!$B$4:$I$31,M2722,7),IF(J2722&gt;5.5,2.6+INDEX([1]价格表!$B$4:$I$31,M2722,8)*L2722)))))))</f>
        <v>3.7</v>
      </c>
      <c r="O2722" s="3"/>
      <c r="P2722" s="3"/>
      <c r="Q2722" s="3">
        <f t="shared" si="85"/>
        <v>0</v>
      </c>
    </row>
    <row r="2723" spans="1:17">
      <c r="A2723" s="11">
        <v>4607104515637</v>
      </c>
      <c r="B2723" s="1" t="s">
        <v>19</v>
      </c>
      <c r="C2723" s="12">
        <v>20210226</v>
      </c>
      <c r="D2723" s="12">
        <v>610538201209</v>
      </c>
      <c r="E2723" s="12" t="s">
        <v>19</v>
      </c>
      <c r="F2723" s="12">
        <v>20210308</v>
      </c>
      <c r="G2723" s="12" t="s">
        <v>20</v>
      </c>
      <c r="H2723" s="12" t="s">
        <v>45</v>
      </c>
      <c r="I2723" s="12" t="s">
        <v>287</v>
      </c>
      <c r="J2723" s="12">
        <v>4.42</v>
      </c>
      <c r="K2723" s="12" t="s">
        <v>23</v>
      </c>
      <c r="L2723">
        <f t="shared" si="84"/>
        <v>5</v>
      </c>
      <c r="M2723">
        <f>MATCH(H:H,[1]价格表!$B$4:$B$35,0)</f>
        <v>20</v>
      </c>
      <c r="N2723" s="4">
        <f>IF(J2723&lt;=0.3,INDEX([1]价格表!$B$4:$I$31,M2723,2),IF(AND(J2723&gt;0.3,J2723&lt;=1),INDEX([1]价格表!$B$4:$I$31,M2723,3),IF(AND(J2723&gt;1,J2723&lt;=2.2),INDEX([1]价格表!$B$4:$I$31,M2723,4),IF(AND(J2723&gt;2.2,J2723&lt;=3.3),INDEX([1]价格表!$B$4:$I$31,M2723,5),IF(AND(J2723&gt;3.3,J2723&lt;=4),INDEX([1]价格表!$B$4:$I$31,M2723,6),IF(AND(J2723&gt;4,J2723&lt;=5.5),INDEX([1]价格表!$B$4:$I$31,M2723,7),IF(J2723&gt;5.5,2.6+INDEX([1]价格表!$B$4:$I$31,M2723,8)*L2723)))))))</f>
        <v>3.8</v>
      </c>
      <c r="O2723" s="3"/>
      <c r="P2723" s="3"/>
      <c r="Q2723" s="3">
        <f t="shared" si="85"/>
        <v>0</v>
      </c>
    </row>
    <row r="2724" spans="1:17">
      <c r="A2724" s="11">
        <v>4607104516537</v>
      </c>
      <c r="B2724" s="1" t="s">
        <v>19</v>
      </c>
      <c r="C2724" s="12">
        <v>20210226</v>
      </c>
      <c r="D2724" s="12">
        <v>610538201209</v>
      </c>
      <c r="E2724" s="12" t="s">
        <v>19</v>
      </c>
      <c r="F2724" s="12">
        <v>20210308</v>
      </c>
      <c r="G2724" s="12" t="s">
        <v>20</v>
      </c>
      <c r="H2724" s="12" t="s">
        <v>45</v>
      </c>
      <c r="I2724" s="12" t="s">
        <v>179</v>
      </c>
      <c r="J2724" s="12">
        <v>4.31</v>
      </c>
      <c r="K2724" s="12" t="s">
        <v>23</v>
      </c>
      <c r="L2724">
        <f t="shared" si="84"/>
        <v>5</v>
      </c>
      <c r="M2724">
        <f>MATCH(H:H,[1]价格表!$B$4:$B$35,0)</f>
        <v>20</v>
      </c>
      <c r="N2724" s="4">
        <f>IF(J2724&lt;=0.3,INDEX([1]价格表!$B$4:$I$31,M2724,2),IF(AND(J2724&gt;0.3,J2724&lt;=1),INDEX([1]价格表!$B$4:$I$31,M2724,3),IF(AND(J2724&gt;1,J2724&lt;=2.2),INDEX([1]价格表!$B$4:$I$31,M2724,4),IF(AND(J2724&gt;2.2,J2724&lt;=3.3),INDEX([1]价格表!$B$4:$I$31,M2724,5),IF(AND(J2724&gt;3.3,J2724&lt;=4),INDEX([1]价格表!$B$4:$I$31,M2724,6),IF(AND(J2724&gt;4,J2724&lt;=5.5),INDEX([1]价格表!$B$4:$I$31,M2724,7),IF(J2724&gt;5.5,2.6+INDEX([1]价格表!$B$4:$I$31,M2724,8)*L2724)))))))</f>
        <v>3.8</v>
      </c>
      <c r="O2724" s="3"/>
      <c r="P2724" s="3"/>
      <c r="Q2724" s="3">
        <f t="shared" si="85"/>
        <v>0</v>
      </c>
    </row>
    <row r="2725" spans="1:17">
      <c r="A2725" s="11">
        <v>4607104516678</v>
      </c>
      <c r="B2725" s="1" t="s">
        <v>19</v>
      </c>
      <c r="C2725" s="12">
        <v>20210226</v>
      </c>
      <c r="D2725" s="12">
        <v>610538201209</v>
      </c>
      <c r="E2725" s="12" t="s">
        <v>19</v>
      </c>
      <c r="F2725" s="12">
        <v>20210308</v>
      </c>
      <c r="G2725" s="12" t="s">
        <v>20</v>
      </c>
      <c r="H2725" s="12" t="s">
        <v>125</v>
      </c>
      <c r="I2725" s="12" t="s">
        <v>303</v>
      </c>
      <c r="J2725" s="12">
        <v>4.34</v>
      </c>
      <c r="K2725" s="12" t="s">
        <v>23</v>
      </c>
      <c r="L2725">
        <f t="shared" si="84"/>
        <v>5</v>
      </c>
      <c r="M2725">
        <f>MATCH(H:H,[1]价格表!$B$4:$B$35,0)</f>
        <v>22</v>
      </c>
      <c r="N2725" s="4">
        <f>IF(J2725&lt;=0.3,INDEX([1]价格表!$B$4:$I$31,M2725,2),IF(AND(J2725&gt;0.3,J2725&lt;=1),INDEX([1]价格表!$B$4:$I$31,M2725,3),IF(AND(J2725&gt;1,J2725&lt;=2.2),INDEX([1]价格表!$B$4:$I$31,M2725,4),IF(AND(J2725&gt;2.2,J2725&lt;=3.3),INDEX([1]价格表!$B$4:$I$31,M2725,5),IF(AND(J2725&gt;3.3,J2725&lt;=4),INDEX([1]价格表!$B$4:$I$31,M2725,6),IF(AND(J2725&gt;4,J2725&lt;=5.5),INDEX([1]价格表!$B$4:$I$31,M2725,7),IF(J2725&gt;5.5,2.6+INDEX([1]价格表!$B$4:$I$31,M2725,8)*L2725)))))))</f>
        <v>3.8</v>
      </c>
      <c r="O2725" s="5">
        <v>3.41</v>
      </c>
      <c r="P2725" s="5">
        <v>3.7</v>
      </c>
      <c r="Q2725" s="3">
        <f t="shared" si="85"/>
        <v>-0.0999999999999996</v>
      </c>
    </row>
    <row r="2726" spans="1:17">
      <c r="A2726" s="11">
        <v>4607104516692</v>
      </c>
      <c r="B2726" s="1" t="s">
        <v>19</v>
      </c>
      <c r="C2726" s="12">
        <v>20210226</v>
      </c>
      <c r="D2726" s="12">
        <v>610538201209</v>
      </c>
      <c r="E2726" s="12" t="s">
        <v>19</v>
      </c>
      <c r="F2726" s="12">
        <v>20210308</v>
      </c>
      <c r="G2726" s="12" t="s">
        <v>20</v>
      </c>
      <c r="H2726" s="12" t="s">
        <v>129</v>
      </c>
      <c r="I2726" s="12" t="s">
        <v>130</v>
      </c>
      <c r="J2726" s="12">
        <v>3.38</v>
      </c>
      <c r="K2726" s="12" t="s">
        <v>23</v>
      </c>
      <c r="L2726">
        <f t="shared" si="84"/>
        <v>4</v>
      </c>
      <c r="M2726">
        <f>MATCH(H:H,[1]价格表!$B$4:$B$35,0)</f>
        <v>18</v>
      </c>
      <c r="N2726" s="4">
        <f>IF(J2726&lt;=0.3,INDEX([1]价格表!$B$4:$I$31,M2726,2),IF(AND(J2726&gt;0.3,J2726&lt;=1),INDEX([1]价格表!$B$4:$I$31,M2726,3),IF(AND(J2726&gt;1,J2726&lt;=2.2),INDEX([1]价格表!$B$4:$I$31,M2726,4),IF(AND(J2726&gt;2.2,J2726&lt;=3.3),INDEX([1]价格表!$B$4:$I$31,M2726,5),IF(AND(J2726&gt;3.3,J2726&lt;=4),INDEX([1]价格表!$B$4:$I$31,M2726,6),IF(AND(J2726&gt;4,J2726&lt;=5.5),INDEX([1]价格表!$B$4:$I$31,M2726,7),IF(J2726&gt;5.5,2.6+INDEX([1]价格表!$B$4:$I$31,M2726,8)*L2726)))))))</f>
        <v>5.3</v>
      </c>
      <c r="O2726" s="3"/>
      <c r="P2726" s="3"/>
      <c r="Q2726" s="3">
        <f t="shared" si="85"/>
        <v>0</v>
      </c>
    </row>
    <row r="2727" spans="1:17">
      <c r="A2727" s="11">
        <v>4607104516803</v>
      </c>
      <c r="B2727" s="1" t="s">
        <v>19</v>
      </c>
      <c r="C2727" s="12">
        <v>20210226</v>
      </c>
      <c r="D2727" s="12">
        <v>610538201209</v>
      </c>
      <c r="E2727" s="12" t="s">
        <v>19</v>
      </c>
      <c r="F2727" s="12">
        <v>20210308</v>
      </c>
      <c r="G2727" s="12" t="s">
        <v>20</v>
      </c>
      <c r="H2727" s="12" t="s">
        <v>21</v>
      </c>
      <c r="I2727" s="12" t="s">
        <v>143</v>
      </c>
      <c r="J2727" s="12">
        <v>4.33</v>
      </c>
      <c r="K2727" s="12" t="s">
        <v>23</v>
      </c>
      <c r="L2727">
        <f t="shared" si="84"/>
        <v>5</v>
      </c>
      <c r="M2727">
        <f>MATCH(H:H,[1]价格表!$B$4:$B$35,0)</f>
        <v>15</v>
      </c>
      <c r="N2727" s="4">
        <f>IF(J2727&lt;=0.3,INDEX([1]价格表!$B$4:$I$31,M2727,2),IF(AND(J2727&gt;0.3,J2727&lt;=1),INDEX([1]价格表!$B$4:$I$31,M2727,3),IF(AND(J2727&gt;1,J2727&lt;=2.2),INDEX([1]价格表!$B$4:$I$31,M2727,4),IF(AND(J2727&gt;2.2,J2727&lt;=3.3),INDEX([1]价格表!$B$4:$I$31,M2727,5),IF(AND(J2727&gt;3.3,J2727&lt;=4),INDEX([1]价格表!$B$4:$I$31,M2727,6),IF(AND(J2727&gt;4,J2727&lt;=5.5),INDEX([1]价格表!$B$4:$I$31,M2727,7),IF(J2727&gt;5.5,2.6+INDEX([1]价格表!$B$4:$I$31,M2727,8)*L2727)))))))</f>
        <v>3.8</v>
      </c>
      <c r="O2727" s="3"/>
      <c r="P2727" s="3"/>
      <c r="Q2727" s="3">
        <f t="shared" si="85"/>
        <v>0</v>
      </c>
    </row>
    <row r="2728" spans="1:17">
      <c r="A2728" s="11">
        <v>4607104517566</v>
      </c>
      <c r="B2728" s="1" t="s">
        <v>19</v>
      </c>
      <c r="C2728" s="12">
        <v>20210226</v>
      </c>
      <c r="D2728" s="12">
        <v>610538201209</v>
      </c>
      <c r="E2728" s="12" t="s">
        <v>19</v>
      </c>
      <c r="F2728" s="12">
        <v>20210308</v>
      </c>
      <c r="G2728" s="12" t="s">
        <v>20</v>
      </c>
      <c r="H2728" s="12" t="s">
        <v>33</v>
      </c>
      <c r="I2728" s="12" t="s">
        <v>247</v>
      </c>
      <c r="J2728" s="12">
        <v>4.01</v>
      </c>
      <c r="K2728" s="12" t="s">
        <v>23</v>
      </c>
      <c r="L2728">
        <f t="shared" si="84"/>
        <v>5</v>
      </c>
      <c r="M2728">
        <f>MATCH(H:H,[1]价格表!$B$4:$B$35,0)</f>
        <v>7</v>
      </c>
      <c r="N2728" s="4">
        <f>IF(J2728&lt;=0.3,INDEX([1]价格表!$B$4:$I$31,M2728,2),IF(AND(J2728&gt;0.3,J2728&lt;=1),INDEX([1]价格表!$B$4:$I$31,M2728,3),IF(AND(J2728&gt;1,J2728&lt;=2.2),INDEX([1]价格表!$B$4:$I$31,M2728,4),IF(AND(J2728&gt;2.2,J2728&lt;=3.3),INDEX([1]价格表!$B$4:$I$31,M2728,5),IF(AND(J2728&gt;3.3,J2728&lt;=4),INDEX([1]价格表!$B$4:$I$31,M2728,6),IF(AND(J2728&gt;4,J2728&lt;=5.5),INDEX([1]价格表!$B$4:$I$31,M2728,7),IF(J2728&gt;5.5,2.6+INDEX([1]价格表!$B$4:$I$31,M2728,8)*L2728)))))))</f>
        <v>3.8</v>
      </c>
      <c r="O2728" s="5">
        <v>2.37</v>
      </c>
      <c r="P2728" s="5">
        <v>2.5</v>
      </c>
      <c r="Q2728" s="3">
        <f t="shared" si="85"/>
        <v>-1.3</v>
      </c>
    </row>
    <row r="2729" spans="1:17">
      <c r="A2729" s="11">
        <v>4607107761835</v>
      </c>
      <c r="B2729" s="1" t="s">
        <v>19</v>
      </c>
      <c r="C2729" s="12">
        <v>20210226</v>
      </c>
      <c r="D2729" s="12">
        <v>610538201209</v>
      </c>
      <c r="E2729" s="12" t="s">
        <v>19</v>
      </c>
      <c r="F2729" s="12">
        <v>20210308</v>
      </c>
      <c r="G2729" s="12" t="s">
        <v>20</v>
      </c>
      <c r="H2729" s="12" t="s">
        <v>43</v>
      </c>
      <c r="I2729" s="12" t="s">
        <v>108</v>
      </c>
      <c r="J2729" s="12">
        <v>4.1</v>
      </c>
      <c r="K2729" s="12" t="s">
        <v>23</v>
      </c>
      <c r="L2729">
        <f t="shared" si="84"/>
        <v>5</v>
      </c>
      <c r="M2729">
        <f>MATCH(H:H,[1]价格表!$B$4:$B$35,0)</f>
        <v>4</v>
      </c>
      <c r="N2729" s="4">
        <f>IF(J2729&lt;=0.3,INDEX([1]价格表!$B$4:$I$31,M2729,2),IF(AND(J2729&gt;0.3,J2729&lt;=1),INDEX([1]价格表!$B$4:$I$31,M2729,3),IF(AND(J2729&gt;1,J2729&lt;=2.2),INDEX([1]价格表!$B$4:$I$31,M2729,4),IF(AND(J2729&gt;2.2,J2729&lt;=3.3),INDEX([1]价格表!$B$4:$I$31,M2729,5),IF(AND(J2729&gt;3.3,J2729&lt;=4),INDEX([1]价格表!$B$4:$I$31,M2729,6),IF(AND(J2729&gt;4,J2729&lt;=5.5),INDEX([1]价格表!$B$4:$I$31,M2729,7),IF(J2729&gt;5.5,2.6+INDEX([1]价格表!$B$4:$I$31,M2729,8)*L2729)))))))</f>
        <v>3.8</v>
      </c>
      <c r="O2729" s="3"/>
      <c r="P2729" s="3"/>
      <c r="Q2729" s="3">
        <f t="shared" si="85"/>
        <v>0</v>
      </c>
    </row>
    <row r="2730" spans="1:17">
      <c r="A2730" s="11">
        <v>4607107761926</v>
      </c>
      <c r="B2730" s="1" t="s">
        <v>19</v>
      </c>
      <c r="C2730" s="12">
        <v>20210226</v>
      </c>
      <c r="D2730" s="12">
        <v>610538201209</v>
      </c>
      <c r="E2730" s="12" t="s">
        <v>19</v>
      </c>
      <c r="F2730" s="12">
        <v>20210308</v>
      </c>
      <c r="G2730" s="12" t="s">
        <v>20</v>
      </c>
      <c r="H2730" s="12" t="s">
        <v>21</v>
      </c>
      <c r="I2730" s="12" t="s">
        <v>143</v>
      </c>
      <c r="J2730" s="12">
        <v>3.86</v>
      </c>
      <c r="K2730" s="12" t="s">
        <v>23</v>
      </c>
      <c r="L2730">
        <f t="shared" si="84"/>
        <v>4</v>
      </c>
      <c r="M2730">
        <f>MATCH(H:H,[1]价格表!$B$4:$B$35,0)</f>
        <v>15</v>
      </c>
      <c r="N2730" s="4">
        <f>IF(J2730&lt;=0.3,INDEX([1]价格表!$B$4:$I$31,M2730,2),IF(AND(J2730&gt;0.3,J2730&lt;=1),INDEX([1]价格表!$B$4:$I$31,M2730,3),IF(AND(J2730&gt;1,J2730&lt;=2.2),INDEX([1]价格表!$B$4:$I$31,M2730,4),IF(AND(J2730&gt;2.2,J2730&lt;=3.3),INDEX([1]价格表!$B$4:$I$31,M2730,5),IF(AND(J2730&gt;3.3,J2730&lt;=4),INDEX([1]价格表!$B$4:$I$31,M2730,6),IF(AND(J2730&gt;4,J2730&lt;=5.5),INDEX([1]价格表!$B$4:$I$31,M2730,7),IF(J2730&gt;5.5,2.6+INDEX([1]价格表!$B$4:$I$31,M2730,8)*L2730)))))))</f>
        <v>3.7</v>
      </c>
      <c r="O2730" s="3"/>
      <c r="P2730" s="3"/>
      <c r="Q2730" s="3">
        <f t="shared" si="85"/>
        <v>0</v>
      </c>
    </row>
    <row r="2731" spans="1:17">
      <c r="A2731" s="11">
        <v>4607107762429</v>
      </c>
      <c r="B2731" s="1" t="s">
        <v>19</v>
      </c>
      <c r="C2731" s="12">
        <v>20210226</v>
      </c>
      <c r="D2731" s="12">
        <v>610538201209</v>
      </c>
      <c r="E2731" s="12" t="s">
        <v>19</v>
      </c>
      <c r="F2731" s="12">
        <v>20210308</v>
      </c>
      <c r="G2731" s="12" t="s">
        <v>20</v>
      </c>
      <c r="H2731" s="12" t="s">
        <v>119</v>
      </c>
      <c r="I2731" s="12" t="s">
        <v>120</v>
      </c>
      <c r="J2731" s="12">
        <v>3.99</v>
      </c>
      <c r="K2731" s="12" t="s">
        <v>23</v>
      </c>
      <c r="L2731">
        <f t="shared" si="84"/>
        <v>4</v>
      </c>
      <c r="M2731">
        <f>MATCH(H:H,[1]价格表!$B$4:$B$35,0)</f>
        <v>6</v>
      </c>
      <c r="N2731" s="4">
        <f>IF(J2731&lt;=0.3,INDEX([1]价格表!$B$4:$I$31,M2731,2),IF(AND(J2731&gt;0.3,J2731&lt;=1),INDEX([1]价格表!$B$4:$I$31,M2731,3),IF(AND(J2731&gt;1,J2731&lt;=2.2),INDEX([1]价格表!$B$4:$I$31,M2731,4),IF(AND(J2731&gt;2.2,J2731&lt;=3.3),INDEX([1]价格表!$B$4:$I$31,M2731,5),IF(AND(J2731&gt;3.3,J2731&lt;=4),INDEX([1]价格表!$B$4:$I$31,M2731,6),IF(AND(J2731&gt;4,J2731&lt;=5.5),INDEX([1]价格表!$B$4:$I$31,M2731,7),IF(J2731&gt;5.5,2.6+INDEX([1]价格表!$B$4:$I$31,M2731,8)*L2731)))))))</f>
        <v>5.6</v>
      </c>
      <c r="O2731" s="3"/>
      <c r="P2731" s="3"/>
      <c r="Q2731" s="3">
        <f t="shared" si="85"/>
        <v>0</v>
      </c>
    </row>
    <row r="2732" spans="1:17">
      <c r="A2732" s="11">
        <v>4607112628477</v>
      </c>
      <c r="B2732" s="1" t="s">
        <v>19</v>
      </c>
      <c r="C2732" s="12">
        <v>20210226</v>
      </c>
      <c r="D2732" s="12">
        <v>610538201209</v>
      </c>
      <c r="E2732" s="12" t="s">
        <v>19</v>
      </c>
      <c r="F2732" s="12">
        <v>20210308</v>
      </c>
      <c r="G2732" s="12" t="s">
        <v>20</v>
      </c>
      <c r="H2732" s="12" t="s">
        <v>45</v>
      </c>
      <c r="I2732" s="12" t="s">
        <v>179</v>
      </c>
      <c r="J2732" s="12">
        <v>4.1</v>
      </c>
      <c r="K2732" s="12" t="s">
        <v>23</v>
      </c>
      <c r="L2732">
        <f t="shared" si="84"/>
        <v>5</v>
      </c>
      <c r="M2732">
        <f>MATCH(H:H,[1]价格表!$B$4:$B$35,0)</f>
        <v>20</v>
      </c>
      <c r="N2732" s="4">
        <f>IF(J2732&lt;=0.3,INDEX([1]价格表!$B$4:$I$31,M2732,2),IF(AND(J2732&gt;0.3,J2732&lt;=1),INDEX([1]价格表!$B$4:$I$31,M2732,3),IF(AND(J2732&gt;1,J2732&lt;=2.2),INDEX([1]价格表!$B$4:$I$31,M2732,4),IF(AND(J2732&gt;2.2,J2732&lt;=3.3),INDEX([1]价格表!$B$4:$I$31,M2732,5),IF(AND(J2732&gt;3.3,J2732&lt;=4),INDEX([1]价格表!$B$4:$I$31,M2732,6),IF(AND(J2732&gt;4,J2732&lt;=5.5),INDEX([1]价格表!$B$4:$I$31,M2732,7),IF(J2732&gt;5.5,2.6+INDEX([1]价格表!$B$4:$I$31,M2732,8)*L2732)))))))</f>
        <v>3.8</v>
      </c>
      <c r="O2732" s="5">
        <v>3.58</v>
      </c>
      <c r="P2732" s="5">
        <v>3.7</v>
      </c>
      <c r="Q2732" s="3">
        <f t="shared" si="85"/>
        <v>-0.0999999999999996</v>
      </c>
    </row>
    <row r="2733" spans="1:17">
      <c r="A2733" s="11">
        <v>4607112628482</v>
      </c>
      <c r="B2733" s="1" t="s">
        <v>19</v>
      </c>
      <c r="C2733" s="12">
        <v>20210226</v>
      </c>
      <c r="D2733" s="12">
        <v>610538201209</v>
      </c>
      <c r="E2733" s="12" t="s">
        <v>19</v>
      </c>
      <c r="F2733" s="12">
        <v>20210308</v>
      </c>
      <c r="G2733" s="12" t="s">
        <v>20</v>
      </c>
      <c r="H2733" s="12" t="s">
        <v>40</v>
      </c>
      <c r="I2733" s="12" t="s">
        <v>41</v>
      </c>
      <c r="J2733" s="12">
        <v>3.65</v>
      </c>
      <c r="K2733" s="12" t="s">
        <v>23</v>
      </c>
      <c r="L2733">
        <f t="shared" si="84"/>
        <v>4</v>
      </c>
      <c r="M2733">
        <f>MATCH(H:H,[1]价格表!$B$4:$B$35,0)</f>
        <v>9</v>
      </c>
      <c r="N2733" s="4">
        <f>IF(J2733&lt;=0.3,INDEX([1]价格表!$B$4:$I$31,M2733,2),IF(AND(J2733&gt;0.3,J2733&lt;=1),INDEX([1]价格表!$B$4:$I$31,M2733,3),IF(AND(J2733&gt;1,J2733&lt;=2.2),INDEX([1]价格表!$B$4:$I$31,M2733,4),IF(AND(J2733&gt;2.2,J2733&lt;=3.3),INDEX([1]价格表!$B$4:$I$31,M2733,5),IF(AND(J2733&gt;3.3,J2733&lt;=4),INDEX([1]价格表!$B$4:$I$31,M2733,6),IF(AND(J2733&gt;4,J2733&lt;=5.5),INDEX([1]价格表!$B$4:$I$31,M2733,7),IF(J2733&gt;5.5,2.6+INDEX([1]价格表!$B$4:$I$31,M2733,8)*L2733)))))))</f>
        <v>3.7</v>
      </c>
      <c r="O2733" s="3"/>
      <c r="P2733" s="3"/>
      <c r="Q2733" s="3">
        <f t="shared" si="85"/>
        <v>0</v>
      </c>
    </row>
    <row r="2734" spans="1:17">
      <c r="A2734" s="11">
        <v>4312508435623</v>
      </c>
      <c r="B2734" s="1" t="s">
        <v>19</v>
      </c>
      <c r="C2734" s="12">
        <v>20210226</v>
      </c>
      <c r="D2734" s="12">
        <v>610538201209</v>
      </c>
      <c r="E2734" s="12" t="s">
        <v>19</v>
      </c>
      <c r="F2734" s="12">
        <v>20210308</v>
      </c>
      <c r="G2734" s="12" t="s">
        <v>20</v>
      </c>
      <c r="H2734" s="12" t="s">
        <v>40</v>
      </c>
      <c r="I2734" s="12" t="s">
        <v>103</v>
      </c>
      <c r="J2734" s="12">
        <v>1.34</v>
      </c>
      <c r="K2734" s="12" t="s">
        <v>23</v>
      </c>
      <c r="L2734">
        <f t="shared" si="84"/>
        <v>2</v>
      </c>
      <c r="M2734">
        <f>MATCH(H:H,[1]价格表!$B$4:$B$35,0)</f>
        <v>9</v>
      </c>
      <c r="N2734" s="4">
        <f>IF(J2734&lt;=0.3,INDEX([1]价格表!$B$4:$I$31,M2734,2),IF(AND(J2734&gt;0.3,J2734&lt;=1),INDEX([1]价格表!$B$4:$I$31,M2734,3),IF(AND(J2734&gt;1,J2734&lt;=2.2),INDEX([1]价格表!$B$4:$I$31,M2734,4),IF(AND(J2734&gt;2.2,J2734&lt;=3.3),INDEX([1]价格表!$B$4:$I$31,M2734,5),IF(AND(J2734&gt;3.3,J2734&lt;=4),INDEX([1]价格表!$B$4:$I$31,M2734,6),IF(AND(J2734&gt;4,J2734&lt;=5.5),INDEX([1]价格表!$B$4:$I$31,M2734,7),IF(J2734&gt;5.5,2.6+INDEX([1]价格表!$B$4:$I$31,M2734,8)*L2734)))))))</f>
        <v>2.15</v>
      </c>
      <c r="O2734" s="3"/>
      <c r="P2734" s="3"/>
      <c r="Q2734" s="3">
        <f t="shared" si="85"/>
        <v>0</v>
      </c>
    </row>
    <row r="2735" spans="1:17">
      <c r="A2735" s="11">
        <v>4607098554281</v>
      </c>
      <c r="B2735" s="1" t="s">
        <v>19</v>
      </c>
      <c r="C2735" s="12">
        <v>20210226</v>
      </c>
      <c r="D2735" s="12">
        <v>610538201209</v>
      </c>
      <c r="E2735" s="12" t="s">
        <v>19</v>
      </c>
      <c r="F2735" s="12">
        <v>20210308</v>
      </c>
      <c r="G2735" s="12" t="s">
        <v>20</v>
      </c>
      <c r="H2735" s="12" t="s">
        <v>119</v>
      </c>
      <c r="I2735" s="12" t="s">
        <v>120</v>
      </c>
      <c r="J2735" s="12">
        <v>2.32</v>
      </c>
      <c r="K2735" s="12" t="s">
        <v>23</v>
      </c>
      <c r="L2735">
        <f t="shared" si="84"/>
        <v>3</v>
      </c>
      <c r="M2735">
        <f>MATCH(H:H,[1]价格表!$B$4:$B$35,0)</f>
        <v>6</v>
      </c>
      <c r="N2735" s="4">
        <f>IF(J2735&lt;=0.3,INDEX([1]价格表!$B$4:$I$31,M2735,2),IF(AND(J2735&gt;0.3,J2735&lt;=1),INDEX([1]价格表!$B$4:$I$31,M2735,3),IF(AND(J2735&gt;1,J2735&lt;=2.2),INDEX([1]价格表!$B$4:$I$31,M2735,4),IF(AND(J2735&gt;2.2,J2735&lt;=3.3),INDEX([1]价格表!$B$4:$I$31,M2735,5),IF(AND(J2735&gt;3.3,J2735&lt;=4),INDEX([1]价格表!$B$4:$I$31,M2735,6),IF(AND(J2735&gt;4,J2735&lt;=5.5),INDEX([1]价格表!$B$4:$I$31,M2735,7),IF(J2735&gt;5.5,2.6+INDEX([1]价格表!$B$4:$I$31,M2735,8)*L2735)))))))</f>
        <v>3.3</v>
      </c>
      <c r="O2735" s="5">
        <v>2.18</v>
      </c>
      <c r="P2735" s="5">
        <v>2.95</v>
      </c>
      <c r="Q2735" s="3">
        <f t="shared" si="85"/>
        <v>-0.35</v>
      </c>
    </row>
    <row r="2736" spans="1:17">
      <c r="A2736" s="11">
        <v>4607102467623</v>
      </c>
      <c r="B2736" s="1" t="s">
        <v>19</v>
      </c>
      <c r="C2736" s="12">
        <v>20210226</v>
      </c>
      <c r="D2736" s="12">
        <v>610538201209</v>
      </c>
      <c r="E2736" s="12" t="s">
        <v>19</v>
      </c>
      <c r="F2736" s="12">
        <v>20210308</v>
      </c>
      <c r="G2736" s="12" t="s">
        <v>20</v>
      </c>
      <c r="H2736" s="12" t="s">
        <v>129</v>
      </c>
      <c r="I2736" s="12" t="s">
        <v>130</v>
      </c>
      <c r="J2736" s="12">
        <v>2.4</v>
      </c>
      <c r="K2736" s="12" t="s">
        <v>23</v>
      </c>
      <c r="L2736">
        <f t="shared" si="84"/>
        <v>3</v>
      </c>
      <c r="M2736">
        <f>MATCH(H:H,[1]价格表!$B$4:$B$35,0)</f>
        <v>18</v>
      </c>
      <c r="N2736" s="4">
        <f>IF(J2736&lt;=0.3,INDEX([1]价格表!$B$4:$I$31,M2736,2),IF(AND(J2736&gt;0.3,J2736&lt;=1),INDEX([1]价格表!$B$4:$I$31,M2736,3),IF(AND(J2736&gt;1,J2736&lt;=2.2),INDEX([1]价格表!$B$4:$I$31,M2736,4),IF(AND(J2736&gt;2.2,J2736&lt;=3.3),INDEX([1]价格表!$B$4:$I$31,M2736,5),IF(AND(J2736&gt;3.3,J2736&lt;=4),INDEX([1]价格表!$B$4:$I$31,M2736,6),IF(AND(J2736&gt;4,J2736&lt;=5.5),INDEX([1]价格表!$B$4:$I$31,M2736,7),IF(J2736&gt;5.5,2.6+INDEX([1]价格表!$B$4:$I$31,M2736,8)*L2736)))))))</f>
        <v>3.6</v>
      </c>
      <c r="O2736" s="3"/>
      <c r="P2736" s="3"/>
      <c r="Q2736" s="3">
        <f t="shared" si="85"/>
        <v>0</v>
      </c>
    </row>
    <row r="2737" spans="1:17">
      <c r="A2737" s="11">
        <v>4607103514231</v>
      </c>
      <c r="B2737" s="1" t="s">
        <v>19</v>
      </c>
      <c r="C2737" s="12">
        <v>20210226</v>
      </c>
      <c r="D2737" s="12">
        <v>610538201209</v>
      </c>
      <c r="E2737" s="12" t="s">
        <v>19</v>
      </c>
      <c r="F2737" s="12">
        <v>20210308</v>
      </c>
      <c r="G2737" s="12" t="s">
        <v>20</v>
      </c>
      <c r="H2737" s="12" t="s">
        <v>119</v>
      </c>
      <c r="I2737" s="12" t="s">
        <v>120</v>
      </c>
      <c r="J2737" s="12">
        <v>1.34</v>
      </c>
      <c r="K2737" s="12" t="s">
        <v>23</v>
      </c>
      <c r="L2737">
        <f t="shared" si="84"/>
        <v>2</v>
      </c>
      <c r="M2737">
        <f>MATCH(H:H,[1]价格表!$B$4:$B$35,0)</f>
        <v>6</v>
      </c>
      <c r="N2737" s="4">
        <f>IF(J2737&lt;=0.3,INDEX([1]价格表!$B$4:$I$31,M2737,2),IF(AND(J2737&gt;0.3,J2737&lt;=1),INDEX([1]价格表!$B$4:$I$31,M2737,3),IF(AND(J2737&gt;1,J2737&lt;=2.2),INDEX([1]价格表!$B$4:$I$31,M2737,4),IF(AND(J2737&gt;2.2,J2737&lt;=3.3),INDEX([1]价格表!$B$4:$I$31,M2737,5),IF(AND(J2737&gt;3.3,J2737&lt;=4),INDEX([1]价格表!$B$4:$I$31,M2737,6),IF(AND(J2737&gt;4,J2737&lt;=5.5),INDEX([1]价格表!$B$4:$I$31,M2737,7),IF(J2737&gt;5.5,2.6+INDEX([1]价格表!$B$4:$I$31,M2737,8)*L2737)))))))</f>
        <v>2.95</v>
      </c>
      <c r="O2737" s="3"/>
      <c r="P2737" s="3"/>
      <c r="Q2737" s="3">
        <f t="shared" si="85"/>
        <v>0</v>
      </c>
    </row>
    <row r="2738" spans="1:17">
      <c r="A2738" s="11">
        <v>4607103515268</v>
      </c>
      <c r="B2738" s="1" t="s">
        <v>19</v>
      </c>
      <c r="C2738" s="12">
        <v>20210226</v>
      </c>
      <c r="D2738" s="12">
        <v>610538201209</v>
      </c>
      <c r="E2738" s="12" t="s">
        <v>19</v>
      </c>
      <c r="F2738" s="12">
        <v>20210308</v>
      </c>
      <c r="G2738" s="12" t="s">
        <v>20</v>
      </c>
      <c r="H2738" s="12" t="s">
        <v>129</v>
      </c>
      <c r="I2738" s="12" t="s">
        <v>130</v>
      </c>
      <c r="J2738" s="12">
        <v>2.42</v>
      </c>
      <c r="K2738" s="12" t="s">
        <v>23</v>
      </c>
      <c r="L2738">
        <f t="shared" si="84"/>
        <v>3</v>
      </c>
      <c r="M2738">
        <f>MATCH(H:H,[1]价格表!$B$4:$B$35,0)</f>
        <v>18</v>
      </c>
      <c r="N2738" s="4">
        <f>IF(J2738&lt;=0.3,INDEX([1]价格表!$B$4:$I$31,M2738,2),IF(AND(J2738&gt;0.3,J2738&lt;=1),INDEX([1]价格表!$B$4:$I$31,M2738,3),IF(AND(J2738&gt;1,J2738&lt;=2.2),INDEX([1]价格表!$B$4:$I$31,M2738,4),IF(AND(J2738&gt;2.2,J2738&lt;=3.3),INDEX([1]价格表!$B$4:$I$31,M2738,5),IF(AND(J2738&gt;3.3,J2738&lt;=4),INDEX([1]价格表!$B$4:$I$31,M2738,6),IF(AND(J2738&gt;4,J2738&lt;=5.5),INDEX([1]价格表!$B$4:$I$31,M2738,7),IF(J2738&gt;5.5,2.6+INDEX([1]价格表!$B$4:$I$31,M2738,8)*L2738)))))))</f>
        <v>3.6</v>
      </c>
      <c r="O2738" s="3"/>
      <c r="P2738" s="3"/>
      <c r="Q2738" s="3">
        <f t="shared" si="85"/>
        <v>0</v>
      </c>
    </row>
    <row r="2739" spans="1:17">
      <c r="A2739" s="11">
        <v>4607104513718</v>
      </c>
      <c r="B2739" s="1" t="s">
        <v>19</v>
      </c>
      <c r="C2739" s="12">
        <v>20210226</v>
      </c>
      <c r="D2739" s="12">
        <v>610538201209</v>
      </c>
      <c r="E2739" s="12" t="s">
        <v>19</v>
      </c>
      <c r="F2739" s="12">
        <v>20210308</v>
      </c>
      <c r="G2739" s="12" t="s">
        <v>20</v>
      </c>
      <c r="H2739" s="12" t="s">
        <v>119</v>
      </c>
      <c r="I2739" s="12" t="s">
        <v>120</v>
      </c>
      <c r="J2739" s="12">
        <v>1.34</v>
      </c>
      <c r="K2739" s="12" t="s">
        <v>23</v>
      </c>
      <c r="L2739">
        <f t="shared" si="84"/>
        <v>2</v>
      </c>
      <c r="M2739">
        <f>MATCH(H:H,[1]价格表!$B$4:$B$35,0)</f>
        <v>6</v>
      </c>
      <c r="N2739" s="4">
        <f>IF(J2739&lt;=0.3,INDEX([1]价格表!$B$4:$I$31,M2739,2),IF(AND(J2739&gt;0.3,J2739&lt;=1),INDEX([1]价格表!$B$4:$I$31,M2739,3),IF(AND(J2739&gt;1,J2739&lt;=2.2),INDEX([1]价格表!$B$4:$I$31,M2739,4),IF(AND(J2739&gt;2.2,J2739&lt;=3.3),INDEX([1]价格表!$B$4:$I$31,M2739,5),IF(AND(J2739&gt;3.3,J2739&lt;=4),INDEX([1]价格表!$B$4:$I$31,M2739,6),IF(AND(J2739&gt;4,J2739&lt;=5.5),INDEX([1]价格表!$B$4:$I$31,M2739,7),IF(J2739&gt;5.5,2.6+INDEX([1]价格表!$B$4:$I$31,M2739,8)*L2739)))))))</f>
        <v>2.95</v>
      </c>
      <c r="O2739" s="3"/>
      <c r="P2739" s="3"/>
      <c r="Q2739" s="3">
        <f t="shared" si="85"/>
        <v>0</v>
      </c>
    </row>
    <row r="2740" spans="1:17">
      <c r="A2740" s="11">
        <v>4607104514583</v>
      </c>
      <c r="B2740" s="1" t="s">
        <v>19</v>
      </c>
      <c r="C2740" s="12">
        <v>20210226</v>
      </c>
      <c r="D2740" s="12">
        <v>610538201209</v>
      </c>
      <c r="E2740" s="12" t="s">
        <v>19</v>
      </c>
      <c r="F2740" s="12">
        <v>20210308</v>
      </c>
      <c r="G2740" s="12" t="s">
        <v>20</v>
      </c>
      <c r="H2740" s="12" t="s">
        <v>129</v>
      </c>
      <c r="I2740" s="12" t="s">
        <v>130</v>
      </c>
      <c r="J2740" s="12">
        <v>1.32</v>
      </c>
      <c r="K2740" s="12" t="s">
        <v>23</v>
      </c>
      <c r="L2740">
        <f t="shared" si="84"/>
        <v>2</v>
      </c>
      <c r="M2740">
        <f>MATCH(H:H,[1]价格表!$B$4:$B$35,0)</f>
        <v>18</v>
      </c>
      <c r="N2740" s="4">
        <f>IF(J2740&lt;=0.3,INDEX([1]价格表!$B$4:$I$31,M2740,2),IF(AND(J2740&gt;0.3,J2740&lt;=1),INDEX([1]价格表!$B$4:$I$31,M2740,3),IF(AND(J2740&gt;1,J2740&lt;=2.2),INDEX([1]价格表!$B$4:$I$31,M2740,4),IF(AND(J2740&gt;2.2,J2740&lt;=3.3),INDEX([1]价格表!$B$4:$I$31,M2740,5),IF(AND(J2740&gt;3.3,J2740&lt;=4),INDEX([1]价格表!$B$4:$I$31,M2740,6),IF(AND(J2740&gt;4,J2740&lt;=5.5),INDEX([1]价格表!$B$4:$I$31,M2740,7),IF(J2740&gt;5.5,2.6+INDEX([1]价格表!$B$4:$I$31,M2740,8)*L2740)))))))</f>
        <v>3.25</v>
      </c>
      <c r="O2740" s="3"/>
      <c r="P2740" s="3"/>
      <c r="Q2740" s="3">
        <f t="shared" si="85"/>
        <v>0</v>
      </c>
    </row>
    <row r="2741" spans="1:17">
      <c r="A2741" s="11">
        <v>4607104514661</v>
      </c>
      <c r="B2741" s="1" t="s">
        <v>19</v>
      </c>
      <c r="C2741" s="12">
        <v>20210226</v>
      </c>
      <c r="D2741" s="12">
        <v>610538201209</v>
      </c>
      <c r="E2741" s="12" t="s">
        <v>19</v>
      </c>
      <c r="F2741" s="12">
        <v>20210308</v>
      </c>
      <c r="G2741" s="12" t="s">
        <v>20</v>
      </c>
      <c r="H2741" s="12" t="s">
        <v>119</v>
      </c>
      <c r="I2741" s="12" t="s">
        <v>120</v>
      </c>
      <c r="J2741" s="12">
        <v>1.32</v>
      </c>
      <c r="K2741" s="12" t="s">
        <v>23</v>
      </c>
      <c r="L2741">
        <f t="shared" si="84"/>
        <v>2</v>
      </c>
      <c r="M2741">
        <f>MATCH(H:H,[1]价格表!$B$4:$B$35,0)</f>
        <v>6</v>
      </c>
      <c r="N2741" s="4">
        <f>IF(J2741&lt;=0.3,INDEX([1]价格表!$B$4:$I$31,M2741,2),IF(AND(J2741&gt;0.3,J2741&lt;=1),INDEX([1]价格表!$B$4:$I$31,M2741,3),IF(AND(J2741&gt;1,J2741&lt;=2.2),INDEX([1]价格表!$B$4:$I$31,M2741,4),IF(AND(J2741&gt;2.2,J2741&lt;=3.3),INDEX([1]价格表!$B$4:$I$31,M2741,5),IF(AND(J2741&gt;3.3,J2741&lt;=4),INDEX([1]价格表!$B$4:$I$31,M2741,6),IF(AND(J2741&gt;4,J2741&lt;=5.5),INDEX([1]价格表!$B$4:$I$31,M2741,7),IF(J2741&gt;5.5,2.6+INDEX([1]价格表!$B$4:$I$31,M2741,8)*L2741)))))))</f>
        <v>2.95</v>
      </c>
      <c r="O2741" s="3"/>
      <c r="P2741" s="3"/>
      <c r="Q2741" s="3">
        <f t="shared" si="85"/>
        <v>0</v>
      </c>
    </row>
    <row r="2742" spans="1:17">
      <c r="A2742" s="11">
        <v>4607104514741</v>
      </c>
      <c r="B2742" s="1" t="s">
        <v>19</v>
      </c>
      <c r="C2742" s="12">
        <v>20210226</v>
      </c>
      <c r="D2742" s="12">
        <v>610538201209</v>
      </c>
      <c r="E2742" s="12" t="s">
        <v>19</v>
      </c>
      <c r="F2742" s="12">
        <v>20210308</v>
      </c>
      <c r="G2742" s="12" t="s">
        <v>20</v>
      </c>
      <c r="H2742" s="12" t="s">
        <v>129</v>
      </c>
      <c r="I2742" s="12" t="s">
        <v>130</v>
      </c>
      <c r="J2742" s="12">
        <v>1.34</v>
      </c>
      <c r="K2742" s="12" t="s">
        <v>23</v>
      </c>
      <c r="L2742">
        <f t="shared" si="84"/>
        <v>2</v>
      </c>
      <c r="M2742">
        <f>MATCH(H:H,[1]价格表!$B$4:$B$35,0)</f>
        <v>18</v>
      </c>
      <c r="N2742" s="4">
        <f>IF(J2742&lt;=0.3,INDEX([1]价格表!$B$4:$I$31,M2742,2),IF(AND(J2742&gt;0.3,J2742&lt;=1),INDEX([1]价格表!$B$4:$I$31,M2742,3),IF(AND(J2742&gt;1,J2742&lt;=2.2),INDEX([1]价格表!$B$4:$I$31,M2742,4),IF(AND(J2742&gt;2.2,J2742&lt;=3.3),INDEX([1]价格表!$B$4:$I$31,M2742,5),IF(AND(J2742&gt;3.3,J2742&lt;=4),INDEX([1]价格表!$B$4:$I$31,M2742,6),IF(AND(J2742&gt;4,J2742&lt;=5.5),INDEX([1]价格表!$B$4:$I$31,M2742,7),IF(J2742&gt;5.5,2.6+INDEX([1]价格表!$B$4:$I$31,M2742,8)*L2742)))))))</f>
        <v>3.25</v>
      </c>
      <c r="O2742" s="3"/>
      <c r="P2742" s="3"/>
      <c r="Q2742" s="3">
        <f t="shared" si="85"/>
        <v>0</v>
      </c>
    </row>
    <row r="2743" spans="1:17">
      <c r="A2743" s="11">
        <v>4607104516795</v>
      </c>
      <c r="B2743" s="1" t="s">
        <v>19</v>
      </c>
      <c r="C2743" s="12">
        <v>20210226</v>
      </c>
      <c r="D2743" s="12">
        <v>610538201209</v>
      </c>
      <c r="E2743" s="12" t="s">
        <v>19</v>
      </c>
      <c r="F2743" s="12">
        <v>20210308</v>
      </c>
      <c r="G2743" s="12" t="s">
        <v>20</v>
      </c>
      <c r="H2743" s="12" t="s">
        <v>129</v>
      </c>
      <c r="I2743" s="12" t="s">
        <v>130</v>
      </c>
      <c r="J2743" s="12">
        <v>2.39</v>
      </c>
      <c r="K2743" s="12" t="s">
        <v>23</v>
      </c>
      <c r="L2743">
        <f t="shared" si="84"/>
        <v>3</v>
      </c>
      <c r="M2743">
        <f>MATCH(H:H,[1]价格表!$B$4:$B$35,0)</f>
        <v>18</v>
      </c>
      <c r="N2743" s="4">
        <f>IF(J2743&lt;=0.3,INDEX([1]价格表!$B$4:$I$31,M2743,2),IF(AND(J2743&gt;0.3,J2743&lt;=1),INDEX([1]价格表!$B$4:$I$31,M2743,3),IF(AND(J2743&gt;1,J2743&lt;=2.2),INDEX([1]价格表!$B$4:$I$31,M2743,4),IF(AND(J2743&gt;2.2,J2743&lt;=3.3),INDEX([1]价格表!$B$4:$I$31,M2743,5),IF(AND(J2743&gt;3.3,J2743&lt;=4),INDEX([1]价格表!$B$4:$I$31,M2743,6),IF(AND(J2743&gt;4,J2743&lt;=5.5),INDEX([1]价格表!$B$4:$I$31,M2743,7),IF(J2743&gt;5.5,2.6+INDEX([1]价格表!$B$4:$I$31,M2743,8)*L2743)))))))</f>
        <v>3.6</v>
      </c>
      <c r="O2743" s="3"/>
      <c r="P2743" s="3"/>
      <c r="Q2743" s="3">
        <f t="shared" si="85"/>
        <v>0</v>
      </c>
    </row>
    <row r="2744" spans="1:17">
      <c r="A2744" s="11">
        <v>4607104517338</v>
      </c>
      <c r="B2744" s="1" t="s">
        <v>19</v>
      </c>
      <c r="C2744" s="12">
        <v>20210226</v>
      </c>
      <c r="D2744" s="12">
        <v>610538201209</v>
      </c>
      <c r="E2744" s="12" t="s">
        <v>19</v>
      </c>
      <c r="F2744" s="12">
        <v>20210308</v>
      </c>
      <c r="G2744" s="12" t="s">
        <v>20</v>
      </c>
      <c r="H2744" s="12" t="s">
        <v>40</v>
      </c>
      <c r="I2744" s="12" t="s">
        <v>103</v>
      </c>
      <c r="J2744" s="12">
        <v>2.9</v>
      </c>
      <c r="K2744" s="12" t="s">
        <v>23</v>
      </c>
      <c r="L2744">
        <f t="shared" si="84"/>
        <v>3</v>
      </c>
      <c r="M2744">
        <f>MATCH(H:H,[1]价格表!$B$4:$B$35,0)</f>
        <v>9</v>
      </c>
      <c r="N2744" s="4">
        <f>IF(J2744&lt;=0.3,INDEX([1]价格表!$B$4:$I$31,M2744,2),IF(AND(J2744&gt;0.3,J2744&lt;=1),INDEX([1]价格表!$B$4:$I$31,M2744,3),IF(AND(J2744&gt;1,J2744&lt;=2.2),INDEX([1]价格表!$B$4:$I$31,M2744,4),IF(AND(J2744&gt;2.2,J2744&lt;=3.3),INDEX([1]价格表!$B$4:$I$31,M2744,5),IF(AND(J2744&gt;3.3,J2744&lt;=4),INDEX([1]价格表!$B$4:$I$31,M2744,6),IF(AND(J2744&gt;4,J2744&lt;=5.5),INDEX([1]价格表!$B$4:$I$31,M2744,7),IF(J2744&gt;5.5,2.6+INDEX([1]价格表!$B$4:$I$31,M2744,8)*L2744)))))))</f>
        <v>2.5</v>
      </c>
      <c r="O2744" s="3"/>
      <c r="P2744" s="3"/>
      <c r="Q2744" s="3">
        <f t="shared" si="85"/>
        <v>0</v>
      </c>
    </row>
    <row r="2745" spans="1:17">
      <c r="A2745" s="11">
        <v>4607104517352</v>
      </c>
      <c r="B2745" s="1" t="s">
        <v>19</v>
      </c>
      <c r="C2745" s="12">
        <v>20210226</v>
      </c>
      <c r="D2745" s="12">
        <v>610538201209</v>
      </c>
      <c r="E2745" s="12" t="s">
        <v>19</v>
      </c>
      <c r="F2745" s="12">
        <v>20210308</v>
      </c>
      <c r="G2745" s="12" t="s">
        <v>20</v>
      </c>
      <c r="H2745" s="12" t="s">
        <v>129</v>
      </c>
      <c r="I2745" s="12" t="s">
        <v>130</v>
      </c>
      <c r="J2745" s="12">
        <v>2.32</v>
      </c>
      <c r="K2745" s="12" t="s">
        <v>23</v>
      </c>
      <c r="L2745">
        <f t="shared" si="84"/>
        <v>3</v>
      </c>
      <c r="M2745">
        <f>MATCH(H:H,[1]价格表!$B$4:$B$35,0)</f>
        <v>18</v>
      </c>
      <c r="N2745" s="4">
        <f>IF(J2745&lt;=0.3,INDEX([1]价格表!$B$4:$I$31,M2745,2),IF(AND(J2745&gt;0.3,J2745&lt;=1),INDEX([1]价格表!$B$4:$I$31,M2745,3),IF(AND(J2745&gt;1,J2745&lt;=2.2),INDEX([1]价格表!$B$4:$I$31,M2745,4),IF(AND(J2745&gt;2.2,J2745&lt;=3.3),INDEX([1]价格表!$B$4:$I$31,M2745,5),IF(AND(J2745&gt;3.3,J2745&lt;=4),INDEX([1]价格表!$B$4:$I$31,M2745,6),IF(AND(J2745&gt;4,J2745&lt;=5.5),INDEX([1]价格表!$B$4:$I$31,M2745,7),IF(J2745&gt;5.5,2.6+INDEX([1]价格表!$B$4:$I$31,M2745,8)*L2745)))))))</f>
        <v>3.6</v>
      </c>
      <c r="O2745" s="3"/>
      <c r="P2745" s="3"/>
      <c r="Q2745" s="3">
        <f t="shared" si="85"/>
        <v>0</v>
      </c>
    </row>
    <row r="2746" spans="1:17">
      <c r="A2746" s="11">
        <v>4607104519791</v>
      </c>
      <c r="B2746" s="1" t="s">
        <v>19</v>
      </c>
      <c r="C2746" s="12">
        <v>20210226</v>
      </c>
      <c r="D2746" s="12">
        <v>610538201209</v>
      </c>
      <c r="E2746" s="12" t="s">
        <v>19</v>
      </c>
      <c r="F2746" s="12">
        <v>20210308</v>
      </c>
      <c r="G2746" s="12" t="s">
        <v>20</v>
      </c>
      <c r="H2746" s="12" t="s">
        <v>119</v>
      </c>
      <c r="I2746" s="12" t="s">
        <v>120</v>
      </c>
      <c r="J2746" s="12">
        <v>1.32</v>
      </c>
      <c r="K2746" s="12" t="s">
        <v>23</v>
      </c>
      <c r="L2746">
        <f t="shared" si="84"/>
        <v>2</v>
      </c>
      <c r="M2746">
        <f>MATCH(H:H,[1]价格表!$B$4:$B$35,0)</f>
        <v>6</v>
      </c>
      <c r="N2746" s="4">
        <f>IF(J2746&lt;=0.3,INDEX([1]价格表!$B$4:$I$31,M2746,2),IF(AND(J2746&gt;0.3,J2746&lt;=1),INDEX([1]价格表!$B$4:$I$31,M2746,3),IF(AND(J2746&gt;1,J2746&lt;=2.2),INDEX([1]价格表!$B$4:$I$31,M2746,4),IF(AND(J2746&gt;2.2,J2746&lt;=3.3),INDEX([1]价格表!$B$4:$I$31,M2746,5),IF(AND(J2746&gt;3.3,J2746&lt;=4),INDEX([1]价格表!$B$4:$I$31,M2746,6),IF(AND(J2746&gt;4,J2746&lt;=5.5),INDEX([1]价格表!$B$4:$I$31,M2746,7),IF(J2746&gt;5.5,2.6+INDEX([1]价格表!$B$4:$I$31,M2746,8)*L2746)))))))</f>
        <v>2.95</v>
      </c>
      <c r="O2746" s="3"/>
      <c r="P2746" s="3"/>
      <c r="Q2746" s="3">
        <f t="shared" si="85"/>
        <v>0</v>
      </c>
    </row>
    <row r="2747" spans="1:17">
      <c r="A2747" s="11">
        <v>4607104519964</v>
      </c>
      <c r="B2747" s="1" t="s">
        <v>19</v>
      </c>
      <c r="C2747" s="12">
        <v>20210226</v>
      </c>
      <c r="D2747" s="12">
        <v>610538201209</v>
      </c>
      <c r="E2747" s="12" t="s">
        <v>19</v>
      </c>
      <c r="F2747" s="12">
        <v>20210308</v>
      </c>
      <c r="G2747" s="12" t="s">
        <v>20</v>
      </c>
      <c r="H2747" s="12" t="s">
        <v>119</v>
      </c>
      <c r="I2747" s="12" t="s">
        <v>120</v>
      </c>
      <c r="J2747" s="12">
        <v>1.4</v>
      </c>
      <c r="K2747" s="12" t="s">
        <v>23</v>
      </c>
      <c r="L2747">
        <f t="shared" si="84"/>
        <v>2</v>
      </c>
      <c r="M2747">
        <f>MATCH(H:H,[1]价格表!$B$4:$B$35,0)</f>
        <v>6</v>
      </c>
      <c r="N2747" s="4">
        <f>IF(J2747&lt;=0.3,INDEX([1]价格表!$B$4:$I$31,M2747,2),IF(AND(J2747&gt;0.3,J2747&lt;=1),INDEX([1]价格表!$B$4:$I$31,M2747,3),IF(AND(J2747&gt;1,J2747&lt;=2.2),INDEX([1]价格表!$B$4:$I$31,M2747,4),IF(AND(J2747&gt;2.2,J2747&lt;=3.3),INDEX([1]价格表!$B$4:$I$31,M2747,5),IF(AND(J2747&gt;3.3,J2747&lt;=4),INDEX([1]价格表!$B$4:$I$31,M2747,6),IF(AND(J2747&gt;4,J2747&lt;=5.5),INDEX([1]价格表!$B$4:$I$31,M2747,7),IF(J2747&gt;5.5,2.6+INDEX([1]价格表!$B$4:$I$31,M2747,8)*L2747)))))))</f>
        <v>2.95</v>
      </c>
      <c r="O2747" s="3"/>
      <c r="P2747" s="3"/>
      <c r="Q2747" s="3">
        <f t="shared" si="85"/>
        <v>0</v>
      </c>
    </row>
    <row r="2748" spans="1:17">
      <c r="A2748" s="11">
        <v>4607107762170</v>
      </c>
      <c r="B2748" s="1" t="s">
        <v>19</v>
      </c>
      <c r="C2748" s="12">
        <v>20210226</v>
      </c>
      <c r="D2748" s="12">
        <v>610538201209</v>
      </c>
      <c r="E2748" s="12" t="s">
        <v>19</v>
      </c>
      <c r="F2748" s="12">
        <v>20210308</v>
      </c>
      <c r="G2748" s="12" t="s">
        <v>20</v>
      </c>
      <c r="H2748" s="12" t="s">
        <v>119</v>
      </c>
      <c r="I2748" s="12" t="s">
        <v>120</v>
      </c>
      <c r="J2748" s="12">
        <v>2.1</v>
      </c>
      <c r="K2748" s="12" t="s">
        <v>23</v>
      </c>
      <c r="L2748">
        <f t="shared" si="84"/>
        <v>3</v>
      </c>
      <c r="M2748">
        <f>MATCH(H:H,[1]价格表!$B$4:$B$35,0)</f>
        <v>6</v>
      </c>
      <c r="N2748" s="4">
        <f>IF(J2748&lt;=0.3,INDEX([1]价格表!$B$4:$I$31,M2748,2),IF(AND(J2748&gt;0.3,J2748&lt;=1),INDEX([1]价格表!$B$4:$I$31,M2748,3),IF(AND(J2748&gt;1,J2748&lt;=2.2),INDEX([1]价格表!$B$4:$I$31,M2748,4),IF(AND(J2748&gt;2.2,J2748&lt;=3.3),INDEX([1]价格表!$B$4:$I$31,M2748,5),IF(AND(J2748&gt;3.3,J2748&lt;=4),INDEX([1]价格表!$B$4:$I$31,M2748,6),IF(AND(J2748&gt;4,J2748&lt;=5.5),INDEX([1]价格表!$B$4:$I$31,M2748,7),IF(J2748&gt;5.5,2.6+INDEX([1]价格表!$B$4:$I$31,M2748,8)*L2748)))))))</f>
        <v>2.95</v>
      </c>
      <c r="O2748" s="3"/>
      <c r="P2748" s="3"/>
      <c r="Q2748" s="3">
        <f t="shared" si="85"/>
        <v>0</v>
      </c>
    </row>
    <row r="2749" spans="1:17">
      <c r="A2749" s="11">
        <v>4607107762384</v>
      </c>
      <c r="B2749" s="1" t="s">
        <v>19</v>
      </c>
      <c r="C2749" s="12">
        <v>20210226</v>
      </c>
      <c r="D2749" s="12">
        <v>610538201209</v>
      </c>
      <c r="E2749" s="12" t="s">
        <v>19</v>
      </c>
      <c r="F2749" s="12">
        <v>20210308</v>
      </c>
      <c r="G2749" s="12" t="s">
        <v>20</v>
      </c>
      <c r="H2749" s="12" t="s">
        <v>216</v>
      </c>
      <c r="I2749" s="12" t="s">
        <v>217</v>
      </c>
      <c r="J2749" s="12">
        <v>2.9</v>
      </c>
      <c r="K2749" s="12" t="s">
        <v>23</v>
      </c>
      <c r="L2749">
        <f t="shared" si="84"/>
        <v>3</v>
      </c>
      <c r="M2749">
        <f>MATCH(H:H,[1]价格表!$B$4:$B$35,0)</f>
        <v>27</v>
      </c>
      <c r="N2749" s="4">
        <f>IF(J2749&lt;=0.3,INDEX([1]价格表!$B$4:$I$31,M2749,2),IF(AND(J2749&gt;0.3,J2749&lt;=1),INDEX([1]价格表!$B$4:$I$31,M2749,3),IF(AND(J2749&gt;1,J2749&lt;=2.2),INDEX([1]价格表!$B$4:$I$31,M2749,4),IF(AND(J2749&gt;2.2,J2749&lt;=3.3),INDEX([1]价格表!$B$4:$I$31,M2749,5),IF(AND(J2749&gt;3.3,J2749&lt;=4),INDEX([1]价格表!$B$4:$I$31,M2749,6),IF(AND(J2749&gt;4,J2749&lt;=5.5),INDEX([1]价格表!$B$4:$I$31,M2749,7),IF(J2749&gt;5.5,2.6+INDEX([1]价格表!$B$4:$I$31,M2749,8)*L2749)))))))</f>
        <v>2.5</v>
      </c>
      <c r="O2749" s="3"/>
      <c r="P2749" s="3"/>
      <c r="Q2749" s="3">
        <f t="shared" si="85"/>
        <v>0</v>
      </c>
    </row>
    <row r="2750" spans="1:17">
      <c r="A2750" s="11">
        <v>4607102076068</v>
      </c>
      <c r="B2750" s="1" t="s">
        <v>19</v>
      </c>
      <c r="C2750" s="12">
        <v>20210226</v>
      </c>
      <c r="D2750" s="12">
        <v>610538201209</v>
      </c>
      <c r="E2750" s="12" t="s">
        <v>19</v>
      </c>
      <c r="F2750" s="12">
        <v>20210308</v>
      </c>
      <c r="G2750" s="12" t="s">
        <v>20</v>
      </c>
      <c r="H2750" s="12" t="s">
        <v>157</v>
      </c>
      <c r="I2750" s="12" t="s">
        <v>315</v>
      </c>
      <c r="J2750" s="12">
        <v>13.73</v>
      </c>
      <c r="K2750" s="12" t="s">
        <v>23</v>
      </c>
      <c r="L2750">
        <f t="shared" si="84"/>
        <v>14</v>
      </c>
      <c r="M2750">
        <f>MATCH(H:H,[1]价格表!$B$4:$B$35,0)</f>
        <v>26</v>
      </c>
      <c r="N2750" s="4">
        <f>IF(J2750&lt;=0.3,INDEX([1]价格表!$B$4:$I$31,M2750,2),IF(AND(J2750&gt;0.3,J2750&lt;=1),INDEX([1]价格表!$B$4:$I$31,M2750,3),IF(AND(J2750&gt;1,J2750&lt;=2.2),INDEX([1]价格表!$B$4:$I$31,M2750,4),IF(AND(J2750&gt;2.2,J2750&lt;=3.3),INDEX([1]价格表!$B$4:$I$31,M2750,5),IF(AND(J2750&gt;3.3,J2750&lt;=4),INDEX([1]价格表!$B$4:$I$31,M2750,6),IF(AND(J2750&gt;4,J2750&lt;=5.5),INDEX([1]价格表!$B$4:$I$31,M2750,7),IF(J2750&gt;5.5,2.6+INDEX([1]价格表!$B$4:$I$31,M2750,8)*L2750)))))))</f>
        <v>36.2</v>
      </c>
      <c r="O2750" s="5">
        <v>1.05</v>
      </c>
      <c r="P2750" s="5">
        <v>2.15</v>
      </c>
      <c r="Q2750" s="3">
        <f t="shared" si="85"/>
        <v>-34.05</v>
      </c>
    </row>
    <row r="2751" spans="1:17">
      <c r="A2751" s="11">
        <v>4607102401107</v>
      </c>
      <c r="B2751" s="1" t="s">
        <v>19</v>
      </c>
      <c r="C2751" s="12">
        <v>20210226</v>
      </c>
      <c r="D2751" s="12">
        <v>610538201209</v>
      </c>
      <c r="E2751" s="12" t="s">
        <v>19</v>
      </c>
      <c r="F2751" s="12">
        <v>20210308</v>
      </c>
      <c r="G2751" s="12" t="s">
        <v>20</v>
      </c>
      <c r="H2751" s="12" t="s">
        <v>157</v>
      </c>
      <c r="I2751" s="12" t="s">
        <v>315</v>
      </c>
      <c r="J2751" s="12">
        <v>14.06</v>
      </c>
      <c r="K2751" s="12" t="s">
        <v>23</v>
      </c>
      <c r="L2751">
        <f t="shared" si="84"/>
        <v>15</v>
      </c>
      <c r="M2751">
        <f>MATCH(H:H,[1]价格表!$B$4:$B$35,0)</f>
        <v>26</v>
      </c>
      <c r="N2751" s="4">
        <f>IF(J2751&lt;=0.3,INDEX([1]价格表!$B$4:$I$31,M2751,2),IF(AND(J2751&gt;0.3,J2751&lt;=1),INDEX([1]价格表!$B$4:$I$31,M2751,3),IF(AND(J2751&gt;1,J2751&lt;=2.2),INDEX([1]价格表!$B$4:$I$31,M2751,4),IF(AND(J2751&gt;2.2,J2751&lt;=3.3),INDEX([1]价格表!$B$4:$I$31,M2751,5),IF(AND(J2751&gt;3.3,J2751&lt;=4),INDEX([1]价格表!$B$4:$I$31,M2751,6),IF(AND(J2751&gt;4,J2751&lt;=5.5),INDEX([1]价格表!$B$4:$I$31,M2751,7),IF(J2751&gt;5.5,2.6+INDEX([1]价格表!$B$4:$I$31,M2751,8)*L2751)))))))</f>
        <v>38.6</v>
      </c>
      <c r="O2751" s="5">
        <v>1.05</v>
      </c>
      <c r="P2751" s="5">
        <v>2.15</v>
      </c>
      <c r="Q2751" s="3">
        <f t="shared" si="85"/>
        <v>-36.45</v>
      </c>
    </row>
    <row r="2752" spans="1:17">
      <c r="A2752" s="11">
        <v>4312525985920</v>
      </c>
      <c r="B2752" s="1" t="s">
        <v>19</v>
      </c>
      <c r="C2752" s="12">
        <v>20210226</v>
      </c>
      <c r="D2752" s="12">
        <v>610538201209</v>
      </c>
      <c r="E2752" s="12" t="s">
        <v>19</v>
      </c>
      <c r="F2752" s="12">
        <v>20210308</v>
      </c>
      <c r="G2752" s="12" t="s">
        <v>20</v>
      </c>
      <c r="H2752" s="12" t="s">
        <v>40</v>
      </c>
      <c r="I2752" s="12" t="s">
        <v>103</v>
      </c>
      <c r="J2752" s="12">
        <v>5.78</v>
      </c>
      <c r="K2752" s="12" t="s">
        <v>23</v>
      </c>
      <c r="L2752">
        <f t="shared" si="84"/>
        <v>6</v>
      </c>
      <c r="M2752">
        <f>MATCH(H:H,[1]价格表!$B$4:$B$35,0)</f>
        <v>9</v>
      </c>
      <c r="N2752" s="4">
        <f>IF(J2752&lt;=0.3,INDEX([1]价格表!$B$4:$I$31,M2752,2),IF(AND(J2752&gt;0.3,J2752&lt;=1),INDEX([1]价格表!$B$4:$I$31,M2752,3),IF(AND(J2752&gt;1,J2752&lt;=2.2),INDEX([1]价格表!$B$4:$I$31,M2752,4),IF(AND(J2752&gt;2.2,J2752&lt;=3.3),INDEX([1]价格表!$B$4:$I$31,M2752,5),IF(AND(J2752&gt;3.3,J2752&lt;=4),INDEX([1]价格表!$B$4:$I$31,M2752,6),IF(AND(J2752&gt;4,J2752&lt;=5.5),INDEX([1]价格表!$B$4:$I$31,M2752,7),IF(J2752&gt;5.5,2.6+INDEX([1]价格表!$B$4:$I$31,M2752,8)*L2752)))))))</f>
        <v>8.3</v>
      </c>
      <c r="O2752" s="3"/>
      <c r="P2752" s="3"/>
      <c r="Q2752" s="3">
        <f t="shared" si="85"/>
        <v>0</v>
      </c>
    </row>
    <row r="2753" spans="1:17">
      <c r="A2753" s="11">
        <v>4607104513221</v>
      </c>
      <c r="B2753" s="1" t="s">
        <v>19</v>
      </c>
      <c r="C2753" s="12">
        <v>20210226</v>
      </c>
      <c r="D2753" s="12">
        <v>610538201209</v>
      </c>
      <c r="E2753" s="12" t="s">
        <v>19</v>
      </c>
      <c r="F2753" s="12">
        <v>20210308</v>
      </c>
      <c r="G2753" s="12" t="s">
        <v>20</v>
      </c>
      <c r="H2753" s="12" t="s">
        <v>54</v>
      </c>
      <c r="I2753" s="12" t="s">
        <v>151</v>
      </c>
      <c r="J2753" s="12">
        <v>5.78</v>
      </c>
      <c r="K2753" s="12" t="s">
        <v>23</v>
      </c>
      <c r="L2753">
        <f t="shared" si="84"/>
        <v>6</v>
      </c>
      <c r="M2753">
        <f>MATCH(H:H,[1]价格表!$B$4:$B$35,0)</f>
        <v>10</v>
      </c>
      <c r="N2753" s="4">
        <f>IF(J2753&lt;=0.3,INDEX([1]价格表!$B$4:$I$31,M2753,2),IF(AND(J2753&gt;0.3,J2753&lt;=1),INDEX([1]价格表!$B$4:$I$31,M2753,3),IF(AND(J2753&gt;1,J2753&lt;=2.2),INDEX([1]价格表!$B$4:$I$31,M2753,4),IF(AND(J2753&gt;2.2,J2753&lt;=3.3),INDEX([1]价格表!$B$4:$I$31,M2753,5),IF(AND(J2753&gt;3.3,J2753&lt;=4),INDEX([1]价格表!$B$4:$I$31,M2753,6),IF(AND(J2753&gt;4,J2753&lt;=5.5),INDEX([1]价格表!$B$4:$I$31,M2753,7),IF(J2753&gt;5.5,2.6+INDEX([1]价格表!$B$4:$I$31,M2753,8)*L2753)))))))</f>
        <v>8.3</v>
      </c>
      <c r="O2753" s="5">
        <v>4.1</v>
      </c>
      <c r="P2753" s="5">
        <v>3.8</v>
      </c>
      <c r="Q2753" s="3">
        <f t="shared" si="85"/>
        <v>-4.5</v>
      </c>
    </row>
    <row r="2754" spans="1:17">
      <c r="A2754" s="11">
        <v>4607104516387</v>
      </c>
      <c r="B2754" s="1" t="s">
        <v>19</v>
      </c>
      <c r="C2754" s="12">
        <v>20210226</v>
      </c>
      <c r="D2754" s="12">
        <v>610538201209</v>
      </c>
      <c r="E2754" s="12" t="s">
        <v>19</v>
      </c>
      <c r="F2754" s="12">
        <v>20210308</v>
      </c>
      <c r="G2754" s="12" t="s">
        <v>20</v>
      </c>
      <c r="H2754" s="12" t="s">
        <v>54</v>
      </c>
      <c r="I2754" s="12" t="s">
        <v>55</v>
      </c>
      <c r="J2754" s="12">
        <v>6.19</v>
      </c>
      <c r="K2754" s="12" t="s">
        <v>23</v>
      </c>
      <c r="L2754">
        <f t="shared" si="84"/>
        <v>7</v>
      </c>
      <c r="M2754">
        <f>MATCH(H:H,[1]价格表!$B$4:$B$35,0)</f>
        <v>10</v>
      </c>
      <c r="N2754" s="4">
        <f>IF(J2754&lt;=0.3,INDEX([1]价格表!$B$4:$I$31,M2754,2),IF(AND(J2754&gt;0.3,J2754&lt;=1),INDEX([1]价格表!$B$4:$I$31,M2754,3),IF(AND(J2754&gt;1,J2754&lt;=2.2),INDEX([1]价格表!$B$4:$I$31,M2754,4),IF(AND(J2754&gt;2.2,J2754&lt;=3.3),INDEX([1]价格表!$B$4:$I$31,M2754,5),IF(AND(J2754&gt;3.3,J2754&lt;=4),INDEX([1]价格表!$B$4:$I$31,M2754,6),IF(AND(J2754&gt;4,J2754&lt;=5.5),INDEX([1]价格表!$B$4:$I$31,M2754,7),IF(J2754&gt;5.5,2.6+INDEX([1]价格表!$B$4:$I$31,M2754,8)*L2754)))))))</f>
        <v>9.25</v>
      </c>
      <c r="O2754" s="3"/>
      <c r="P2754" s="3"/>
      <c r="Q2754" s="3">
        <f t="shared" si="85"/>
        <v>0</v>
      </c>
    </row>
    <row r="2755" spans="1:17">
      <c r="A2755" s="11">
        <v>4607103630232</v>
      </c>
      <c r="B2755" s="1" t="s">
        <v>19</v>
      </c>
      <c r="C2755" s="12">
        <v>20210226</v>
      </c>
      <c r="D2755" s="12">
        <v>610538201209</v>
      </c>
      <c r="E2755" s="12" t="s">
        <v>19</v>
      </c>
      <c r="F2755" s="12">
        <v>20210308</v>
      </c>
      <c r="G2755" s="12" t="s">
        <v>20</v>
      </c>
      <c r="H2755" s="12" t="s">
        <v>45</v>
      </c>
      <c r="I2755" s="12" t="s">
        <v>257</v>
      </c>
      <c r="J2755" s="12">
        <v>6.24</v>
      </c>
      <c r="K2755" s="12" t="s">
        <v>23</v>
      </c>
      <c r="L2755">
        <f t="shared" si="84"/>
        <v>7</v>
      </c>
      <c r="M2755">
        <f>MATCH(H:H,[1]价格表!$B$4:$B$35,0)</f>
        <v>20</v>
      </c>
      <c r="N2755" s="4">
        <f>IF(J2755&lt;=0.3,INDEX([1]价格表!$B$4:$I$31,M2755,2),IF(AND(J2755&gt;0.3,J2755&lt;=1),INDEX([1]价格表!$B$4:$I$31,M2755,3),IF(AND(J2755&gt;1,J2755&lt;=2.2),INDEX([1]价格表!$B$4:$I$31,M2755,4),IF(AND(J2755&gt;2.2,J2755&lt;=3.3),INDEX([1]价格表!$B$4:$I$31,M2755,5),IF(AND(J2755&gt;3.3,J2755&lt;=4),INDEX([1]价格表!$B$4:$I$31,M2755,6),IF(AND(J2755&gt;4,J2755&lt;=5.5),INDEX([1]价格表!$B$4:$I$31,M2755,7),IF(J2755&gt;5.5,2.6+INDEX([1]价格表!$B$4:$I$31,M2755,8)*L2755)))))))</f>
        <v>9.25</v>
      </c>
      <c r="O2755" s="3"/>
      <c r="P2755" s="3"/>
      <c r="Q2755" s="3">
        <f t="shared" si="85"/>
        <v>0</v>
      </c>
    </row>
    <row r="2756" spans="1:17">
      <c r="A2756" s="11">
        <v>4607104515630</v>
      </c>
      <c r="B2756" s="1" t="s">
        <v>19</v>
      </c>
      <c r="C2756" s="12">
        <v>20210226</v>
      </c>
      <c r="D2756" s="12">
        <v>610538201209</v>
      </c>
      <c r="E2756" s="12" t="s">
        <v>19</v>
      </c>
      <c r="F2756" s="12">
        <v>20210308</v>
      </c>
      <c r="G2756" s="12" t="s">
        <v>20</v>
      </c>
      <c r="H2756" s="12" t="s">
        <v>27</v>
      </c>
      <c r="I2756" s="12" t="s">
        <v>28</v>
      </c>
      <c r="J2756" s="12">
        <v>6.3</v>
      </c>
      <c r="K2756" s="12" t="s">
        <v>23</v>
      </c>
      <c r="L2756">
        <f t="shared" ref="L2756:L2819" si="86">ROUNDUP(J2756,0)</f>
        <v>7</v>
      </c>
      <c r="M2756">
        <f>MATCH(H:H,[1]价格表!$B$4:$B$35,0)</f>
        <v>14</v>
      </c>
      <c r="N2756" s="4">
        <f>IF(J2756&lt;=0.3,INDEX([1]价格表!$B$4:$I$31,M2756,2),IF(AND(J2756&gt;0.3,J2756&lt;=1),INDEX([1]价格表!$B$4:$I$31,M2756,3),IF(AND(J2756&gt;1,J2756&lt;=2.2),INDEX([1]价格表!$B$4:$I$31,M2756,4),IF(AND(J2756&gt;2.2,J2756&lt;=3.3),INDEX([1]价格表!$B$4:$I$31,M2756,5),IF(AND(J2756&gt;3.3,J2756&lt;=4),INDEX([1]价格表!$B$4:$I$31,M2756,6),IF(AND(J2756&gt;4,J2756&lt;=5.5),INDEX([1]价格表!$B$4:$I$31,M2756,7),IF(J2756&gt;5.5,2.6+INDEX([1]价格表!$B$4:$I$31,M2756,8)*L2756)))))))</f>
        <v>9.25</v>
      </c>
      <c r="O2756" s="3"/>
      <c r="P2756" s="3"/>
      <c r="Q2756" s="3">
        <f t="shared" ref="Q2756:Q2819" si="87">IF(P2756&gt;0,P2756-N2756,0)</f>
        <v>0</v>
      </c>
    </row>
    <row r="2757" spans="1:17">
      <c r="A2757" s="11">
        <v>4607104515883</v>
      </c>
      <c r="B2757" s="1" t="s">
        <v>19</v>
      </c>
      <c r="C2757" s="12">
        <v>20210226</v>
      </c>
      <c r="D2757" s="12">
        <v>610538201209</v>
      </c>
      <c r="E2757" s="12" t="s">
        <v>19</v>
      </c>
      <c r="F2757" s="12">
        <v>20210308</v>
      </c>
      <c r="G2757" s="12" t="s">
        <v>20</v>
      </c>
      <c r="H2757" s="12" t="s">
        <v>119</v>
      </c>
      <c r="I2757" s="12" t="s">
        <v>120</v>
      </c>
      <c r="J2757" s="12">
        <v>6.32</v>
      </c>
      <c r="K2757" s="12" t="s">
        <v>23</v>
      </c>
      <c r="L2757">
        <f t="shared" si="86"/>
        <v>7</v>
      </c>
      <c r="M2757">
        <f>MATCH(H:H,[1]价格表!$B$4:$B$35,0)</f>
        <v>6</v>
      </c>
      <c r="N2757" s="4">
        <f>IF(J2757&lt;=0.3,INDEX([1]价格表!$B$4:$I$31,M2757,2),IF(AND(J2757&gt;0.3,J2757&lt;=1),INDEX([1]价格表!$B$4:$I$31,M2757,3),IF(AND(J2757&gt;1,J2757&lt;=2.2),INDEX([1]价格表!$B$4:$I$31,M2757,4),IF(AND(J2757&gt;2.2,J2757&lt;=3.3),INDEX([1]价格表!$B$4:$I$31,M2757,5),IF(AND(J2757&gt;3.3,J2757&lt;=4),INDEX([1]价格表!$B$4:$I$31,M2757,6),IF(AND(J2757&gt;4,J2757&lt;=5.5),INDEX([1]价格表!$B$4:$I$31,M2757,7),IF(J2757&gt;5.5,2.6+INDEX([1]价格表!$B$4:$I$31,M2757,8)*L2757)))))))</f>
        <v>9.25</v>
      </c>
      <c r="O2757" s="3"/>
      <c r="P2757" s="3"/>
      <c r="Q2757" s="3">
        <f t="shared" si="87"/>
        <v>0</v>
      </c>
    </row>
    <row r="2758" spans="1:17">
      <c r="A2758" s="11">
        <v>4312523347643</v>
      </c>
      <c r="B2758" s="1" t="s">
        <v>19</v>
      </c>
      <c r="C2758" s="12">
        <v>20210226</v>
      </c>
      <c r="D2758" s="12">
        <v>610538201209</v>
      </c>
      <c r="E2758" s="12" t="s">
        <v>19</v>
      </c>
      <c r="F2758" s="12">
        <v>20210308</v>
      </c>
      <c r="G2758" s="12" t="s">
        <v>20</v>
      </c>
      <c r="H2758" s="12" t="s">
        <v>40</v>
      </c>
      <c r="I2758" s="12" t="s">
        <v>118</v>
      </c>
      <c r="J2758" s="12">
        <v>6.94</v>
      </c>
      <c r="K2758" s="12" t="s">
        <v>23</v>
      </c>
      <c r="L2758">
        <f t="shared" si="86"/>
        <v>7</v>
      </c>
      <c r="M2758">
        <f>MATCH(H:H,[1]价格表!$B$4:$B$35,0)</f>
        <v>9</v>
      </c>
      <c r="N2758" s="4">
        <f>IF(J2758&lt;=0.3,INDEX([1]价格表!$B$4:$I$31,M2758,2),IF(AND(J2758&gt;0.3,J2758&lt;=1),INDEX([1]价格表!$B$4:$I$31,M2758,3),IF(AND(J2758&gt;1,J2758&lt;=2.2),INDEX([1]价格表!$B$4:$I$31,M2758,4),IF(AND(J2758&gt;2.2,J2758&lt;=3.3),INDEX([1]价格表!$B$4:$I$31,M2758,5),IF(AND(J2758&gt;3.3,J2758&lt;=4),INDEX([1]价格表!$B$4:$I$31,M2758,6),IF(AND(J2758&gt;4,J2758&lt;=5.5),INDEX([1]价格表!$B$4:$I$31,M2758,7),IF(J2758&gt;5.5,2.6+INDEX([1]价格表!$B$4:$I$31,M2758,8)*L2758)))))))</f>
        <v>9.25</v>
      </c>
      <c r="O2758" s="3"/>
      <c r="P2758" s="3"/>
      <c r="Q2758" s="3">
        <f t="shared" si="87"/>
        <v>0</v>
      </c>
    </row>
    <row r="2759" spans="1:17">
      <c r="A2759" s="11">
        <v>4312525785220</v>
      </c>
      <c r="B2759" s="1" t="s">
        <v>19</v>
      </c>
      <c r="C2759" s="12">
        <v>20210226</v>
      </c>
      <c r="D2759" s="12">
        <v>610538201209</v>
      </c>
      <c r="E2759" s="12" t="s">
        <v>19</v>
      </c>
      <c r="F2759" s="12">
        <v>20210308</v>
      </c>
      <c r="G2759" s="12" t="s">
        <v>20</v>
      </c>
      <c r="H2759" s="12" t="s">
        <v>40</v>
      </c>
      <c r="I2759" s="12" t="s">
        <v>118</v>
      </c>
      <c r="J2759" s="12">
        <v>6.94</v>
      </c>
      <c r="K2759" s="12" t="s">
        <v>23</v>
      </c>
      <c r="L2759">
        <f t="shared" si="86"/>
        <v>7</v>
      </c>
      <c r="M2759">
        <f>MATCH(H:H,[1]价格表!$B$4:$B$35,0)</f>
        <v>9</v>
      </c>
      <c r="N2759" s="4">
        <f>IF(J2759&lt;=0.3,INDEX([1]价格表!$B$4:$I$31,M2759,2),IF(AND(J2759&gt;0.3,J2759&lt;=1),INDEX([1]价格表!$B$4:$I$31,M2759,3),IF(AND(J2759&gt;1,J2759&lt;=2.2),INDEX([1]价格表!$B$4:$I$31,M2759,4),IF(AND(J2759&gt;2.2,J2759&lt;=3.3),INDEX([1]价格表!$B$4:$I$31,M2759,5),IF(AND(J2759&gt;3.3,J2759&lt;=4),INDEX([1]价格表!$B$4:$I$31,M2759,6),IF(AND(J2759&gt;4,J2759&lt;=5.5),INDEX([1]价格表!$B$4:$I$31,M2759,7),IF(J2759&gt;5.5,2.6+INDEX([1]价格表!$B$4:$I$31,M2759,8)*L2759)))))))</f>
        <v>9.25</v>
      </c>
      <c r="O2759" s="3"/>
      <c r="P2759" s="3"/>
      <c r="Q2759" s="3">
        <f t="shared" si="87"/>
        <v>0</v>
      </c>
    </row>
    <row r="2760" spans="1:17">
      <c r="A2760" s="11">
        <v>4312525769290</v>
      </c>
      <c r="B2760" s="1" t="s">
        <v>19</v>
      </c>
      <c r="C2760" s="12">
        <v>20210226</v>
      </c>
      <c r="D2760" s="12">
        <v>610538201209</v>
      </c>
      <c r="E2760" s="12" t="s">
        <v>19</v>
      </c>
      <c r="F2760" s="12">
        <v>20210308</v>
      </c>
      <c r="G2760" s="12" t="s">
        <v>20</v>
      </c>
      <c r="H2760" s="12" t="s">
        <v>40</v>
      </c>
      <c r="I2760" s="12" t="s">
        <v>118</v>
      </c>
      <c r="J2760" s="12">
        <v>6.96</v>
      </c>
      <c r="K2760" s="12" t="s">
        <v>23</v>
      </c>
      <c r="L2760">
        <f t="shared" si="86"/>
        <v>7</v>
      </c>
      <c r="M2760">
        <f>MATCH(H:H,[1]价格表!$B$4:$B$35,0)</f>
        <v>9</v>
      </c>
      <c r="N2760" s="4">
        <f>IF(J2760&lt;=0.3,INDEX([1]价格表!$B$4:$I$31,M2760,2),IF(AND(J2760&gt;0.3,J2760&lt;=1),INDEX([1]价格表!$B$4:$I$31,M2760,3),IF(AND(J2760&gt;1,J2760&lt;=2.2),INDEX([1]价格表!$B$4:$I$31,M2760,4),IF(AND(J2760&gt;2.2,J2760&lt;=3.3),INDEX([1]价格表!$B$4:$I$31,M2760,5),IF(AND(J2760&gt;3.3,J2760&lt;=4),INDEX([1]价格表!$B$4:$I$31,M2760,6),IF(AND(J2760&gt;4,J2760&lt;=5.5),INDEX([1]价格表!$B$4:$I$31,M2760,7),IF(J2760&gt;5.5,2.6+INDEX([1]价格表!$B$4:$I$31,M2760,8)*L2760)))))))</f>
        <v>9.25</v>
      </c>
      <c r="O2760" s="3"/>
      <c r="P2760" s="3"/>
      <c r="Q2760" s="3">
        <f t="shared" si="87"/>
        <v>0</v>
      </c>
    </row>
    <row r="2761" spans="1:17">
      <c r="A2761" s="11">
        <v>4312523347644</v>
      </c>
      <c r="B2761" s="1" t="s">
        <v>19</v>
      </c>
      <c r="C2761" s="12">
        <v>20210226</v>
      </c>
      <c r="D2761" s="12">
        <v>610538201209</v>
      </c>
      <c r="E2761" s="12" t="s">
        <v>19</v>
      </c>
      <c r="F2761" s="12">
        <v>20210308</v>
      </c>
      <c r="G2761" s="12" t="s">
        <v>20</v>
      </c>
      <c r="H2761" s="12" t="s">
        <v>119</v>
      </c>
      <c r="I2761" s="12" t="s">
        <v>120</v>
      </c>
      <c r="J2761" s="12">
        <v>7</v>
      </c>
      <c r="K2761" s="12" t="s">
        <v>23</v>
      </c>
      <c r="L2761">
        <f t="shared" si="86"/>
        <v>7</v>
      </c>
      <c r="M2761">
        <f>MATCH(H:H,[1]价格表!$B$4:$B$35,0)</f>
        <v>6</v>
      </c>
      <c r="N2761" s="4">
        <f>IF(J2761&lt;=0.3,INDEX([1]价格表!$B$4:$I$31,M2761,2),IF(AND(J2761&gt;0.3,J2761&lt;=1),INDEX([1]价格表!$B$4:$I$31,M2761,3),IF(AND(J2761&gt;1,J2761&lt;=2.2),INDEX([1]价格表!$B$4:$I$31,M2761,4),IF(AND(J2761&gt;2.2,J2761&lt;=3.3),INDEX([1]价格表!$B$4:$I$31,M2761,5),IF(AND(J2761&gt;3.3,J2761&lt;=4),INDEX([1]价格表!$B$4:$I$31,M2761,6),IF(AND(J2761&gt;4,J2761&lt;=5.5),INDEX([1]价格表!$B$4:$I$31,M2761,7),IF(J2761&gt;5.5,2.6+INDEX([1]价格表!$B$4:$I$31,M2761,8)*L2761)))))))</f>
        <v>9.25</v>
      </c>
      <c r="O2761" s="3"/>
      <c r="P2761" s="3"/>
      <c r="Q2761" s="3">
        <f t="shared" si="87"/>
        <v>0</v>
      </c>
    </row>
    <row r="2762" spans="1:17">
      <c r="A2762" s="11">
        <v>4312523347645</v>
      </c>
      <c r="B2762" s="1" t="s">
        <v>19</v>
      </c>
      <c r="C2762" s="12">
        <v>20210226</v>
      </c>
      <c r="D2762" s="12">
        <v>610538201209</v>
      </c>
      <c r="E2762" s="12" t="s">
        <v>19</v>
      </c>
      <c r="F2762" s="12">
        <v>20210308</v>
      </c>
      <c r="G2762" s="12" t="s">
        <v>20</v>
      </c>
      <c r="H2762" s="12" t="s">
        <v>29</v>
      </c>
      <c r="I2762" s="12" t="s">
        <v>122</v>
      </c>
      <c r="J2762" s="12">
        <v>7</v>
      </c>
      <c r="K2762" s="12" t="s">
        <v>23</v>
      </c>
      <c r="L2762">
        <f t="shared" si="86"/>
        <v>7</v>
      </c>
      <c r="M2762">
        <f>MATCH(H:H,[1]价格表!$B$4:$B$35,0)</f>
        <v>3</v>
      </c>
      <c r="N2762" s="4">
        <f>IF(J2762&lt;=0.3,INDEX([1]价格表!$B$4:$I$31,M2762,2),IF(AND(J2762&gt;0.3,J2762&lt;=1),INDEX([1]价格表!$B$4:$I$31,M2762,3),IF(AND(J2762&gt;1,J2762&lt;=2.2),INDEX([1]价格表!$B$4:$I$31,M2762,4),IF(AND(J2762&gt;2.2,J2762&lt;=3.3),INDEX([1]价格表!$B$4:$I$31,M2762,5),IF(AND(J2762&gt;3.3,J2762&lt;=4),INDEX([1]价格表!$B$4:$I$31,M2762,6),IF(AND(J2762&gt;4,J2762&lt;=5.5),INDEX([1]价格表!$B$4:$I$31,M2762,7),IF(J2762&gt;5.5,2.6+INDEX([1]价格表!$B$4:$I$31,M2762,8)*L2762)))))))</f>
        <v>9.25</v>
      </c>
      <c r="O2762" s="3"/>
      <c r="P2762" s="3"/>
      <c r="Q2762" s="3">
        <f t="shared" si="87"/>
        <v>0</v>
      </c>
    </row>
    <row r="2763" spans="1:17">
      <c r="A2763" s="11">
        <v>4312526315528</v>
      </c>
      <c r="B2763" s="1" t="s">
        <v>19</v>
      </c>
      <c r="C2763" s="12">
        <v>20210226</v>
      </c>
      <c r="D2763" s="12">
        <v>610538201209</v>
      </c>
      <c r="E2763" s="12" t="s">
        <v>19</v>
      </c>
      <c r="F2763" s="12">
        <v>20210308</v>
      </c>
      <c r="G2763" s="12" t="s">
        <v>20</v>
      </c>
      <c r="H2763" s="12" t="s">
        <v>129</v>
      </c>
      <c r="I2763" s="12" t="s">
        <v>130</v>
      </c>
      <c r="J2763" s="12">
        <v>7.17</v>
      </c>
      <c r="K2763" s="12" t="s">
        <v>23</v>
      </c>
      <c r="L2763">
        <f t="shared" si="86"/>
        <v>8</v>
      </c>
      <c r="M2763">
        <f>MATCH(H:H,[1]价格表!$B$4:$B$35,0)</f>
        <v>18</v>
      </c>
      <c r="N2763" s="4">
        <f>IF(J2763&lt;=0.3,INDEX([1]价格表!$B$4:$I$31,M2763,2),IF(AND(J2763&gt;0.3,J2763&lt;=1),INDEX([1]价格表!$B$4:$I$31,M2763,3),IF(AND(J2763&gt;1,J2763&lt;=2.2),INDEX([1]价格表!$B$4:$I$31,M2763,4),IF(AND(J2763&gt;2.2,J2763&lt;=3.3),INDEX([1]价格表!$B$4:$I$31,M2763,5),IF(AND(J2763&gt;3.3,J2763&lt;=4),INDEX([1]价格表!$B$4:$I$31,M2763,6),IF(AND(J2763&gt;4,J2763&lt;=5.5),INDEX([1]价格表!$B$4:$I$31,M2763,7),IF(J2763&gt;5.5,2.6+INDEX([1]价格表!$B$4:$I$31,M2763,8)*L2763)))))))</f>
        <v>10.2</v>
      </c>
      <c r="O2763" s="3"/>
      <c r="P2763" s="3"/>
      <c r="Q2763" s="3">
        <f t="shared" si="87"/>
        <v>0</v>
      </c>
    </row>
    <row r="2764" spans="1:17">
      <c r="A2764" s="11">
        <v>4312515449798</v>
      </c>
      <c r="B2764" s="1" t="s">
        <v>19</v>
      </c>
      <c r="C2764" s="12">
        <v>20210226</v>
      </c>
      <c r="D2764" s="12">
        <v>610538201209</v>
      </c>
      <c r="E2764" s="12" t="s">
        <v>19</v>
      </c>
      <c r="F2764" s="12">
        <v>20210308</v>
      </c>
      <c r="G2764" s="12" t="s">
        <v>20</v>
      </c>
      <c r="H2764" s="12" t="s">
        <v>129</v>
      </c>
      <c r="I2764" s="12" t="s">
        <v>130</v>
      </c>
      <c r="J2764" s="12">
        <v>9.9</v>
      </c>
      <c r="K2764" s="12" t="s">
        <v>23</v>
      </c>
      <c r="L2764">
        <f t="shared" si="86"/>
        <v>10</v>
      </c>
      <c r="M2764">
        <f>MATCH(H:H,[1]价格表!$B$4:$B$35,0)</f>
        <v>18</v>
      </c>
      <c r="N2764" s="4">
        <f>IF(J2764&lt;=0.3,INDEX([1]价格表!$B$4:$I$31,M2764,2),IF(AND(J2764&gt;0.3,J2764&lt;=1),INDEX([1]价格表!$B$4:$I$31,M2764,3),IF(AND(J2764&gt;1,J2764&lt;=2.2),INDEX([1]价格表!$B$4:$I$31,M2764,4),IF(AND(J2764&gt;2.2,J2764&lt;=3.3),INDEX([1]价格表!$B$4:$I$31,M2764,5),IF(AND(J2764&gt;3.3,J2764&lt;=4),INDEX([1]价格表!$B$4:$I$31,M2764,6),IF(AND(J2764&gt;4,J2764&lt;=5.5),INDEX([1]价格表!$B$4:$I$31,M2764,7),IF(J2764&gt;5.5,2.6+INDEX([1]价格表!$B$4:$I$31,M2764,8)*L2764)))))))</f>
        <v>12.1</v>
      </c>
      <c r="O2764" s="3"/>
      <c r="P2764" s="3"/>
      <c r="Q2764" s="3">
        <f t="shared" si="87"/>
        <v>0</v>
      </c>
    </row>
    <row r="2765" spans="1:17">
      <c r="A2765" s="11">
        <v>4607107761700</v>
      </c>
      <c r="B2765" s="1" t="s">
        <v>19</v>
      </c>
      <c r="C2765" s="12">
        <v>20210226</v>
      </c>
      <c r="D2765" s="12">
        <v>610538201209</v>
      </c>
      <c r="E2765" s="12" t="s">
        <v>19</v>
      </c>
      <c r="F2765" s="12">
        <v>20210308</v>
      </c>
      <c r="G2765" s="12" t="s">
        <v>20</v>
      </c>
      <c r="H2765" s="12" t="s">
        <v>47</v>
      </c>
      <c r="I2765" s="12" t="s">
        <v>58</v>
      </c>
      <c r="J2765" s="12">
        <v>11.28</v>
      </c>
      <c r="K2765" s="12" t="s">
        <v>23</v>
      </c>
      <c r="L2765">
        <f t="shared" si="86"/>
        <v>12</v>
      </c>
      <c r="M2765">
        <f>MATCH(H:H,[1]价格表!$B$4:$B$35,0)</f>
        <v>12</v>
      </c>
      <c r="N2765" s="4">
        <f>IF(J2765&lt;=0.3,INDEX([1]价格表!$B$4:$I$31,M2765,2),IF(AND(J2765&gt;0.3,J2765&lt;=1),INDEX([1]价格表!$B$4:$I$31,M2765,3),IF(AND(J2765&gt;1,J2765&lt;=2.2),INDEX([1]价格表!$B$4:$I$31,M2765,4),IF(AND(J2765&gt;2.2,J2765&lt;=3.3),INDEX([1]价格表!$B$4:$I$31,M2765,5),IF(AND(J2765&gt;3.3,J2765&lt;=4),INDEX([1]价格表!$B$4:$I$31,M2765,6),IF(AND(J2765&gt;4,J2765&lt;=5.5),INDEX([1]价格表!$B$4:$I$31,M2765,7),IF(J2765&gt;5.5,2.6+INDEX([1]价格表!$B$4:$I$31,M2765,8)*L2765)))))))</f>
        <v>14</v>
      </c>
      <c r="O2765" s="5">
        <v>10.69</v>
      </c>
      <c r="P2765" s="5">
        <v>13.05</v>
      </c>
      <c r="Q2765" s="3">
        <f t="shared" si="87"/>
        <v>-0.949999999999999</v>
      </c>
    </row>
    <row r="2766" spans="1:17">
      <c r="A2766" s="11">
        <v>4312525776969</v>
      </c>
      <c r="B2766" s="1" t="s">
        <v>19</v>
      </c>
      <c r="C2766" s="12">
        <v>20210226</v>
      </c>
      <c r="D2766" s="12">
        <v>610538201209</v>
      </c>
      <c r="E2766" s="12" t="s">
        <v>19</v>
      </c>
      <c r="F2766" s="12">
        <v>20210308</v>
      </c>
      <c r="G2766" s="12" t="s">
        <v>20</v>
      </c>
      <c r="H2766" s="12" t="s">
        <v>132</v>
      </c>
      <c r="I2766" s="12" t="s">
        <v>172</v>
      </c>
      <c r="J2766" s="12">
        <v>6.94</v>
      </c>
      <c r="K2766" s="12" t="s">
        <v>23</v>
      </c>
      <c r="L2766">
        <f t="shared" si="86"/>
        <v>7</v>
      </c>
      <c r="M2766">
        <f>MATCH(H:H,[1]价格表!$B$4:$B$35,0)</f>
        <v>19</v>
      </c>
      <c r="N2766" s="4">
        <f>IF(J2766&lt;=0.3,INDEX([1]价格表!$B$4:$I$31,M2766,2),IF(AND(J2766&gt;0.3,J2766&lt;=1),INDEX([1]价格表!$B$4:$I$31,M2766,3),IF(AND(J2766&gt;1,J2766&lt;=2.2),INDEX([1]价格表!$B$4:$I$31,M2766,4),IF(AND(J2766&gt;2.2,J2766&lt;=3.3),INDEX([1]价格表!$B$4:$I$31,M2766,5),IF(AND(J2766&gt;3.3,J2766&lt;=4),INDEX([1]价格表!$B$4:$I$31,M2766,6),IF(AND(J2766&gt;4,J2766&lt;=5.5),INDEX([1]价格表!$B$4:$I$31,M2766,7),IF(J2766&gt;5.5,2.6+INDEX([1]价格表!$B$4:$I$31,M2766,8)*L2766)))))))</f>
        <v>9.25</v>
      </c>
      <c r="O2766" s="3"/>
      <c r="P2766" s="3"/>
      <c r="Q2766" s="3">
        <f t="shared" si="87"/>
        <v>0</v>
      </c>
    </row>
    <row r="2767" spans="1:17">
      <c r="A2767" s="11">
        <v>4312525785221</v>
      </c>
      <c r="B2767" s="1" t="s">
        <v>19</v>
      </c>
      <c r="C2767" s="12">
        <v>20210226</v>
      </c>
      <c r="D2767" s="12">
        <v>610538201209</v>
      </c>
      <c r="E2767" s="12" t="s">
        <v>19</v>
      </c>
      <c r="F2767" s="12">
        <v>20210308</v>
      </c>
      <c r="G2767" s="12" t="s">
        <v>20</v>
      </c>
      <c r="H2767" s="12" t="s">
        <v>132</v>
      </c>
      <c r="I2767" s="12" t="s">
        <v>172</v>
      </c>
      <c r="J2767" s="12">
        <v>6.95</v>
      </c>
      <c r="K2767" s="12" t="s">
        <v>23</v>
      </c>
      <c r="L2767">
        <f t="shared" si="86"/>
        <v>7</v>
      </c>
      <c r="M2767">
        <f>MATCH(H:H,[1]价格表!$B$4:$B$35,0)</f>
        <v>19</v>
      </c>
      <c r="N2767" s="4">
        <f>IF(J2767&lt;=0.3,INDEX([1]价格表!$B$4:$I$31,M2767,2),IF(AND(J2767&gt;0.3,J2767&lt;=1),INDEX([1]价格表!$B$4:$I$31,M2767,3),IF(AND(J2767&gt;1,J2767&lt;=2.2),INDEX([1]价格表!$B$4:$I$31,M2767,4),IF(AND(J2767&gt;2.2,J2767&lt;=3.3),INDEX([1]价格表!$B$4:$I$31,M2767,5),IF(AND(J2767&gt;3.3,J2767&lt;=4),INDEX([1]价格表!$B$4:$I$31,M2767,6),IF(AND(J2767&gt;4,J2767&lt;=5.5),INDEX([1]价格表!$B$4:$I$31,M2767,7),IF(J2767&gt;5.5,2.6+INDEX([1]价格表!$B$4:$I$31,M2767,8)*L2767)))))))</f>
        <v>9.25</v>
      </c>
      <c r="O2767" s="3"/>
      <c r="P2767" s="3"/>
      <c r="Q2767" s="3">
        <f t="shared" si="87"/>
        <v>0</v>
      </c>
    </row>
    <row r="2768" spans="1:17">
      <c r="A2768" s="11">
        <v>4312525785222</v>
      </c>
      <c r="B2768" s="1" t="s">
        <v>19</v>
      </c>
      <c r="C2768" s="12">
        <v>20210226</v>
      </c>
      <c r="D2768" s="12">
        <v>610538201209</v>
      </c>
      <c r="E2768" s="12" t="s">
        <v>19</v>
      </c>
      <c r="F2768" s="12">
        <v>20210308</v>
      </c>
      <c r="G2768" s="12" t="s">
        <v>20</v>
      </c>
      <c r="H2768" s="12" t="s">
        <v>132</v>
      </c>
      <c r="I2768" s="12" t="s">
        <v>172</v>
      </c>
      <c r="J2768" s="12">
        <v>6.95</v>
      </c>
      <c r="K2768" s="12" t="s">
        <v>23</v>
      </c>
      <c r="L2768">
        <f t="shared" si="86"/>
        <v>7</v>
      </c>
      <c r="M2768">
        <f>MATCH(H:H,[1]价格表!$B$4:$B$35,0)</f>
        <v>19</v>
      </c>
      <c r="N2768" s="4">
        <f>IF(J2768&lt;=0.3,INDEX([1]价格表!$B$4:$I$31,M2768,2),IF(AND(J2768&gt;0.3,J2768&lt;=1),INDEX([1]价格表!$B$4:$I$31,M2768,3),IF(AND(J2768&gt;1,J2768&lt;=2.2),INDEX([1]价格表!$B$4:$I$31,M2768,4),IF(AND(J2768&gt;2.2,J2768&lt;=3.3),INDEX([1]价格表!$B$4:$I$31,M2768,5),IF(AND(J2768&gt;3.3,J2768&lt;=4),INDEX([1]价格表!$B$4:$I$31,M2768,6),IF(AND(J2768&gt;4,J2768&lt;=5.5),INDEX([1]价格表!$B$4:$I$31,M2768,7),IF(J2768&gt;5.5,2.6+INDEX([1]价格表!$B$4:$I$31,M2768,8)*L2768)))))))</f>
        <v>9.25</v>
      </c>
      <c r="O2768" s="3"/>
      <c r="P2768" s="3"/>
      <c r="Q2768" s="3">
        <f t="shared" si="87"/>
        <v>0</v>
      </c>
    </row>
    <row r="2769" spans="1:17">
      <c r="A2769" s="11">
        <v>4312525785223</v>
      </c>
      <c r="B2769" s="1" t="s">
        <v>19</v>
      </c>
      <c r="C2769" s="12">
        <v>20210226</v>
      </c>
      <c r="D2769" s="12">
        <v>610538201209</v>
      </c>
      <c r="E2769" s="12" t="s">
        <v>19</v>
      </c>
      <c r="F2769" s="12">
        <v>20210308</v>
      </c>
      <c r="G2769" s="12" t="s">
        <v>20</v>
      </c>
      <c r="H2769" s="12" t="s">
        <v>132</v>
      </c>
      <c r="I2769" s="12" t="s">
        <v>172</v>
      </c>
      <c r="J2769" s="12">
        <v>7</v>
      </c>
      <c r="K2769" s="12" t="s">
        <v>23</v>
      </c>
      <c r="L2769">
        <f t="shared" si="86"/>
        <v>7</v>
      </c>
      <c r="M2769">
        <f>MATCH(H:H,[1]价格表!$B$4:$B$35,0)</f>
        <v>19</v>
      </c>
      <c r="N2769" s="4">
        <f>IF(J2769&lt;=0.3,INDEX([1]价格表!$B$4:$I$31,M2769,2),IF(AND(J2769&gt;0.3,J2769&lt;=1),INDEX([1]价格表!$B$4:$I$31,M2769,3),IF(AND(J2769&gt;1,J2769&lt;=2.2),INDEX([1]价格表!$B$4:$I$31,M2769,4),IF(AND(J2769&gt;2.2,J2769&lt;=3.3),INDEX([1]价格表!$B$4:$I$31,M2769,5),IF(AND(J2769&gt;3.3,J2769&lt;=4),INDEX([1]价格表!$B$4:$I$31,M2769,6),IF(AND(J2769&gt;4,J2769&lt;=5.5),INDEX([1]价格表!$B$4:$I$31,M2769,7),IF(J2769&gt;5.5,2.6+INDEX([1]价格表!$B$4:$I$31,M2769,8)*L2769)))))))</f>
        <v>9.25</v>
      </c>
      <c r="O2769" s="3"/>
      <c r="P2769" s="3"/>
      <c r="Q2769" s="3">
        <f t="shared" si="87"/>
        <v>0</v>
      </c>
    </row>
    <row r="2770" spans="1:17">
      <c r="A2770" s="11">
        <v>4312525785225</v>
      </c>
      <c r="B2770" s="1" t="s">
        <v>19</v>
      </c>
      <c r="C2770" s="12">
        <v>20210226</v>
      </c>
      <c r="D2770" s="12">
        <v>610538201209</v>
      </c>
      <c r="E2770" s="12" t="s">
        <v>19</v>
      </c>
      <c r="F2770" s="12">
        <v>20210308</v>
      </c>
      <c r="G2770" s="12" t="s">
        <v>20</v>
      </c>
      <c r="H2770" s="12" t="s">
        <v>132</v>
      </c>
      <c r="I2770" s="12" t="s">
        <v>172</v>
      </c>
      <c r="J2770" s="12">
        <v>7</v>
      </c>
      <c r="K2770" s="12" t="s">
        <v>23</v>
      </c>
      <c r="L2770">
        <f t="shared" si="86"/>
        <v>7</v>
      </c>
      <c r="M2770">
        <f>MATCH(H:H,[1]价格表!$B$4:$B$35,0)</f>
        <v>19</v>
      </c>
      <c r="N2770" s="4">
        <f>IF(J2770&lt;=0.3,INDEX([1]价格表!$B$4:$I$31,M2770,2),IF(AND(J2770&gt;0.3,J2770&lt;=1),INDEX([1]价格表!$B$4:$I$31,M2770,3),IF(AND(J2770&gt;1,J2770&lt;=2.2),INDEX([1]价格表!$B$4:$I$31,M2770,4),IF(AND(J2770&gt;2.2,J2770&lt;=3.3),INDEX([1]价格表!$B$4:$I$31,M2770,5),IF(AND(J2770&gt;3.3,J2770&lt;=4),INDEX([1]价格表!$B$4:$I$31,M2770,6),IF(AND(J2770&gt;4,J2770&lt;=5.5),INDEX([1]价格表!$B$4:$I$31,M2770,7),IF(J2770&gt;5.5,2.6+INDEX([1]价格表!$B$4:$I$31,M2770,8)*L2770)))))))</f>
        <v>9.25</v>
      </c>
      <c r="O2770" s="3"/>
      <c r="P2770" s="3"/>
      <c r="Q2770" s="3">
        <f t="shared" si="87"/>
        <v>0</v>
      </c>
    </row>
    <row r="2771" spans="1:17">
      <c r="A2771" s="11">
        <v>4312525785224</v>
      </c>
      <c r="B2771" s="1" t="s">
        <v>19</v>
      </c>
      <c r="C2771" s="12">
        <v>20210226</v>
      </c>
      <c r="D2771" s="12">
        <v>610538201209</v>
      </c>
      <c r="E2771" s="12" t="s">
        <v>19</v>
      </c>
      <c r="F2771" s="12">
        <v>20210308</v>
      </c>
      <c r="G2771" s="12" t="s">
        <v>20</v>
      </c>
      <c r="H2771" s="12" t="s">
        <v>132</v>
      </c>
      <c r="I2771" s="12" t="s">
        <v>172</v>
      </c>
      <c r="J2771" s="12">
        <v>7.06</v>
      </c>
      <c r="K2771" s="12" t="s">
        <v>23</v>
      </c>
      <c r="L2771">
        <f t="shared" si="86"/>
        <v>8</v>
      </c>
      <c r="M2771">
        <f>MATCH(H:H,[1]价格表!$B$4:$B$35,0)</f>
        <v>19</v>
      </c>
      <c r="N2771" s="4">
        <f>IF(J2771&lt;=0.3,INDEX([1]价格表!$B$4:$I$31,M2771,2),IF(AND(J2771&gt;0.3,J2771&lt;=1),INDEX([1]价格表!$B$4:$I$31,M2771,3),IF(AND(J2771&gt;1,J2771&lt;=2.2),INDEX([1]价格表!$B$4:$I$31,M2771,4),IF(AND(J2771&gt;2.2,J2771&lt;=3.3),INDEX([1]价格表!$B$4:$I$31,M2771,5),IF(AND(J2771&gt;3.3,J2771&lt;=4),INDEX([1]价格表!$B$4:$I$31,M2771,6),IF(AND(J2771&gt;4,J2771&lt;=5.5),INDEX([1]价格表!$B$4:$I$31,M2771,7),IF(J2771&gt;5.5,2.6+INDEX([1]价格表!$B$4:$I$31,M2771,8)*L2771)))))))</f>
        <v>10.2</v>
      </c>
      <c r="O2771" s="3"/>
      <c r="P2771" s="3"/>
      <c r="Q2771" s="3">
        <f t="shared" si="87"/>
        <v>0</v>
      </c>
    </row>
    <row r="2772" spans="1:17">
      <c r="A2772" s="11">
        <v>4607098115833</v>
      </c>
      <c r="B2772" s="1" t="s">
        <v>19</v>
      </c>
      <c r="C2772" s="12">
        <v>20210226</v>
      </c>
      <c r="D2772" s="12">
        <v>610538201209</v>
      </c>
      <c r="E2772" s="12" t="s">
        <v>19</v>
      </c>
      <c r="F2772" s="12">
        <v>20210308</v>
      </c>
      <c r="G2772" s="12" t="s">
        <v>20</v>
      </c>
      <c r="H2772" s="12" t="s">
        <v>38</v>
      </c>
      <c r="I2772" s="12" t="s">
        <v>148</v>
      </c>
      <c r="J2772" s="12">
        <v>18.12</v>
      </c>
      <c r="K2772" s="12" t="s">
        <v>23</v>
      </c>
      <c r="L2772">
        <f t="shared" si="86"/>
        <v>19</v>
      </c>
      <c r="M2772">
        <f>MATCH(H:H,[1]价格表!$B$4:$B$35,0)</f>
        <v>5</v>
      </c>
      <c r="N2772" s="4">
        <f>IF(J2772&lt;=0.3,INDEX([1]价格表!$B$4:$I$31,M2772,2),IF(AND(J2772&gt;0.3,J2772&lt;=1),INDEX([1]价格表!$B$4:$I$31,M2772,3),IF(AND(J2772&gt;1,J2772&lt;=2.2),INDEX([1]价格表!$B$4:$I$31,M2772,4),IF(AND(J2772&gt;2.2,J2772&lt;=3.3),INDEX([1]价格表!$B$4:$I$31,M2772,5),IF(AND(J2772&gt;3.3,J2772&lt;=4),INDEX([1]价格表!$B$4:$I$31,M2772,6),IF(AND(J2772&gt;4,J2772&lt;=5.5),INDEX([1]价格表!$B$4:$I$31,M2772,7),IF(J2772&gt;5.5,2.6+INDEX([1]价格表!$B$4:$I$31,M2772,8)*L2772)))))))</f>
        <v>20.65</v>
      </c>
      <c r="O2772" s="3"/>
      <c r="P2772" s="3"/>
      <c r="Q2772" s="3">
        <f t="shared" si="87"/>
        <v>0</v>
      </c>
    </row>
    <row r="2773" spans="1:17">
      <c r="A2773" s="11">
        <v>4312527099790</v>
      </c>
      <c r="B2773" s="1" t="s">
        <v>19</v>
      </c>
      <c r="C2773" s="12">
        <v>20210227</v>
      </c>
      <c r="D2773" s="12">
        <v>610538201209</v>
      </c>
      <c r="E2773" s="12" t="s">
        <v>19</v>
      </c>
      <c r="F2773" s="12">
        <v>20210309</v>
      </c>
      <c r="G2773" s="12" t="s">
        <v>20</v>
      </c>
      <c r="H2773" s="12" t="s">
        <v>24</v>
      </c>
      <c r="I2773" s="12" t="s">
        <v>25</v>
      </c>
      <c r="J2773" s="12">
        <v>2.16</v>
      </c>
      <c r="K2773" s="12" t="s">
        <v>23</v>
      </c>
      <c r="L2773">
        <f t="shared" si="86"/>
        <v>3</v>
      </c>
      <c r="M2773">
        <f>MATCH(H:H,[1]价格表!$B$4:$B$35,0)</f>
        <v>1</v>
      </c>
      <c r="N2773" s="4">
        <f>IF(J2773&lt;=0.3,INDEX([1]价格表!$B$4:$I$31,M2773,2),IF(AND(J2773&gt;0.3,J2773&lt;=1),INDEX([1]价格表!$B$4:$I$31,M2773,3),IF(AND(J2773&gt;1,J2773&lt;=2.2),INDEX([1]价格表!$B$4:$I$31,M2773,4),IF(AND(J2773&gt;2.2,J2773&lt;=3.3),INDEX([1]价格表!$B$4:$I$31,M2773,5),IF(AND(J2773&gt;3.3,J2773&lt;=4),INDEX([1]价格表!$B$4:$I$31,M2773,6),IF(AND(J2773&gt;4,J2773&lt;=5.5),INDEX([1]价格表!$B$4:$I$31,M2773,7),IF(J2773&gt;5.5,2.6+INDEX([1]价格表!$B$4:$I$31,M2773,8)*L2773)))))))</f>
        <v>2.15</v>
      </c>
      <c r="O2773" s="3"/>
      <c r="P2773" s="3"/>
      <c r="Q2773" s="3">
        <f t="shared" si="87"/>
        <v>0</v>
      </c>
    </row>
    <row r="2774" spans="1:17">
      <c r="A2774" s="11">
        <v>4312527099791</v>
      </c>
      <c r="B2774" s="1" t="s">
        <v>19</v>
      </c>
      <c r="C2774" s="12">
        <v>20210227</v>
      </c>
      <c r="D2774" s="12">
        <v>610538201209</v>
      </c>
      <c r="E2774" s="12" t="s">
        <v>19</v>
      </c>
      <c r="F2774" s="12">
        <v>20210309</v>
      </c>
      <c r="G2774" s="12" t="s">
        <v>20</v>
      </c>
      <c r="H2774" s="12" t="s">
        <v>24</v>
      </c>
      <c r="I2774" s="12" t="s">
        <v>25</v>
      </c>
      <c r="J2774" s="12">
        <v>0.34</v>
      </c>
      <c r="K2774" s="12" t="s">
        <v>23</v>
      </c>
      <c r="L2774">
        <f t="shared" si="86"/>
        <v>1</v>
      </c>
      <c r="M2774">
        <f>MATCH(H:H,[1]价格表!$B$4:$B$35,0)</f>
        <v>1</v>
      </c>
      <c r="N2774" s="4">
        <f>IF(J2774&lt;=0.3,INDEX([1]价格表!$B$4:$I$31,M2774,2),IF(AND(J2774&gt;0.3,J2774&lt;=1),INDEX([1]价格表!$B$4:$I$31,M2774,3),IF(AND(J2774&gt;1,J2774&lt;=2.2),INDEX([1]价格表!$B$4:$I$31,M2774,4),IF(AND(J2774&gt;2.2,J2774&lt;=3.3),INDEX([1]价格表!$B$4:$I$31,M2774,5),IF(AND(J2774&gt;3.3,J2774&lt;=4),INDEX([1]价格表!$B$4:$I$31,M2774,6),IF(AND(J2774&gt;4,J2774&lt;=5.5),INDEX([1]价格表!$B$4:$I$31,M2774,7),IF(J2774&gt;5.5,2.6+INDEX([1]价格表!$B$4:$I$31,M2774,8)*L2774)))))))</f>
        <v>1.8</v>
      </c>
      <c r="O2774" s="3"/>
      <c r="P2774" s="3"/>
      <c r="Q2774" s="3">
        <f t="shared" si="87"/>
        <v>0</v>
      </c>
    </row>
    <row r="2775" spans="1:17">
      <c r="A2775" s="11">
        <v>4312527099792</v>
      </c>
      <c r="B2775" s="1" t="s">
        <v>19</v>
      </c>
      <c r="C2775" s="12">
        <v>20210227</v>
      </c>
      <c r="D2775" s="12">
        <v>610538201209</v>
      </c>
      <c r="E2775" s="12" t="s">
        <v>19</v>
      </c>
      <c r="F2775" s="12">
        <v>20210309</v>
      </c>
      <c r="G2775" s="12" t="s">
        <v>20</v>
      </c>
      <c r="H2775" s="12" t="s">
        <v>24</v>
      </c>
      <c r="I2775" s="12" t="s">
        <v>25</v>
      </c>
      <c r="J2775" s="12">
        <v>0.68</v>
      </c>
      <c r="K2775" s="12" t="s">
        <v>23</v>
      </c>
      <c r="L2775">
        <f t="shared" si="86"/>
        <v>1</v>
      </c>
      <c r="M2775">
        <f>MATCH(H:H,[1]价格表!$B$4:$B$35,0)</f>
        <v>1</v>
      </c>
      <c r="N2775" s="4">
        <f>IF(J2775&lt;=0.3,INDEX([1]价格表!$B$4:$I$31,M2775,2),IF(AND(J2775&gt;0.3,J2775&lt;=1),INDEX([1]价格表!$B$4:$I$31,M2775,3),IF(AND(J2775&gt;1,J2775&lt;=2.2),INDEX([1]价格表!$B$4:$I$31,M2775,4),IF(AND(J2775&gt;2.2,J2775&lt;=3.3),INDEX([1]价格表!$B$4:$I$31,M2775,5),IF(AND(J2775&gt;3.3,J2775&lt;=4),INDEX([1]价格表!$B$4:$I$31,M2775,6),IF(AND(J2775&gt;4,J2775&lt;=5.5),INDEX([1]价格表!$B$4:$I$31,M2775,7),IF(J2775&gt;5.5,2.6+INDEX([1]价格表!$B$4:$I$31,M2775,8)*L2775)))))))</f>
        <v>1.8</v>
      </c>
      <c r="O2775" s="3"/>
      <c r="P2775" s="3"/>
      <c r="Q2775" s="3">
        <f t="shared" si="87"/>
        <v>0</v>
      </c>
    </row>
    <row r="2776" spans="1:17">
      <c r="A2776" s="11">
        <v>4312527099793</v>
      </c>
      <c r="B2776" s="1" t="s">
        <v>19</v>
      </c>
      <c r="C2776" s="12">
        <v>20210227</v>
      </c>
      <c r="D2776" s="12">
        <v>610538201209</v>
      </c>
      <c r="E2776" s="12" t="s">
        <v>19</v>
      </c>
      <c r="F2776" s="12">
        <v>20210309</v>
      </c>
      <c r="G2776" s="12" t="s">
        <v>20</v>
      </c>
      <c r="H2776" s="12" t="s">
        <v>24</v>
      </c>
      <c r="I2776" s="12" t="s">
        <v>205</v>
      </c>
      <c r="J2776" s="12">
        <v>0.72</v>
      </c>
      <c r="K2776" s="12" t="s">
        <v>23</v>
      </c>
      <c r="L2776">
        <f t="shared" si="86"/>
        <v>1</v>
      </c>
      <c r="M2776">
        <f>MATCH(H:H,[1]价格表!$B$4:$B$35,0)</f>
        <v>1</v>
      </c>
      <c r="N2776" s="4">
        <f>IF(J2776&lt;=0.3,INDEX([1]价格表!$B$4:$I$31,M2776,2),IF(AND(J2776&gt;0.3,J2776&lt;=1),INDEX([1]价格表!$B$4:$I$31,M2776,3),IF(AND(J2776&gt;1,J2776&lt;=2.2),INDEX([1]价格表!$B$4:$I$31,M2776,4),IF(AND(J2776&gt;2.2,J2776&lt;=3.3),INDEX([1]价格表!$B$4:$I$31,M2776,5),IF(AND(J2776&gt;3.3,J2776&lt;=4),INDEX([1]价格表!$B$4:$I$31,M2776,6),IF(AND(J2776&gt;4,J2776&lt;=5.5),INDEX([1]价格表!$B$4:$I$31,M2776,7),IF(J2776&gt;5.5,2.6+INDEX([1]价格表!$B$4:$I$31,M2776,8)*L2776)))))))</f>
        <v>1.8</v>
      </c>
      <c r="O2776" s="3"/>
      <c r="P2776" s="3"/>
      <c r="Q2776" s="3">
        <f t="shared" si="87"/>
        <v>0</v>
      </c>
    </row>
    <row r="2777" spans="1:17">
      <c r="A2777" s="11">
        <v>4312529425142</v>
      </c>
      <c r="B2777" s="1" t="s">
        <v>19</v>
      </c>
      <c r="C2777" s="12">
        <v>20210227</v>
      </c>
      <c r="D2777" s="12">
        <v>610538201209</v>
      </c>
      <c r="E2777" s="12" t="s">
        <v>19</v>
      </c>
      <c r="F2777" s="12">
        <v>20210309</v>
      </c>
      <c r="G2777" s="12" t="s">
        <v>20</v>
      </c>
      <c r="H2777" s="12" t="s">
        <v>21</v>
      </c>
      <c r="I2777" s="12" t="s">
        <v>76</v>
      </c>
      <c r="J2777" s="12">
        <v>0.76</v>
      </c>
      <c r="K2777" s="12" t="s">
        <v>23</v>
      </c>
      <c r="L2777">
        <f t="shared" si="86"/>
        <v>1</v>
      </c>
      <c r="M2777">
        <f>MATCH(H:H,[1]价格表!$B$4:$B$35,0)</f>
        <v>15</v>
      </c>
      <c r="N2777" s="4">
        <f>IF(J2777&lt;=0.3,INDEX([1]价格表!$B$4:$I$31,M2777,2),IF(AND(J2777&gt;0.3,J2777&lt;=1),INDEX([1]价格表!$B$4:$I$31,M2777,3),IF(AND(J2777&gt;1,J2777&lt;=2.2),INDEX([1]价格表!$B$4:$I$31,M2777,4),IF(AND(J2777&gt;2.2,J2777&lt;=3.3),INDEX([1]价格表!$B$4:$I$31,M2777,5),IF(AND(J2777&gt;3.3,J2777&lt;=4),INDEX([1]价格表!$B$4:$I$31,M2777,6),IF(AND(J2777&gt;4,J2777&lt;=5.5),INDEX([1]价格表!$B$4:$I$31,M2777,7),IF(J2777&gt;5.5,2.6+INDEX([1]价格表!$B$4:$I$31,M2777,8)*L2777)))))))</f>
        <v>1.8</v>
      </c>
      <c r="O2777" s="3"/>
      <c r="P2777" s="3"/>
      <c r="Q2777" s="3">
        <f t="shared" si="87"/>
        <v>0</v>
      </c>
    </row>
    <row r="2778" spans="1:17">
      <c r="A2778" s="11">
        <v>4312529425143</v>
      </c>
      <c r="B2778" s="1" t="s">
        <v>19</v>
      </c>
      <c r="C2778" s="12">
        <v>20210227</v>
      </c>
      <c r="D2778" s="12">
        <v>610538201209</v>
      </c>
      <c r="E2778" s="12" t="s">
        <v>19</v>
      </c>
      <c r="F2778" s="12">
        <v>20210309</v>
      </c>
      <c r="G2778" s="12" t="s">
        <v>20</v>
      </c>
      <c r="H2778" s="12" t="s">
        <v>29</v>
      </c>
      <c r="I2778" s="12" t="s">
        <v>97</v>
      </c>
      <c r="J2778" s="12">
        <v>0.84</v>
      </c>
      <c r="K2778" s="12" t="s">
        <v>23</v>
      </c>
      <c r="L2778">
        <f t="shared" si="86"/>
        <v>1</v>
      </c>
      <c r="M2778">
        <f>MATCH(H:H,[1]价格表!$B$4:$B$35,0)</f>
        <v>3</v>
      </c>
      <c r="N2778" s="4">
        <f>IF(J2778&lt;=0.3,INDEX([1]价格表!$B$4:$I$31,M2778,2),IF(AND(J2778&gt;0.3,J2778&lt;=1),INDEX([1]价格表!$B$4:$I$31,M2778,3),IF(AND(J2778&gt;1,J2778&lt;=2.2),INDEX([1]价格表!$B$4:$I$31,M2778,4),IF(AND(J2778&gt;2.2,J2778&lt;=3.3),INDEX([1]价格表!$B$4:$I$31,M2778,5),IF(AND(J2778&gt;3.3,J2778&lt;=4),INDEX([1]价格表!$B$4:$I$31,M2778,6),IF(AND(J2778&gt;4,J2778&lt;=5.5),INDEX([1]价格表!$B$4:$I$31,M2778,7),IF(J2778&gt;5.5,2.6+INDEX([1]价格表!$B$4:$I$31,M2778,8)*L2778)))))))</f>
        <v>1.8</v>
      </c>
      <c r="O2778" s="3"/>
      <c r="P2778" s="3"/>
      <c r="Q2778" s="3">
        <f t="shared" si="87"/>
        <v>0</v>
      </c>
    </row>
    <row r="2779" spans="1:17">
      <c r="A2779" s="11">
        <v>4312529425144</v>
      </c>
      <c r="B2779" s="1" t="s">
        <v>19</v>
      </c>
      <c r="C2779" s="12">
        <v>20210227</v>
      </c>
      <c r="D2779" s="12">
        <v>610538201209</v>
      </c>
      <c r="E2779" s="12" t="s">
        <v>19</v>
      </c>
      <c r="F2779" s="12">
        <v>20210309</v>
      </c>
      <c r="G2779" s="12" t="s">
        <v>20</v>
      </c>
      <c r="H2779" s="12" t="s">
        <v>24</v>
      </c>
      <c r="I2779" s="12" t="s">
        <v>91</v>
      </c>
      <c r="J2779" s="12">
        <v>0.96</v>
      </c>
      <c r="K2779" s="12" t="s">
        <v>23</v>
      </c>
      <c r="L2779">
        <f t="shared" si="86"/>
        <v>1</v>
      </c>
      <c r="M2779">
        <f>MATCH(H:H,[1]价格表!$B$4:$B$35,0)</f>
        <v>1</v>
      </c>
      <c r="N2779" s="4">
        <f>IF(J2779&lt;=0.3,INDEX([1]价格表!$B$4:$I$31,M2779,2),IF(AND(J2779&gt;0.3,J2779&lt;=1),INDEX([1]价格表!$B$4:$I$31,M2779,3),IF(AND(J2779&gt;1,J2779&lt;=2.2),INDEX([1]价格表!$B$4:$I$31,M2779,4),IF(AND(J2779&gt;2.2,J2779&lt;=3.3),INDEX([1]价格表!$B$4:$I$31,M2779,5),IF(AND(J2779&gt;3.3,J2779&lt;=4),INDEX([1]价格表!$B$4:$I$31,M2779,6),IF(AND(J2779&gt;4,J2779&lt;=5.5),INDEX([1]价格表!$B$4:$I$31,M2779,7),IF(J2779&gt;5.5,2.6+INDEX([1]价格表!$B$4:$I$31,M2779,8)*L2779)))))))</f>
        <v>1.8</v>
      </c>
      <c r="O2779" s="3"/>
      <c r="P2779" s="3"/>
      <c r="Q2779" s="3">
        <f t="shared" si="87"/>
        <v>0</v>
      </c>
    </row>
    <row r="2780" spans="1:17">
      <c r="A2780" s="11">
        <v>4312529425145</v>
      </c>
      <c r="B2780" s="1" t="s">
        <v>19</v>
      </c>
      <c r="C2780" s="12">
        <v>20210227</v>
      </c>
      <c r="D2780" s="12">
        <v>610538201209</v>
      </c>
      <c r="E2780" s="12" t="s">
        <v>19</v>
      </c>
      <c r="F2780" s="12">
        <v>20210309</v>
      </c>
      <c r="G2780" s="12" t="s">
        <v>20</v>
      </c>
      <c r="H2780" s="12" t="s">
        <v>54</v>
      </c>
      <c r="I2780" s="12" t="s">
        <v>99</v>
      </c>
      <c r="J2780" s="12">
        <v>0.94</v>
      </c>
      <c r="K2780" s="12" t="s">
        <v>23</v>
      </c>
      <c r="L2780">
        <f t="shared" si="86"/>
        <v>1</v>
      </c>
      <c r="M2780">
        <f>MATCH(H:H,[1]价格表!$B$4:$B$35,0)</f>
        <v>10</v>
      </c>
      <c r="N2780" s="4">
        <f>IF(J2780&lt;=0.3,INDEX([1]价格表!$B$4:$I$31,M2780,2),IF(AND(J2780&gt;0.3,J2780&lt;=1),INDEX([1]价格表!$B$4:$I$31,M2780,3),IF(AND(J2780&gt;1,J2780&lt;=2.2),INDEX([1]价格表!$B$4:$I$31,M2780,4),IF(AND(J2780&gt;2.2,J2780&lt;=3.3),INDEX([1]价格表!$B$4:$I$31,M2780,5),IF(AND(J2780&gt;3.3,J2780&lt;=4),INDEX([1]价格表!$B$4:$I$31,M2780,6),IF(AND(J2780&gt;4,J2780&lt;=5.5),INDEX([1]价格表!$B$4:$I$31,M2780,7),IF(J2780&gt;5.5,2.6+INDEX([1]价格表!$B$4:$I$31,M2780,8)*L2780)))))))</f>
        <v>1.8</v>
      </c>
      <c r="O2780" s="3"/>
      <c r="P2780" s="3"/>
      <c r="Q2780" s="3">
        <f t="shared" si="87"/>
        <v>0</v>
      </c>
    </row>
    <row r="2781" spans="1:17">
      <c r="A2781" s="11">
        <v>4312529425146</v>
      </c>
      <c r="B2781" s="1" t="s">
        <v>19</v>
      </c>
      <c r="C2781" s="12">
        <v>20210227</v>
      </c>
      <c r="D2781" s="12">
        <v>610538201209</v>
      </c>
      <c r="E2781" s="12" t="s">
        <v>19</v>
      </c>
      <c r="F2781" s="12">
        <v>20210309</v>
      </c>
      <c r="G2781" s="12" t="s">
        <v>20</v>
      </c>
      <c r="H2781" s="12" t="s">
        <v>40</v>
      </c>
      <c r="I2781" s="12" t="s">
        <v>190</v>
      </c>
      <c r="J2781" s="12">
        <v>0.94</v>
      </c>
      <c r="K2781" s="12" t="s">
        <v>23</v>
      </c>
      <c r="L2781">
        <f t="shared" si="86"/>
        <v>1</v>
      </c>
      <c r="M2781">
        <f>MATCH(H:H,[1]价格表!$B$4:$B$35,0)</f>
        <v>9</v>
      </c>
      <c r="N2781" s="4">
        <f>IF(J2781&lt;=0.3,INDEX([1]价格表!$B$4:$I$31,M2781,2),IF(AND(J2781&gt;0.3,J2781&lt;=1),INDEX([1]价格表!$B$4:$I$31,M2781,3),IF(AND(J2781&gt;1,J2781&lt;=2.2),INDEX([1]价格表!$B$4:$I$31,M2781,4),IF(AND(J2781&gt;2.2,J2781&lt;=3.3),INDEX([1]价格表!$B$4:$I$31,M2781,5),IF(AND(J2781&gt;3.3,J2781&lt;=4),INDEX([1]价格表!$B$4:$I$31,M2781,6),IF(AND(J2781&gt;4,J2781&lt;=5.5),INDEX([1]价格表!$B$4:$I$31,M2781,7),IF(J2781&gt;5.5,2.6+INDEX([1]价格表!$B$4:$I$31,M2781,8)*L2781)))))))</f>
        <v>1.8</v>
      </c>
      <c r="O2781" s="3"/>
      <c r="P2781" s="3"/>
      <c r="Q2781" s="3">
        <f t="shared" si="87"/>
        <v>0</v>
      </c>
    </row>
    <row r="2782" spans="1:17">
      <c r="A2782" s="11">
        <v>4312535525519</v>
      </c>
      <c r="B2782" s="1" t="s">
        <v>19</v>
      </c>
      <c r="C2782" s="12">
        <v>20210227</v>
      </c>
      <c r="D2782" s="12">
        <v>610538201209</v>
      </c>
      <c r="E2782" s="12" t="s">
        <v>19</v>
      </c>
      <c r="F2782" s="12">
        <v>20210309</v>
      </c>
      <c r="G2782" s="12" t="s">
        <v>20</v>
      </c>
      <c r="H2782" s="12" t="s">
        <v>40</v>
      </c>
      <c r="I2782" s="12" t="s">
        <v>118</v>
      </c>
      <c r="J2782" s="12">
        <v>0.68</v>
      </c>
      <c r="K2782" s="12" t="s">
        <v>23</v>
      </c>
      <c r="L2782">
        <f t="shared" si="86"/>
        <v>1</v>
      </c>
      <c r="M2782">
        <f>MATCH(H:H,[1]价格表!$B$4:$B$35,0)</f>
        <v>9</v>
      </c>
      <c r="N2782" s="4">
        <f>IF(J2782&lt;=0.3,INDEX([1]价格表!$B$4:$I$31,M2782,2),IF(AND(J2782&gt;0.3,J2782&lt;=1),INDEX([1]价格表!$B$4:$I$31,M2782,3),IF(AND(J2782&gt;1,J2782&lt;=2.2),INDEX([1]价格表!$B$4:$I$31,M2782,4),IF(AND(J2782&gt;2.2,J2782&lt;=3.3),INDEX([1]价格表!$B$4:$I$31,M2782,5),IF(AND(J2782&gt;3.3,J2782&lt;=4),INDEX([1]价格表!$B$4:$I$31,M2782,6),IF(AND(J2782&gt;4,J2782&lt;=5.5),INDEX([1]价格表!$B$4:$I$31,M2782,7),IF(J2782&gt;5.5,2.6+INDEX([1]价格表!$B$4:$I$31,M2782,8)*L2782)))))))</f>
        <v>1.8</v>
      </c>
      <c r="O2782" s="3"/>
      <c r="P2782" s="3"/>
      <c r="Q2782" s="3">
        <f t="shared" si="87"/>
        <v>0</v>
      </c>
    </row>
    <row r="2783" spans="1:17">
      <c r="A2783" s="11">
        <v>4312535525520</v>
      </c>
      <c r="B2783" s="1" t="s">
        <v>19</v>
      </c>
      <c r="C2783" s="12">
        <v>20210227</v>
      </c>
      <c r="D2783" s="12">
        <v>610538201209</v>
      </c>
      <c r="E2783" s="12" t="s">
        <v>19</v>
      </c>
      <c r="F2783" s="12">
        <v>20210309</v>
      </c>
      <c r="G2783" s="12" t="s">
        <v>20</v>
      </c>
      <c r="H2783" s="12" t="s">
        <v>40</v>
      </c>
      <c r="I2783" s="12" t="s">
        <v>188</v>
      </c>
      <c r="J2783" s="12">
        <v>0.98</v>
      </c>
      <c r="K2783" s="12" t="s">
        <v>23</v>
      </c>
      <c r="L2783">
        <f t="shared" si="86"/>
        <v>1</v>
      </c>
      <c r="M2783">
        <f>MATCH(H:H,[1]价格表!$B$4:$B$35,0)</f>
        <v>9</v>
      </c>
      <c r="N2783" s="4">
        <f>IF(J2783&lt;=0.3,INDEX([1]价格表!$B$4:$I$31,M2783,2),IF(AND(J2783&gt;0.3,J2783&lt;=1),INDEX([1]价格表!$B$4:$I$31,M2783,3),IF(AND(J2783&gt;1,J2783&lt;=2.2),INDEX([1]价格表!$B$4:$I$31,M2783,4),IF(AND(J2783&gt;2.2,J2783&lt;=3.3),INDEX([1]价格表!$B$4:$I$31,M2783,5),IF(AND(J2783&gt;3.3,J2783&lt;=4),INDEX([1]价格表!$B$4:$I$31,M2783,6),IF(AND(J2783&gt;4,J2783&lt;=5.5),INDEX([1]价格表!$B$4:$I$31,M2783,7),IF(J2783&gt;5.5,2.6+INDEX([1]价格表!$B$4:$I$31,M2783,8)*L2783)))))))</f>
        <v>1.8</v>
      </c>
      <c r="O2783" s="3"/>
      <c r="P2783" s="3"/>
      <c r="Q2783" s="3">
        <f t="shared" si="87"/>
        <v>0</v>
      </c>
    </row>
    <row r="2784" spans="1:17">
      <c r="A2784" s="11">
        <v>4312535525521</v>
      </c>
      <c r="B2784" s="1" t="s">
        <v>19</v>
      </c>
      <c r="C2784" s="12">
        <v>20210227</v>
      </c>
      <c r="D2784" s="12">
        <v>610538201209</v>
      </c>
      <c r="E2784" s="12" t="s">
        <v>19</v>
      </c>
      <c r="F2784" s="12">
        <v>20210309</v>
      </c>
      <c r="G2784" s="12" t="s">
        <v>20</v>
      </c>
      <c r="H2784" s="12" t="s">
        <v>21</v>
      </c>
      <c r="I2784" s="12" t="s">
        <v>71</v>
      </c>
      <c r="J2784" s="12">
        <v>1.66</v>
      </c>
      <c r="K2784" s="12" t="s">
        <v>23</v>
      </c>
      <c r="L2784">
        <f t="shared" si="86"/>
        <v>2</v>
      </c>
      <c r="M2784">
        <f>MATCH(H:H,[1]价格表!$B$4:$B$35,0)</f>
        <v>15</v>
      </c>
      <c r="N2784" s="4">
        <f>IF(J2784&lt;=0.3,INDEX([1]价格表!$B$4:$I$31,M2784,2),IF(AND(J2784&gt;0.3,J2784&lt;=1),INDEX([1]价格表!$B$4:$I$31,M2784,3),IF(AND(J2784&gt;1,J2784&lt;=2.2),INDEX([1]价格表!$B$4:$I$31,M2784,4),IF(AND(J2784&gt;2.2,J2784&lt;=3.3),INDEX([1]价格表!$B$4:$I$31,M2784,5),IF(AND(J2784&gt;3.3,J2784&lt;=4),INDEX([1]价格表!$B$4:$I$31,M2784,6),IF(AND(J2784&gt;4,J2784&lt;=5.5),INDEX([1]价格表!$B$4:$I$31,M2784,7),IF(J2784&gt;5.5,2.6+INDEX([1]价格表!$B$4:$I$31,M2784,8)*L2784)))))))</f>
        <v>2.15</v>
      </c>
      <c r="O2784" s="3"/>
      <c r="P2784" s="3"/>
      <c r="Q2784" s="3">
        <f t="shared" si="87"/>
        <v>0</v>
      </c>
    </row>
    <row r="2785" spans="1:17">
      <c r="A2785" s="11">
        <v>4312535525522</v>
      </c>
      <c r="B2785" s="1" t="s">
        <v>19</v>
      </c>
      <c r="C2785" s="12">
        <v>20210227</v>
      </c>
      <c r="D2785" s="12">
        <v>610538201209</v>
      </c>
      <c r="E2785" s="12" t="s">
        <v>19</v>
      </c>
      <c r="F2785" s="12">
        <v>20210309</v>
      </c>
      <c r="G2785" s="12" t="s">
        <v>20</v>
      </c>
      <c r="H2785" s="12" t="s">
        <v>161</v>
      </c>
      <c r="I2785" s="12" t="s">
        <v>162</v>
      </c>
      <c r="J2785" s="12">
        <v>0.76</v>
      </c>
      <c r="K2785" s="12" t="s">
        <v>23</v>
      </c>
      <c r="L2785">
        <f t="shared" si="86"/>
        <v>1</v>
      </c>
      <c r="M2785">
        <f>MATCH(H:H,[1]价格表!$B$4:$B$35,0)</f>
        <v>13</v>
      </c>
      <c r="N2785" s="4">
        <f>IF(J2785&lt;=0.3,INDEX([1]价格表!$B$4:$I$31,M2785,2),IF(AND(J2785&gt;0.3,J2785&lt;=1),INDEX([1]价格表!$B$4:$I$31,M2785,3),IF(AND(J2785&gt;1,J2785&lt;=2.2),INDEX([1]价格表!$B$4:$I$31,M2785,4),IF(AND(J2785&gt;2.2,J2785&lt;=3.3),INDEX([1]价格表!$B$4:$I$31,M2785,5),IF(AND(J2785&gt;3.3,J2785&lt;=4),INDEX([1]价格表!$B$4:$I$31,M2785,6),IF(AND(J2785&gt;4,J2785&lt;=5.5),INDEX([1]价格表!$B$4:$I$31,M2785,7),IF(J2785&gt;5.5,2.6+INDEX([1]价格表!$B$4:$I$31,M2785,8)*L2785)))))))</f>
        <v>1.8</v>
      </c>
      <c r="O2785" s="3"/>
      <c r="P2785" s="3"/>
      <c r="Q2785" s="3">
        <f t="shared" si="87"/>
        <v>0</v>
      </c>
    </row>
    <row r="2786" spans="1:17">
      <c r="A2786" s="11">
        <v>4312535525523</v>
      </c>
      <c r="B2786" s="1" t="s">
        <v>19</v>
      </c>
      <c r="C2786" s="12">
        <v>20210227</v>
      </c>
      <c r="D2786" s="12">
        <v>610538201209</v>
      </c>
      <c r="E2786" s="12" t="s">
        <v>19</v>
      </c>
      <c r="F2786" s="12">
        <v>20210309</v>
      </c>
      <c r="G2786" s="12" t="s">
        <v>20</v>
      </c>
      <c r="H2786" s="12" t="s">
        <v>157</v>
      </c>
      <c r="I2786" s="12" t="s">
        <v>318</v>
      </c>
      <c r="J2786" s="12">
        <v>0.78</v>
      </c>
      <c r="K2786" s="12" t="s">
        <v>23</v>
      </c>
      <c r="L2786">
        <f t="shared" si="86"/>
        <v>1</v>
      </c>
      <c r="M2786">
        <f>MATCH(H:H,[1]价格表!$B$4:$B$35,0)</f>
        <v>26</v>
      </c>
      <c r="N2786" s="4">
        <f>IF(J2786&lt;=0.3,INDEX([1]价格表!$B$4:$I$31,M2786,2),IF(AND(J2786&gt;0.3,J2786&lt;=1),INDEX([1]价格表!$B$4:$I$31,M2786,3),IF(AND(J2786&gt;1,J2786&lt;=2.2),INDEX([1]价格表!$B$4:$I$31,M2786,4),IF(AND(J2786&gt;2.2,J2786&lt;=3.3),INDEX([1]价格表!$B$4:$I$31,M2786,5),IF(AND(J2786&gt;3.3,J2786&lt;=4),INDEX([1]价格表!$B$4:$I$31,M2786,6),IF(AND(J2786&gt;4,J2786&lt;=5.5),INDEX([1]价格表!$B$4:$I$31,M2786,7),IF(J2786&gt;5.5,2.6+INDEX([1]价格表!$B$4:$I$31,M2786,8)*L2786)))))))</f>
        <v>1.8</v>
      </c>
      <c r="O2786" s="3"/>
      <c r="P2786" s="3"/>
      <c r="Q2786" s="3">
        <f t="shared" si="87"/>
        <v>0</v>
      </c>
    </row>
    <row r="2787" spans="1:17">
      <c r="A2787" s="11">
        <v>4312535525524</v>
      </c>
      <c r="B2787" s="1" t="s">
        <v>19</v>
      </c>
      <c r="C2787" s="12">
        <v>20210227</v>
      </c>
      <c r="D2787" s="12">
        <v>610538201209</v>
      </c>
      <c r="E2787" s="12" t="s">
        <v>19</v>
      </c>
      <c r="F2787" s="12">
        <v>20210309</v>
      </c>
      <c r="G2787" s="12" t="s">
        <v>20</v>
      </c>
      <c r="H2787" s="12" t="s">
        <v>27</v>
      </c>
      <c r="I2787" s="12" t="s">
        <v>285</v>
      </c>
      <c r="J2787" s="12">
        <v>1.76</v>
      </c>
      <c r="K2787" s="12" t="s">
        <v>23</v>
      </c>
      <c r="L2787">
        <f t="shared" si="86"/>
        <v>2</v>
      </c>
      <c r="M2787">
        <f>MATCH(H:H,[1]价格表!$B$4:$B$35,0)</f>
        <v>14</v>
      </c>
      <c r="N2787" s="4">
        <f>IF(J2787&lt;=0.3,INDEX([1]价格表!$B$4:$I$31,M2787,2),IF(AND(J2787&gt;0.3,J2787&lt;=1),INDEX([1]价格表!$B$4:$I$31,M2787,3),IF(AND(J2787&gt;1,J2787&lt;=2.2),INDEX([1]价格表!$B$4:$I$31,M2787,4),IF(AND(J2787&gt;2.2,J2787&lt;=3.3),INDEX([1]价格表!$B$4:$I$31,M2787,5),IF(AND(J2787&gt;3.3,J2787&lt;=4),INDEX([1]价格表!$B$4:$I$31,M2787,6),IF(AND(J2787&gt;4,J2787&lt;=5.5),INDEX([1]价格表!$B$4:$I$31,M2787,7),IF(J2787&gt;5.5,2.6+INDEX([1]价格表!$B$4:$I$31,M2787,8)*L2787)))))))</f>
        <v>2.15</v>
      </c>
      <c r="O2787" s="3"/>
      <c r="P2787" s="3"/>
      <c r="Q2787" s="3">
        <f t="shared" si="87"/>
        <v>0</v>
      </c>
    </row>
    <row r="2788" spans="1:17">
      <c r="A2788" s="11">
        <v>4312537515597</v>
      </c>
      <c r="B2788" s="1" t="s">
        <v>19</v>
      </c>
      <c r="C2788" s="12">
        <v>20210227</v>
      </c>
      <c r="D2788" s="12">
        <v>610538201209</v>
      </c>
      <c r="E2788" s="12" t="s">
        <v>19</v>
      </c>
      <c r="F2788" s="12">
        <v>20210309</v>
      </c>
      <c r="G2788" s="12" t="s">
        <v>20</v>
      </c>
      <c r="H2788" s="12" t="s">
        <v>43</v>
      </c>
      <c r="I2788" s="12" t="s">
        <v>101</v>
      </c>
      <c r="J2788" s="12">
        <v>2.02</v>
      </c>
      <c r="K2788" s="12" t="s">
        <v>23</v>
      </c>
      <c r="L2788">
        <f t="shared" si="86"/>
        <v>3</v>
      </c>
      <c r="M2788">
        <f>MATCH(H:H,[1]价格表!$B$4:$B$35,0)</f>
        <v>4</v>
      </c>
      <c r="N2788" s="4">
        <f>IF(J2788&lt;=0.3,INDEX([1]价格表!$B$4:$I$31,M2788,2),IF(AND(J2788&gt;0.3,J2788&lt;=1),INDEX([1]价格表!$B$4:$I$31,M2788,3),IF(AND(J2788&gt;1,J2788&lt;=2.2),INDEX([1]价格表!$B$4:$I$31,M2788,4),IF(AND(J2788&gt;2.2,J2788&lt;=3.3),INDEX([1]价格表!$B$4:$I$31,M2788,5),IF(AND(J2788&gt;3.3,J2788&lt;=4),INDEX([1]价格表!$B$4:$I$31,M2788,6),IF(AND(J2788&gt;4,J2788&lt;=5.5),INDEX([1]价格表!$B$4:$I$31,M2788,7),IF(J2788&gt;5.5,2.6+INDEX([1]价格表!$B$4:$I$31,M2788,8)*L2788)))))))</f>
        <v>2.15</v>
      </c>
      <c r="O2788" s="3"/>
      <c r="P2788" s="3"/>
      <c r="Q2788" s="3">
        <f t="shared" si="87"/>
        <v>0</v>
      </c>
    </row>
    <row r="2789" spans="1:17">
      <c r="A2789" s="11">
        <v>4312537528192</v>
      </c>
      <c r="B2789" s="1" t="s">
        <v>19</v>
      </c>
      <c r="C2789" s="12">
        <v>20210227</v>
      </c>
      <c r="D2789" s="12">
        <v>610538201209</v>
      </c>
      <c r="E2789" s="12" t="s">
        <v>19</v>
      </c>
      <c r="F2789" s="12">
        <v>20210309</v>
      </c>
      <c r="G2789" s="12" t="s">
        <v>20</v>
      </c>
      <c r="H2789" s="12" t="s">
        <v>24</v>
      </c>
      <c r="I2789" s="12" t="s">
        <v>25</v>
      </c>
      <c r="J2789" s="12">
        <v>0.7</v>
      </c>
      <c r="K2789" s="12" t="s">
        <v>23</v>
      </c>
      <c r="L2789">
        <f t="shared" si="86"/>
        <v>1</v>
      </c>
      <c r="M2789">
        <f>MATCH(H:H,[1]价格表!$B$4:$B$35,0)</f>
        <v>1</v>
      </c>
      <c r="N2789" s="4">
        <f>IF(J2789&lt;=0.3,INDEX([1]价格表!$B$4:$I$31,M2789,2),IF(AND(J2789&gt;0.3,J2789&lt;=1),INDEX([1]价格表!$B$4:$I$31,M2789,3),IF(AND(J2789&gt;1,J2789&lt;=2.2),INDEX([1]价格表!$B$4:$I$31,M2789,4),IF(AND(J2789&gt;2.2,J2789&lt;=3.3),INDEX([1]价格表!$B$4:$I$31,M2789,5),IF(AND(J2789&gt;3.3,J2789&lt;=4),INDEX([1]价格表!$B$4:$I$31,M2789,6),IF(AND(J2789&gt;4,J2789&lt;=5.5),INDEX([1]价格表!$B$4:$I$31,M2789,7),IF(J2789&gt;5.5,2.6+INDEX([1]价格表!$B$4:$I$31,M2789,8)*L2789)))))))</f>
        <v>1.8</v>
      </c>
      <c r="O2789" s="3"/>
      <c r="P2789" s="3"/>
      <c r="Q2789" s="3">
        <f t="shared" si="87"/>
        <v>0</v>
      </c>
    </row>
    <row r="2790" spans="1:17">
      <c r="A2790" s="11">
        <v>4312537528193</v>
      </c>
      <c r="B2790" s="1" t="s">
        <v>19</v>
      </c>
      <c r="C2790" s="12">
        <v>20210227</v>
      </c>
      <c r="D2790" s="12">
        <v>610538201209</v>
      </c>
      <c r="E2790" s="12" t="s">
        <v>19</v>
      </c>
      <c r="F2790" s="12">
        <v>20210309</v>
      </c>
      <c r="G2790" s="12" t="s">
        <v>20</v>
      </c>
      <c r="H2790" s="12" t="s">
        <v>24</v>
      </c>
      <c r="I2790" s="12" t="s">
        <v>91</v>
      </c>
      <c r="J2790" s="12">
        <v>0.68</v>
      </c>
      <c r="K2790" s="12" t="s">
        <v>23</v>
      </c>
      <c r="L2790">
        <f t="shared" si="86"/>
        <v>1</v>
      </c>
      <c r="M2790">
        <f>MATCH(H:H,[1]价格表!$B$4:$B$35,0)</f>
        <v>1</v>
      </c>
      <c r="N2790" s="4">
        <f>IF(J2790&lt;=0.3,INDEX([1]价格表!$B$4:$I$31,M2790,2),IF(AND(J2790&gt;0.3,J2790&lt;=1),INDEX([1]价格表!$B$4:$I$31,M2790,3),IF(AND(J2790&gt;1,J2790&lt;=2.2),INDEX([1]价格表!$B$4:$I$31,M2790,4),IF(AND(J2790&gt;2.2,J2790&lt;=3.3),INDEX([1]价格表!$B$4:$I$31,M2790,5),IF(AND(J2790&gt;3.3,J2790&lt;=4),INDEX([1]价格表!$B$4:$I$31,M2790,6),IF(AND(J2790&gt;4,J2790&lt;=5.5),INDEX([1]价格表!$B$4:$I$31,M2790,7),IF(J2790&gt;5.5,2.6+INDEX([1]价格表!$B$4:$I$31,M2790,8)*L2790)))))))</f>
        <v>1.8</v>
      </c>
      <c r="O2790" s="3"/>
      <c r="P2790" s="3"/>
      <c r="Q2790" s="3">
        <f t="shared" si="87"/>
        <v>0</v>
      </c>
    </row>
    <row r="2791" spans="1:17">
      <c r="A2791" s="11">
        <v>4312537528194</v>
      </c>
      <c r="B2791" s="1" t="s">
        <v>19</v>
      </c>
      <c r="C2791" s="12">
        <v>20210227</v>
      </c>
      <c r="D2791" s="12">
        <v>610538201209</v>
      </c>
      <c r="E2791" s="12" t="s">
        <v>19</v>
      </c>
      <c r="F2791" s="12">
        <v>20210309</v>
      </c>
      <c r="G2791" s="12" t="s">
        <v>20</v>
      </c>
      <c r="H2791" s="12" t="s">
        <v>24</v>
      </c>
      <c r="I2791" s="12" t="s">
        <v>25</v>
      </c>
      <c r="J2791" s="12">
        <v>0.74</v>
      </c>
      <c r="K2791" s="12" t="s">
        <v>23</v>
      </c>
      <c r="L2791">
        <f t="shared" si="86"/>
        <v>1</v>
      </c>
      <c r="M2791">
        <f>MATCH(H:H,[1]价格表!$B$4:$B$35,0)</f>
        <v>1</v>
      </c>
      <c r="N2791" s="4">
        <f>IF(J2791&lt;=0.3,INDEX([1]价格表!$B$4:$I$31,M2791,2),IF(AND(J2791&gt;0.3,J2791&lt;=1),INDEX([1]价格表!$B$4:$I$31,M2791,3),IF(AND(J2791&gt;1,J2791&lt;=2.2),INDEX([1]价格表!$B$4:$I$31,M2791,4),IF(AND(J2791&gt;2.2,J2791&lt;=3.3),INDEX([1]价格表!$B$4:$I$31,M2791,5),IF(AND(J2791&gt;3.3,J2791&lt;=4),INDEX([1]价格表!$B$4:$I$31,M2791,6),IF(AND(J2791&gt;4,J2791&lt;=5.5),INDEX([1]价格表!$B$4:$I$31,M2791,7),IF(J2791&gt;5.5,2.6+INDEX([1]价格表!$B$4:$I$31,M2791,8)*L2791)))))))</f>
        <v>1.8</v>
      </c>
      <c r="O2791" s="3"/>
      <c r="P2791" s="3"/>
      <c r="Q2791" s="3">
        <f t="shared" si="87"/>
        <v>0</v>
      </c>
    </row>
    <row r="2792" spans="1:17">
      <c r="A2792" s="11">
        <v>4312537528195</v>
      </c>
      <c r="B2792" s="1" t="s">
        <v>19</v>
      </c>
      <c r="C2792" s="12">
        <v>20210227</v>
      </c>
      <c r="D2792" s="12">
        <v>610538201209</v>
      </c>
      <c r="E2792" s="12" t="s">
        <v>19</v>
      </c>
      <c r="F2792" s="12">
        <v>20210309</v>
      </c>
      <c r="G2792" s="12" t="s">
        <v>20</v>
      </c>
      <c r="H2792" s="12" t="s">
        <v>24</v>
      </c>
      <c r="I2792" s="12" t="s">
        <v>25</v>
      </c>
      <c r="J2792" s="12">
        <v>0.84</v>
      </c>
      <c r="K2792" s="12" t="s">
        <v>23</v>
      </c>
      <c r="L2792">
        <f t="shared" si="86"/>
        <v>1</v>
      </c>
      <c r="M2792">
        <f>MATCH(H:H,[1]价格表!$B$4:$B$35,0)</f>
        <v>1</v>
      </c>
      <c r="N2792" s="4">
        <f>IF(J2792&lt;=0.3,INDEX([1]价格表!$B$4:$I$31,M2792,2),IF(AND(J2792&gt;0.3,J2792&lt;=1),INDEX([1]价格表!$B$4:$I$31,M2792,3),IF(AND(J2792&gt;1,J2792&lt;=2.2),INDEX([1]价格表!$B$4:$I$31,M2792,4),IF(AND(J2792&gt;2.2,J2792&lt;=3.3),INDEX([1]价格表!$B$4:$I$31,M2792,5),IF(AND(J2792&gt;3.3,J2792&lt;=4),INDEX([1]价格表!$B$4:$I$31,M2792,6),IF(AND(J2792&gt;4,J2792&lt;=5.5),INDEX([1]价格表!$B$4:$I$31,M2792,7),IF(J2792&gt;5.5,2.6+INDEX([1]价格表!$B$4:$I$31,M2792,8)*L2792)))))))</f>
        <v>1.8</v>
      </c>
      <c r="O2792" s="3"/>
      <c r="P2792" s="3"/>
      <c r="Q2792" s="3">
        <f t="shared" si="87"/>
        <v>0</v>
      </c>
    </row>
    <row r="2793" spans="1:17">
      <c r="A2793" s="11">
        <v>4312537528196</v>
      </c>
      <c r="B2793" s="1" t="s">
        <v>19</v>
      </c>
      <c r="C2793" s="12">
        <v>20210227</v>
      </c>
      <c r="D2793" s="12">
        <v>610538201209</v>
      </c>
      <c r="E2793" s="12" t="s">
        <v>19</v>
      </c>
      <c r="F2793" s="12">
        <v>20210309</v>
      </c>
      <c r="G2793" s="12" t="s">
        <v>20</v>
      </c>
      <c r="H2793" s="12" t="s">
        <v>24</v>
      </c>
      <c r="I2793" s="12" t="s">
        <v>25</v>
      </c>
      <c r="J2793" s="12">
        <v>0.88</v>
      </c>
      <c r="K2793" s="12" t="s">
        <v>23</v>
      </c>
      <c r="L2793">
        <f t="shared" si="86"/>
        <v>1</v>
      </c>
      <c r="M2793">
        <f>MATCH(H:H,[1]价格表!$B$4:$B$35,0)</f>
        <v>1</v>
      </c>
      <c r="N2793" s="4">
        <f>IF(J2793&lt;=0.3,INDEX([1]价格表!$B$4:$I$31,M2793,2),IF(AND(J2793&gt;0.3,J2793&lt;=1),INDEX([1]价格表!$B$4:$I$31,M2793,3),IF(AND(J2793&gt;1,J2793&lt;=2.2),INDEX([1]价格表!$B$4:$I$31,M2793,4),IF(AND(J2793&gt;2.2,J2793&lt;=3.3),INDEX([1]价格表!$B$4:$I$31,M2793,5),IF(AND(J2793&gt;3.3,J2793&lt;=4),INDEX([1]价格表!$B$4:$I$31,M2793,6),IF(AND(J2793&gt;4,J2793&lt;=5.5),INDEX([1]价格表!$B$4:$I$31,M2793,7),IF(J2793&gt;5.5,2.6+INDEX([1]价格表!$B$4:$I$31,M2793,8)*L2793)))))))</f>
        <v>1.8</v>
      </c>
      <c r="O2793" s="3"/>
      <c r="P2793" s="3"/>
      <c r="Q2793" s="3">
        <f t="shared" si="87"/>
        <v>0</v>
      </c>
    </row>
    <row r="2794" spans="1:17">
      <c r="A2794" s="11">
        <v>4312537528197</v>
      </c>
      <c r="B2794" s="1" t="s">
        <v>19</v>
      </c>
      <c r="C2794" s="12">
        <v>20210227</v>
      </c>
      <c r="D2794" s="12">
        <v>610538201209</v>
      </c>
      <c r="E2794" s="12" t="s">
        <v>19</v>
      </c>
      <c r="F2794" s="12">
        <v>20210309</v>
      </c>
      <c r="G2794" s="12" t="s">
        <v>20</v>
      </c>
      <c r="H2794" s="12" t="s">
        <v>24</v>
      </c>
      <c r="I2794" s="12" t="s">
        <v>25</v>
      </c>
      <c r="J2794" s="12">
        <v>0.62</v>
      </c>
      <c r="K2794" s="12" t="s">
        <v>23</v>
      </c>
      <c r="L2794">
        <f t="shared" si="86"/>
        <v>1</v>
      </c>
      <c r="M2794">
        <f>MATCH(H:H,[1]价格表!$B$4:$B$35,0)</f>
        <v>1</v>
      </c>
      <c r="N2794" s="4">
        <f>IF(J2794&lt;=0.3,INDEX([1]价格表!$B$4:$I$31,M2794,2),IF(AND(J2794&gt;0.3,J2794&lt;=1),INDEX([1]价格表!$B$4:$I$31,M2794,3),IF(AND(J2794&gt;1,J2794&lt;=2.2),INDEX([1]价格表!$B$4:$I$31,M2794,4),IF(AND(J2794&gt;2.2,J2794&lt;=3.3),INDEX([1]价格表!$B$4:$I$31,M2794,5),IF(AND(J2794&gt;3.3,J2794&lt;=4),INDEX([1]价格表!$B$4:$I$31,M2794,6),IF(AND(J2794&gt;4,J2794&lt;=5.5),INDEX([1]价格表!$B$4:$I$31,M2794,7),IF(J2794&gt;5.5,2.6+INDEX([1]价格表!$B$4:$I$31,M2794,8)*L2794)))))))</f>
        <v>1.8</v>
      </c>
      <c r="O2794" s="3"/>
      <c r="P2794" s="3"/>
      <c r="Q2794" s="3">
        <f t="shared" si="87"/>
        <v>0</v>
      </c>
    </row>
    <row r="2795" spans="1:17">
      <c r="A2795" s="11">
        <v>4312537528198</v>
      </c>
      <c r="B2795" s="1" t="s">
        <v>19</v>
      </c>
      <c r="C2795" s="12">
        <v>20210227</v>
      </c>
      <c r="D2795" s="12">
        <v>610538201209</v>
      </c>
      <c r="E2795" s="12" t="s">
        <v>19</v>
      </c>
      <c r="F2795" s="12">
        <v>20210309</v>
      </c>
      <c r="G2795" s="12" t="s">
        <v>20</v>
      </c>
      <c r="H2795" s="12" t="s">
        <v>24</v>
      </c>
      <c r="I2795" s="12" t="s">
        <v>25</v>
      </c>
      <c r="J2795" s="12">
        <v>1.26</v>
      </c>
      <c r="K2795" s="12" t="s">
        <v>23</v>
      </c>
      <c r="L2795">
        <f t="shared" si="86"/>
        <v>2</v>
      </c>
      <c r="M2795">
        <f>MATCH(H:H,[1]价格表!$B$4:$B$35,0)</f>
        <v>1</v>
      </c>
      <c r="N2795" s="4">
        <f>IF(J2795&lt;=0.3,INDEX([1]价格表!$B$4:$I$31,M2795,2),IF(AND(J2795&gt;0.3,J2795&lt;=1),INDEX([1]价格表!$B$4:$I$31,M2795,3),IF(AND(J2795&gt;1,J2795&lt;=2.2),INDEX([1]价格表!$B$4:$I$31,M2795,4),IF(AND(J2795&gt;2.2,J2795&lt;=3.3),INDEX([1]价格表!$B$4:$I$31,M2795,5),IF(AND(J2795&gt;3.3,J2795&lt;=4),INDEX([1]价格表!$B$4:$I$31,M2795,6),IF(AND(J2795&gt;4,J2795&lt;=5.5),INDEX([1]价格表!$B$4:$I$31,M2795,7),IF(J2795&gt;5.5,2.6+INDEX([1]价格表!$B$4:$I$31,M2795,8)*L2795)))))))</f>
        <v>2.15</v>
      </c>
      <c r="O2795" s="3"/>
      <c r="P2795" s="3"/>
      <c r="Q2795" s="3">
        <f t="shared" si="87"/>
        <v>0</v>
      </c>
    </row>
    <row r="2796" spans="1:17">
      <c r="A2796" s="11">
        <v>4312537528199</v>
      </c>
      <c r="B2796" s="1" t="s">
        <v>19</v>
      </c>
      <c r="C2796" s="12">
        <v>20210227</v>
      </c>
      <c r="D2796" s="12">
        <v>610538201209</v>
      </c>
      <c r="E2796" s="12" t="s">
        <v>19</v>
      </c>
      <c r="F2796" s="12">
        <v>20210309</v>
      </c>
      <c r="G2796" s="12" t="s">
        <v>20</v>
      </c>
      <c r="H2796" s="12" t="s">
        <v>24</v>
      </c>
      <c r="I2796" s="12" t="s">
        <v>205</v>
      </c>
      <c r="J2796" s="12">
        <v>0.49</v>
      </c>
      <c r="K2796" s="12" t="s">
        <v>23</v>
      </c>
      <c r="L2796">
        <f t="shared" si="86"/>
        <v>1</v>
      </c>
      <c r="M2796">
        <f>MATCH(H:H,[1]价格表!$B$4:$B$35,0)</f>
        <v>1</v>
      </c>
      <c r="N2796" s="4">
        <f>IF(J2796&lt;=0.3,INDEX([1]价格表!$B$4:$I$31,M2796,2),IF(AND(J2796&gt;0.3,J2796&lt;=1),INDEX([1]价格表!$B$4:$I$31,M2796,3),IF(AND(J2796&gt;1,J2796&lt;=2.2),INDEX([1]价格表!$B$4:$I$31,M2796,4),IF(AND(J2796&gt;2.2,J2796&lt;=3.3),INDEX([1]价格表!$B$4:$I$31,M2796,5),IF(AND(J2796&gt;3.3,J2796&lt;=4),INDEX([1]价格表!$B$4:$I$31,M2796,6),IF(AND(J2796&gt;4,J2796&lt;=5.5),INDEX([1]价格表!$B$4:$I$31,M2796,7),IF(J2796&gt;5.5,2.6+INDEX([1]价格表!$B$4:$I$31,M2796,8)*L2796)))))))</f>
        <v>1.8</v>
      </c>
      <c r="O2796" s="3"/>
      <c r="P2796" s="3"/>
      <c r="Q2796" s="3">
        <f t="shared" si="87"/>
        <v>0</v>
      </c>
    </row>
    <row r="2797" spans="1:17">
      <c r="A2797" s="11">
        <v>4312540899446</v>
      </c>
      <c r="B2797" s="1" t="s">
        <v>19</v>
      </c>
      <c r="C2797" s="12">
        <v>20210227</v>
      </c>
      <c r="D2797" s="12">
        <v>610538201209</v>
      </c>
      <c r="E2797" s="12" t="s">
        <v>19</v>
      </c>
      <c r="F2797" s="12">
        <v>20210309</v>
      </c>
      <c r="G2797" s="12" t="s">
        <v>20</v>
      </c>
      <c r="H2797" s="12" t="s">
        <v>24</v>
      </c>
      <c r="I2797" s="12" t="s">
        <v>74</v>
      </c>
      <c r="J2797" s="12">
        <v>0.79</v>
      </c>
      <c r="K2797" s="12" t="s">
        <v>23</v>
      </c>
      <c r="L2797">
        <f t="shared" si="86"/>
        <v>1</v>
      </c>
      <c r="M2797">
        <f>MATCH(H:H,[1]价格表!$B$4:$B$35,0)</f>
        <v>1</v>
      </c>
      <c r="N2797" s="4">
        <f>IF(J2797&lt;=0.3,INDEX([1]价格表!$B$4:$I$31,M2797,2),IF(AND(J2797&gt;0.3,J2797&lt;=1),INDEX([1]价格表!$B$4:$I$31,M2797,3),IF(AND(J2797&gt;1,J2797&lt;=2.2),INDEX([1]价格表!$B$4:$I$31,M2797,4),IF(AND(J2797&gt;2.2,J2797&lt;=3.3),INDEX([1]价格表!$B$4:$I$31,M2797,5),IF(AND(J2797&gt;3.3,J2797&lt;=4),INDEX([1]价格表!$B$4:$I$31,M2797,6),IF(AND(J2797&gt;4,J2797&lt;=5.5),INDEX([1]价格表!$B$4:$I$31,M2797,7),IF(J2797&gt;5.5,2.6+INDEX([1]价格表!$B$4:$I$31,M2797,8)*L2797)))))))</f>
        <v>1.8</v>
      </c>
      <c r="O2797" s="3"/>
      <c r="P2797" s="3"/>
      <c r="Q2797" s="3">
        <f t="shared" si="87"/>
        <v>0</v>
      </c>
    </row>
    <row r="2798" spans="1:17">
      <c r="A2798" s="11">
        <v>4312540899447</v>
      </c>
      <c r="B2798" s="1" t="s">
        <v>19</v>
      </c>
      <c r="C2798" s="12">
        <v>20210227</v>
      </c>
      <c r="D2798" s="12">
        <v>610538201209</v>
      </c>
      <c r="E2798" s="12" t="s">
        <v>19</v>
      </c>
      <c r="F2798" s="12">
        <v>20210309</v>
      </c>
      <c r="G2798" s="12" t="s">
        <v>20</v>
      </c>
      <c r="H2798" s="12" t="s">
        <v>43</v>
      </c>
      <c r="I2798" s="12" t="s">
        <v>199</v>
      </c>
      <c r="J2798" s="12">
        <v>0.84</v>
      </c>
      <c r="K2798" s="12" t="s">
        <v>23</v>
      </c>
      <c r="L2798">
        <f t="shared" si="86"/>
        <v>1</v>
      </c>
      <c r="M2798">
        <f>MATCH(H:H,[1]价格表!$B$4:$B$35,0)</f>
        <v>4</v>
      </c>
      <c r="N2798" s="4">
        <f>IF(J2798&lt;=0.3,INDEX([1]价格表!$B$4:$I$31,M2798,2),IF(AND(J2798&gt;0.3,J2798&lt;=1),INDEX([1]价格表!$B$4:$I$31,M2798,3),IF(AND(J2798&gt;1,J2798&lt;=2.2),INDEX([1]价格表!$B$4:$I$31,M2798,4),IF(AND(J2798&gt;2.2,J2798&lt;=3.3),INDEX([1]价格表!$B$4:$I$31,M2798,5),IF(AND(J2798&gt;3.3,J2798&lt;=4),INDEX([1]价格表!$B$4:$I$31,M2798,6),IF(AND(J2798&gt;4,J2798&lt;=5.5),INDEX([1]价格表!$B$4:$I$31,M2798,7),IF(J2798&gt;5.5,2.6+INDEX([1]价格表!$B$4:$I$31,M2798,8)*L2798)))))))</f>
        <v>1.8</v>
      </c>
      <c r="O2798" s="3"/>
      <c r="P2798" s="3"/>
      <c r="Q2798" s="3">
        <f t="shared" si="87"/>
        <v>0</v>
      </c>
    </row>
    <row r="2799" spans="1:17">
      <c r="A2799" s="11">
        <v>4312540899448</v>
      </c>
      <c r="B2799" s="1" t="s">
        <v>19</v>
      </c>
      <c r="C2799" s="12">
        <v>20210227</v>
      </c>
      <c r="D2799" s="12">
        <v>610538201209</v>
      </c>
      <c r="E2799" s="12" t="s">
        <v>19</v>
      </c>
      <c r="F2799" s="12">
        <v>20210309</v>
      </c>
      <c r="G2799" s="12" t="s">
        <v>20</v>
      </c>
      <c r="H2799" s="12" t="s">
        <v>52</v>
      </c>
      <c r="I2799" s="12" t="s">
        <v>155</v>
      </c>
      <c r="J2799" s="12">
        <v>0.8</v>
      </c>
      <c r="K2799" s="12" t="s">
        <v>23</v>
      </c>
      <c r="L2799">
        <f t="shared" si="86"/>
        <v>1</v>
      </c>
      <c r="M2799">
        <f>MATCH(H:H,[1]价格表!$B$4:$B$35,0)</f>
        <v>21</v>
      </c>
      <c r="N2799" s="4">
        <f>IF(J2799&lt;=0.3,INDEX([1]价格表!$B$4:$I$31,M2799,2),IF(AND(J2799&gt;0.3,J2799&lt;=1),INDEX([1]价格表!$B$4:$I$31,M2799,3),IF(AND(J2799&gt;1,J2799&lt;=2.2),INDEX([1]价格表!$B$4:$I$31,M2799,4),IF(AND(J2799&gt;2.2,J2799&lt;=3.3),INDEX([1]价格表!$B$4:$I$31,M2799,5),IF(AND(J2799&gt;3.3,J2799&lt;=4),INDEX([1]价格表!$B$4:$I$31,M2799,6),IF(AND(J2799&gt;4,J2799&lt;=5.5),INDEX([1]价格表!$B$4:$I$31,M2799,7),IF(J2799&gt;5.5,2.6+INDEX([1]价格表!$B$4:$I$31,M2799,8)*L2799)))))))</f>
        <v>1.8</v>
      </c>
      <c r="O2799" s="3"/>
      <c r="P2799" s="3"/>
      <c r="Q2799" s="3">
        <f t="shared" si="87"/>
        <v>0</v>
      </c>
    </row>
    <row r="2800" spans="1:17">
      <c r="A2800" s="11">
        <v>4312540899449</v>
      </c>
      <c r="B2800" s="1" t="s">
        <v>19</v>
      </c>
      <c r="C2800" s="12">
        <v>20210227</v>
      </c>
      <c r="D2800" s="12">
        <v>610538201209</v>
      </c>
      <c r="E2800" s="12" t="s">
        <v>19</v>
      </c>
      <c r="F2800" s="12">
        <v>20210309</v>
      </c>
      <c r="G2800" s="12" t="s">
        <v>20</v>
      </c>
      <c r="H2800" s="12" t="s">
        <v>40</v>
      </c>
      <c r="I2800" s="12" t="s">
        <v>190</v>
      </c>
      <c r="J2800" s="12">
        <v>0.96</v>
      </c>
      <c r="K2800" s="12" t="s">
        <v>23</v>
      </c>
      <c r="L2800">
        <f t="shared" si="86"/>
        <v>1</v>
      </c>
      <c r="M2800">
        <f>MATCH(H:H,[1]价格表!$B$4:$B$35,0)</f>
        <v>9</v>
      </c>
      <c r="N2800" s="4">
        <f>IF(J2800&lt;=0.3,INDEX([1]价格表!$B$4:$I$31,M2800,2),IF(AND(J2800&gt;0.3,J2800&lt;=1),INDEX([1]价格表!$B$4:$I$31,M2800,3),IF(AND(J2800&gt;1,J2800&lt;=2.2),INDEX([1]价格表!$B$4:$I$31,M2800,4),IF(AND(J2800&gt;2.2,J2800&lt;=3.3),INDEX([1]价格表!$B$4:$I$31,M2800,5),IF(AND(J2800&gt;3.3,J2800&lt;=4),INDEX([1]价格表!$B$4:$I$31,M2800,6),IF(AND(J2800&gt;4,J2800&lt;=5.5),INDEX([1]价格表!$B$4:$I$31,M2800,7),IF(J2800&gt;5.5,2.6+INDEX([1]价格表!$B$4:$I$31,M2800,8)*L2800)))))))</f>
        <v>1.8</v>
      </c>
      <c r="O2800" s="3"/>
      <c r="P2800" s="3"/>
      <c r="Q2800" s="3">
        <f t="shared" si="87"/>
        <v>0</v>
      </c>
    </row>
    <row r="2801" spans="1:17">
      <c r="A2801" s="11">
        <v>4312540899450</v>
      </c>
      <c r="B2801" s="1" t="s">
        <v>19</v>
      </c>
      <c r="C2801" s="12">
        <v>20210227</v>
      </c>
      <c r="D2801" s="12">
        <v>610538201209</v>
      </c>
      <c r="E2801" s="12" t="s">
        <v>19</v>
      </c>
      <c r="F2801" s="12">
        <v>20210309</v>
      </c>
      <c r="G2801" s="12" t="s">
        <v>20</v>
      </c>
      <c r="H2801" s="12" t="s">
        <v>21</v>
      </c>
      <c r="I2801" s="12" t="s">
        <v>76</v>
      </c>
      <c r="J2801" s="12">
        <v>0.76</v>
      </c>
      <c r="K2801" s="12" t="s">
        <v>23</v>
      </c>
      <c r="L2801">
        <f t="shared" si="86"/>
        <v>1</v>
      </c>
      <c r="M2801">
        <f>MATCH(H:H,[1]价格表!$B$4:$B$35,0)</f>
        <v>15</v>
      </c>
      <c r="N2801" s="4">
        <f>IF(J2801&lt;=0.3,INDEX([1]价格表!$B$4:$I$31,M2801,2),IF(AND(J2801&gt;0.3,J2801&lt;=1),INDEX([1]价格表!$B$4:$I$31,M2801,3),IF(AND(J2801&gt;1,J2801&lt;=2.2),INDEX([1]价格表!$B$4:$I$31,M2801,4),IF(AND(J2801&gt;2.2,J2801&lt;=3.3),INDEX([1]价格表!$B$4:$I$31,M2801,5),IF(AND(J2801&gt;3.3,J2801&lt;=4),INDEX([1]价格表!$B$4:$I$31,M2801,6),IF(AND(J2801&gt;4,J2801&lt;=5.5),INDEX([1]价格表!$B$4:$I$31,M2801,7),IF(J2801&gt;5.5,2.6+INDEX([1]价格表!$B$4:$I$31,M2801,8)*L2801)))))))</f>
        <v>1.8</v>
      </c>
      <c r="O2801" s="3"/>
      <c r="P2801" s="3"/>
      <c r="Q2801" s="3">
        <f t="shared" si="87"/>
        <v>0</v>
      </c>
    </row>
    <row r="2802" spans="1:17">
      <c r="A2802" s="11">
        <v>4312540899451</v>
      </c>
      <c r="B2802" s="1" t="s">
        <v>19</v>
      </c>
      <c r="C2802" s="12">
        <v>20210227</v>
      </c>
      <c r="D2802" s="12">
        <v>610538201209</v>
      </c>
      <c r="E2802" s="12" t="s">
        <v>19</v>
      </c>
      <c r="F2802" s="12">
        <v>20210309</v>
      </c>
      <c r="G2802" s="12" t="s">
        <v>20</v>
      </c>
      <c r="H2802" s="12" t="s">
        <v>40</v>
      </c>
      <c r="I2802" s="12" t="s">
        <v>204</v>
      </c>
      <c r="J2802" s="12">
        <v>0.82</v>
      </c>
      <c r="K2802" s="12" t="s">
        <v>23</v>
      </c>
      <c r="L2802">
        <f t="shared" si="86"/>
        <v>1</v>
      </c>
      <c r="M2802">
        <f>MATCH(H:H,[1]价格表!$B$4:$B$35,0)</f>
        <v>9</v>
      </c>
      <c r="N2802" s="4">
        <f>IF(J2802&lt;=0.3,INDEX([1]价格表!$B$4:$I$31,M2802,2),IF(AND(J2802&gt;0.3,J2802&lt;=1),INDEX([1]价格表!$B$4:$I$31,M2802,3),IF(AND(J2802&gt;1,J2802&lt;=2.2),INDEX([1]价格表!$B$4:$I$31,M2802,4),IF(AND(J2802&gt;2.2,J2802&lt;=3.3),INDEX([1]价格表!$B$4:$I$31,M2802,5),IF(AND(J2802&gt;3.3,J2802&lt;=4),INDEX([1]价格表!$B$4:$I$31,M2802,6),IF(AND(J2802&gt;4,J2802&lt;=5.5),INDEX([1]价格表!$B$4:$I$31,M2802,7),IF(J2802&gt;5.5,2.6+INDEX([1]价格表!$B$4:$I$31,M2802,8)*L2802)))))))</f>
        <v>1.8</v>
      </c>
      <c r="O2802" s="3"/>
      <c r="P2802" s="3"/>
      <c r="Q2802" s="3">
        <f t="shared" si="87"/>
        <v>0</v>
      </c>
    </row>
    <row r="2803" spans="1:17">
      <c r="A2803" s="11">
        <v>4312540899452</v>
      </c>
      <c r="B2803" s="1" t="s">
        <v>19</v>
      </c>
      <c r="C2803" s="12">
        <v>20210227</v>
      </c>
      <c r="D2803" s="12">
        <v>610538201209</v>
      </c>
      <c r="E2803" s="12" t="s">
        <v>19</v>
      </c>
      <c r="F2803" s="12">
        <v>20210309</v>
      </c>
      <c r="G2803" s="12" t="s">
        <v>20</v>
      </c>
      <c r="H2803" s="12" t="s">
        <v>38</v>
      </c>
      <c r="I2803" s="12" t="s">
        <v>308</v>
      </c>
      <c r="J2803" s="12">
        <v>1.4</v>
      </c>
      <c r="K2803" s="12" t="s">
        <v>23</v>
      </c>
      <c r="L2803">
        <f t="shared" si="86"/>
        <v>2</v>
      </c>
      <c r="M2803">
        <f>MATCH(H:H,[1]价格表!$B$4:$B$35,0)</f>
        <v>5</v>
      </c>
      <c r="N2803" s="4">
        <f>IF(J2803&lt;=0.3,INDEX([1]价格表!$B$4:$I$31,M2803,2),IF(AND(J2803&gt;0.3,J2803&lt;=1),INDEX([1]价格表!$B$4:$I$31,M2803,3),IF(AND(J2803&gt;1,J2803&lt;=2.2),INDEX([1]价格表!$B$4:$I$31,M2803,4),IF(AND(J2803&gt;2.2,J2803&lt;=3.3),INDEX([1]价格表!$B$4:$I$31,M2803,5),IF(AND(J2803&gt;3.3,J2803&lt;=4),INDEX([1]价格表!$B$4:$I$31,M2803,6),IF(AND(J2803&gt;4,J2803&lt;=5.5),INDEX([1]价格表!$B$4:$I$31,M2803,7),IF(J2803&gt;5.5,2.6+INDEX([1]价格表!$B$4:$I$31,M2803,8)*L2803)))))))</f>
        <v>2.15</v>
      </c>
      <c r="O2803" s="5">
        <v>0.76</v>
      </c>
      <c r="P2803" s="5">
        <v>1.8</v>
      </c>
      <c r="Q2803" s="3">
        <f t="shared" si="87"/>
        <v>-0.35</v>
      </c>
    </row>
    <row r="2804" spans="1:17">
      <c r="A2804" s="11">
        <v>4312540899453</v>
      </c>
      <c r="B2804" s="1" t="s">
        <v>19</v>
      </c>
      <c r="C2804" s="12">
        <v>20210227</v>
      </c>
      <c r="D2804" s="12">
        <v>610538201209</v>
      </c>
      <c r="E2804" s="12" t="s">
        <v>19</v>
      </c>
      <c r="F2804" s="12">
        <v>20210309</v>
      </c>
      <c r="G2804" s="12" t="s">
        <v>20</v>
      </c>
      <c r="H2804" s="12" t="s">
        <v>153</v>
      </c>
      <c r="I2804" s="12" t="s">
        <v>319</v>
      </c>
      <c r="J2804" s="12">
        <v>0.76</v>
      </c>
      <c r="K2804" s="12" t="s">
        <v>23</v>
      </c>
      <c r="L2804">
        <f t="shared" si="86"/>
        <v>1</v>
      </c>
      <c r="M2804">
        <f>MATCH(H:H,[1]价格表!$B$4:$B$35,0)</f>
        <v>29</v>
      </c>
      <c r="N2804" s="4">
        <f>L2804*8+3</f>
        <v>11</v>
      </c>
      <c r="O2804" s="3"/>
      <c r="P2804" s="3"/>
      <c r="Q2804" s="3">
        <f t="shared" si="87"/>
        <v>0</v>
      </c>
    </row>
    <row r="2805" spans="1:17">
      <c r="A2805" s="11">
        <v>4312540899454</v>
      </c>
      <c r="B2805" s="1" t="s">
        <v>19</v>
      </c>
      <c r="C2805" s="12">
        <v>20210227</v>
      </c>
      <c r="D2805" s="12">
        <v>610538201209</v>
      </c>
      <c r="E2805" s="12" t="s">
        <v>19</v>
      </c>
      <c r="F2805" s="12">
        <v>20210309</v>
      </c>
      <c r="G2805" s="12" t="s">
        <v>20</v>
      </c>
      <c r="H2805" s="12" t="s">
        <v>40</v>
      </c>
      <c r="I2805" s="12" t="s">
        <v>118</v>
      </c>
      <c r="J2805" s="12">
        <v>0.58</v>
      </c>
      <c r="K2805" s="12" t="s">
        <v>23</v>
      </c>
      <c r="L2805">
        <f t="shared" si="86"/>
        <v>1</v>
      </c>
      <c r="M2805">
        <f>MATCH(H:H,[1]价格表!$B$4:$B$35,0)</f>
        <v>9</v>
      </c>
      <c r="N2805" s="4">
        <f>IF(J2805&lt;=0.3,INDEX([1]价格表!$B$4:$I$31,M2805,2),IF(AND(J2805&gt;0.3,J2805&lt;=1),INDEX([1]价格表!$B$4:$I$31,M2805,3),IF(AND(J2805&gt;1,J2805&lt;=2.2),INDEX([1]价格表!$B$4:$I$31,M2805,4),IF(AND(J2805&gt;2.2,J2805&lt;=3.3),INDEX([1]价格表!$B$4:$I$31,M2805,5),IF(AND(J2805&gt;3.3,J2805&lt;=4),INDEX([1]价格表!$B$4:$I$31,M2805,6),IF(AND(J2805&gt;4,J2805&lt;=5.5),INDEX([1]价格表!$B$4:$I$31,M2805,7),IF(J2805&gt;5.5,2.6+INDEX([1]价格表!$B$4:$I$31,M2805,8)*L2805)))))))</f>
        <v>1.8</v>
      </c>
      <c r="O2805" s="3"/>
      <c r="P2805" s="3"/>
      <c r="Q2805" s="3">
        <f t="shared" si="87"/>
        <v>0</v>
      </c>
    </row>
    <row r="2806" spans="1:17">
      <c r="A2806" s="11">
        <v>4312540920662</v>
      </c>
      <c r="B2806" s="1" t="s">
        <v>19</v>
      </c>
      <c r="C2806" s="12">
        <v>20210227</v>
      </c>
      <c r="D2806" s="12">
        <v>610538201209</v>
      </c>
      <c r="E2806" s="12" t="s">
        <v>19</v>
      </c>
      <c r="F2806" s="12">
        <v>20210309</v>
      </c>
      <c r="G2806" s="12" t="s">
        <v>20</v>
      </c>
      <c r="H2806" s="12" t="s">
        <v>24</v>
      </c>
      <c r="I2806" s="12" t="s">
        <v>305</v>
      </c>
      <c r="J2806" s="12">
        <v>0.78</v>
      </c>
      <c r="K2806" s="12" t="s">
        <v>23</v>
      </c>
      <c r="L2806">
        <f t="shared" si="86"/>
        <v>1</v>
      </c>
      <c r="M2806">
        <f>MATCH(H:H,[1]价格表!$B$4:$B$35,0)</f>
        <v>1</v>
      </c>
      <c r="N2806" s="4">
        <f>IF(J2806&lt;=0.3,INDEX([1]价格表!$B$4:$I$31,M2806,2),IF(AND(J2806&gt;0.3,J2806&lt;=1),INDEX([1]价格表!$B$4:$I$31,M2806,3),IF(AND(J2806&gt;1,J2806&lt;=2.2),INDEX([1]价格表!$B$4:$I$31,M2806,4),IF(AND(J2806&gt;2.2,J2806&lt;=3.3),INDEX([1]价格表!$B$4:$I$31,M2806,5),IF(AND(J2806&gt;3.3,J2806&lt;=4),INDEX([1]价格表!$B$4:$I$31,M2806,6),IF(AND(J2806&gt;4,J2806&lt;=5.5),INDEX([1]价格表!$B$4:$I$31,M2806,7),IF(J2806&gt;5.5,2.6+INDEX([1]价格表!$B$4:$I$31,M2806,8)*L2806)))))))</f>
        <v>1.8</v>
      </c>
      <c r="O2806" s="3"/>
      <c r="P2806" s="3"/>
      <c r="Q2806" s="3">
        <f t="shared" si="87"/>
        <v>0</v>
      </c>
    </row>
    <row r="2807" spans="1:17">
      <c r="A2807" s="11">
        <v>4312540920663</v>
      </c>
      <c r="B2807" s="1" t="s">
        <v>19</v>
      </c>
      <c r="C2807" s="12">
        <v>20210227</v>
      </c>
      <c r="D2807" s="12">
        <v>610538201209</v>
      </c>
      <c r="E2807" s="12" t="s">
        <v>19</v>
      </c>
      <c r="F2807" s="12">
        <v>20210309</v>
      </c>
      <c r="G2807" s="12" t="s">
        <v>20</v>
      </c>
      <c r="H2807" s="12" t="s">
        <v>29</v>
      </c>
      <c r="I2807" s="12" t="s">
        <v>145</v>
      </c>
      <c r="J2807" s="12">
        <v>0.76</v>
      </c>
      <c r="K2807" s="12" t="s">
        <v>23</v>
      </c>
      <c r="L2807">
        <f t="shared" si="86"/>
        <v>1</v>
      </c>
      <c r="M2807">
        <f>MATCH(H:H,[1]价格表!$B$4:$B$35,0)</f>
        <v>3</v>
      </c>
      <c r="N2807" s="4">
        <f>IF(J2807&lt;=0.3,INDEX([1]价格表!$B$4:$I$31,M2807,2),IF(AND(J2807&gt;0.3,J2807&lt;=1),INDEX([1]价格表!$B$4:$I$31,M2807,3),IF(AND(J2807&gt;1,J2807&lt;=2.2),INDEX([1]价格表!$B$4:$I$31,M2807,4),IF(AND(J2807&gt;2.2,J2807&lt;=3.3),INDEX([1]价格表!$B$4:$I$31,M2807,5),IF(AND(J2807&gt;3.3,J2807&lt;=4),INDEX([1]价格表!$B$4:$I$31,M2807,6),IF(AND(J2807&gt;4,J2807&lt;=5.5),INDEX([1]价格表!$B$4:$I$31,M2807,7),IF(J2807&gt;5.5,2.6+INDEX([1]价格表!$B$4:$I$31,M2807,8)*L2807)))))))</f>
        <v>1.8</v>
      </c>
      <c r="O2807" s="3"/>
      <c r="P2807" s="3"/>
      <c r="Q2807" s="3">
        <f t="shared" si="87"/>
        <v>0</v>
      </c>
    </row>
    <row r="2808" spans="1:17">
      <c r="A2808" s="11">
        <v>4312540920664</v>
      </c>
      <c r="B2808" s="1" t="s">
        <v>19</v>
      </c>
      <c r="C2808" s="12">
        <v>20210227</v>
      </c>
      <c r="D2808" s="12">
        <v>610538201209</v>
      </c>
      <c r="E2808" s="12" t="s">
        <v>19</v>
      </c>
      <c r="F2808" s="12">
        <v>20210309</v>
      </c>
      <c r="G2808" s="12" t="s">
        <v>20</v>
      </c>
      <c r="H2808" s="12" t="s">
        <v>24</v>
      </c>
      <c r="I2808" s="12" t="s">
        <v>111</v>
      </c>
      <c r="J2808" s="12">
        <v>0.76</v>
      </c>
      <c r="K2808" s="12" t="s">
        <v>23</v>
      </c>
      <c r="L2808">
        <f t="shared" si="86"/>
        <v>1</v>
      </c>
      <c r="M2808">
        <f>MATCH(H:H,[1]价格表!$B$4:$B$35,0)</f>
        <v>1</v>
      </c>
      <c r="N2808" s="4">
        <f>IF(J2808&lt;=0.3,INDEX([1]价格表!$B$4:$I$31,M2808,2),IF(AND(J2808&gt;0.3,J2808&lt;=1),INDEX([1]价格表!$B$4:$I$31,M2808,3),IF(AND(J2808&gt;1,J2808&lt;=2.2),INDEX([1]价格表!$B$4:$I$31,M2808,4),IF(AND(J2808&gt;2.2,J2808&lt;=3.3),INDEX([1]价格表!$B$4:$I$31,M2808,5),IF(AND(J2808&gt;3.3,J2808&lt;=4),INDEX([1]价格表!$B$4:$I$31,M2808,6),IF(AND(J2808&gt;4,J2808&lt;=5.5),INDEX([1]价格表!$B$4:$I$31,M2808,7),IF(J2808&gt;5.5,2.6+INDEX([1]价格表!$B$4:$I$31,M2808,8)*L2808)))))))</f>
        <v>1.8</v>
      </c>
      <c r="O2808" s="3"/>
      <c r="P2808" s="3"/>
      <c r="Q2808" s="3">
        <f t="shared" si="87"/>
        <v>0</v>
      </c>
    </row>
    <row r="2809" spans="1:17">
      <c r="A2809" s="11">
        <v>4312540920665</v>
      </c>
      <c r="B2809" s="1" t="s">
        <v>19</v>
      </c>
      <c r="C2809" s="12">
        <v>20210227</v>
      </c>
      <c r="D2809" s="12">
        <v>610538201209</v>
      </c>
      <c r="E2809" s="12" t="s">
        <v>19</v>
      </c>
      <c r="F2809" s="12">
        <v>20210309</v>
      </c>
      <c r="G2809" s="12" t="s">
        <v>20</v>
      </c>
      <c r="H2809" s="12" t="s">
        <v>24</v>
      </c>
      <c r="I2809" s="12" t="s">
        <v>25</v>
      </c>
      <c r="J2809" s="12">
        <v>0.84</v>
      </c>
      <c r="K2809" s="12" t="s">
        <v>23</v>
      </c>
      <c r="L2809">
        <f t="shared" si="86"/>
        <v>1</v>
      </c>
      <c r="M2809">
        <f>MATCH(H:H,[1]价格表!$B$4:$B$35,0)</f>
        <v>1</v>
      </c>
      <c r="N2809" s="4">
        <f>IF(J2809&lt;=0.3,INDEX([1]价格表!$B$4:$I$31,M2809,2),IF(AND(J2809&gt;0.3,J2809&lt;=1),INDEX([1]价格表!$B$4:$I$31,M2809,3),IF(AND(J2809&gt;1,J2809&lt;=2.2),INDEX([1]价格表!$B$4:$I$31,M2809,4),IF(AND(J2809&gt;2.2,J2809&lt;=3.3),INDEX([1]价格表!$B$4:$I$31,M2809,5),IF(AND(J2809&gt;3.3,J2809&lt;=4),INDEX([1]价格表!$B$4:$I$31,M2809,6),IF(AND(J2809&gt;4,J2809&lt;=5.5),INDEX([1]价格表!$B$4:$I$31,M2809,7),IF(J2809&gt;5.5,2.6+INDEX([1]价格表!$B$4:$I$31,M2809,8)*L2809)))))))</f>
        <v>1.8</v>
      </c>
      <c r="O2809" s="3"/>
      <c r="P2809" s="3"/>
      <c r="Q2809" s="3">
        <f t="shared" si="87"/>
        <v>0</v>
      </c>
    </row>
    <row r="2810" spans="1:17">
      <c r="A2810" s="11">
        <v>4312540920666</v>
      </c>
      <c r="B2810" s="1" t="s">
        <v>19</v>
      </c>
      <c r="C2810" s="12">
        <v>20210227</v>
      </c>
      <c r="D2810" s="12">
        <v>610538201209</v>
      </c>
      <c r="E2810" s="12" t="s">
        <v>19</v>
      </c>
      <c r="F2810" s="12">
        <v>20210309</v>
      </c>
      <c r="G2810" s="12" t="s">
        <v>20</v>
      </c>
      <c r="H2810" s="12" t="s">
        <v>24</v>
      </c>
      <c r="I2810" s="12" t="s">
        <v>25</v>
      </c>
      <c r="J2810" s="12">
        <v>0.75</v>
      </c>
      <c r="K2810" s="12" t="s">
        <v>23</v>
      </c>
      <c r="L2810">
        <f t="shared" si="86"/>
        <v>1</v>
      </c>
      <c r="M2810">
        <f>MATCH(H:H,[1]价格表!$B$4:$B$35,0)</f>
        <v>1</v>
      </c>
      <c r="N2810" s="4">
        <f>IF(J2810&lt;=0.3,INDEX([1]价格表!$B$4:$I$31,M2810,2),IF(AND(J2810&gt;0.3,J2810&lt;=1),INDEX([1]价格表!$B$4:$I$31,M2810,3),IF(AND(J2810&gt;1,J2810&lt;=2.2),INDEX([1]价格表!$B$4:$I$31,M2810,4),IF(AND(J2810&gt;2.2,J2810&lt;=3.3),INDEX([1]价格表!$B$4:$I$31,M2810,5),IF(AND(J2810&gt;3.3,J2810&lt;=4),INDEX([1]价格表!$B$4:$I$31,M2810,6),IF(AND(J2810&gt;4,J2810&lt;=5.5),INDEX([1]价格表!$B$4:$I$31,M2810,7),IF(J2810&gt;5.5,2.6+INDEX([1]价格表!$B$4:$I$31,M2810,8)*L2810)))))))</f>
        <v>1.8</v>
      </c>
      <c r="O2810" s="3"/>
      <c r="P2810" s="3"/>
      <c r="Q2810" s="3">
        <f t="shared" si="87"/>
        <v>0</v>
      </c>
    </row>
    <row r="2811" spans="1:17">
      <c r="A2811" s="11">
        <v>4312544578466</v>
      </c>
      <c r="B2811" s="1" t="s">
        <v>19</v>
      </c>
      <c r="C2811" s="12">
        <v>20210227</v>
      </c>
      <c r="D2811" s="12">
        <v>610538201209</v>
      </c>
      <c r="E2811" s="12" t="s">
        <v>19</v>
      </c>
      <c r="F2811" s="12">
        <v>20210309</v>
      </c>
      <c r="G2811" s="12" t="s">
        <v>20</v>
      </c>
      <c r="H2811" s="12" t="s">
        <v>40</v>
      </c>
      <c r="I2811" s="12" t="s">
        <v>190</v>
      </c>
      <c r="J2811" s="12">
        <v>0.98</v>
      </c>
      <c r="K2811" s="12" t="s">
        <v>23</v>
      </c>
      <c r="L2811">
        <f t="shared" si="86"/>
        <v>1</v>
      </c>
      <c r="M2811">
        <f>MATCH(H:H,[1]价格表!$B$4:$B$35,0)</f>
        <v>9</v>
      </c>
      <c r="N2811" s="4">
        <f>IF(J2811&lt;=0.3,INDEX([1]价格表!$B$4:$I$31,M2811,2),IF(AND(J2811&gt;0.3,J2811&lt;=1),INDEX([1]价格表!$B$4:$I$31,M2811,3),IF(AND(J2811&gt;1,J2811&lt;=2.2),INDEX([1]价格表!$B$4:$I$31,M2811,4),IF(AND(J2811&gt;2.2,J2811&lt;=3.3),INDEX([1]价格表!$B$4:$I$31,M2811,5),IF(AND(J2811&gt;3.3,J2811&lt;=4),INDEX([1]价格表!$B$4:$I$31,M2811,6),IF(AND(J2811&gt;4,J2811&lt;=5.5),INDEX([1]价格表!$B$4:$I$31,M2811,7),IF(J2811&gt;5.5,2.6+INDEX([1]价格表!$B$4:$I$31,M2811,8)*L2811)))))))</f>
        <v>1.8</v>
      </c>
      <c r="O2811" s="3"/>
      <c r="P2811" s="3"/>
      <c r="Q2811" s="3">
        <f t="shared" si="87"/>
        <v>0</v>
      </c>
    </row>
    <row r="2812" spans="1:17">
      <c r="A2812" s="11">
        <v>4312544578467</v>
      </c>
      <c r="B2812" s="1" t="s">
        <v>19</v>
      </c>
      <c r="C2812" s="12">
        <v>20210227</v>
      </c>
      <c r="D2812" s="12">
        <v>610538201209</v>
      </c>
      <c r="E2812" s="12" t="s">
        <v>19</v>
      </c>
      <c r="F2812" s="12">
        <v>20210309</v>
      </c>
      <c r="G2812" s="12" t="s">
        <v>20</v>
      </c>
      <c r="H2812" s="12" t="s">
        <v>40</v>
      </c>
      <c r="I2812" s="12" t="s">
        <v>190</v>
      </c>
      <c r="J2812" s="12">
        <v>0.76</v>
      </c>
      <c r="K2812" s="12" t="s">
        <v>23</v>
      </c>
      <c r="L2812">
        <f t="shared" si="86"/>
        <v>1</v>
      </c>
      <c r="M2812">
        <f>MATCH(H:H,[1]价格表!$B$4:$B$35,0)</f>
        <v>9</v>
      </c>
      <c r="N2812" s="4">
        <f>IF(J2812&lt;=0.3,INDEX([1]价格表!$B$4:$I$31,M2812,2),IF(AND(J2812&gt;0.3,J2812&lt;=1),INDEX([1]价格表!$B$4:$I$31,M2812,3),IF(AND(J2812&gt;1,J2812&lt;=2.2),INDEX([1]价格表!$B$4:$I$31,M2812,4),IF(AND(J2812&gt;2.2,J2812&lt;=3.3),INDEX([1]价格表!$B$4:$I$31,M2812,5),IF(AND(J2812&gt;3.3,J2812&lt;=4),INDEX([1]价格表!$B$4:$I$31,M2812,6),IF(AND(J2812&gt;4,J2812&lt;=5.5),INDEX([1]价格表!$B$4:$I$31,M2812,7),IF(J2812&gt;5.5,2.6+INDEX([1]价格表!$B$4:$I$31,M2812,8)*L2812)))))))</f>
        <v>1.8</v>
      </c>
      <c r="O2812" s="3"/>
      <c r="P2812" s="3"/>
      <c r="Q2812" s="3">
        <f t="shared" si="87"/>
        <v>0</v>
      </c>
    </row>
    <row r="2813" spans="1:17">
      <c r="A2813" s="11">
        <v>4312546571517</v>
      </c>
      <c r="B2813" s="1" t="s">
        <v>19</v>
      </c>
      <c r="C2813" s="12">
        <v>20210227</v>
      </c>
      <c r="D2813" s="12">
        <v>610538201209</v>
      </c>
      <c r="E2813" s="12" t="s">
        <v>19</v>
      </c>
      <c r="F2813" s="12">
        <v>20210309</v>
      </c>
      <c r="G2813" s="12" t="s">
        <v>20</v>
      </c>
      <c r="H2813" s="12" t="s">
        <v>29</v>
      </c>
      <c r="I2813" s="12" t="s">
        <v>42</v>
      </c>
      <c r="J2813" s="12">
        <v>0.92</v>
      </c>
      <c r="K2813" s="12" t="s">
        <v>23</v>
      </c>
      <c r="L2813">
        <f t="shared" si="86"/>
        <v>1</v>
      </c>
      <c r="M2813">
        <f>MATCH(H:H,[1]价格表!$B$4:$B$35,0)</f>
        <v>3</v>
      </c>
      <c r="N2813" s="4">
        <f>IF(J2813&lt;=0.3,INDEX([1]价格表!$B$4:$I$31,M2813,2),IF(AND(J2813&gt;0.3,J2813&lt;=1),INDEX([1]价格表!$B$4:$I$31,M2813,3),IF(AND(J2813&gt;1,J2813&lt;=2.2),INDEX([1]价格表!$B$4:$I$31,M2813,4),IF(AND(J2813&gt;2.2,J2813&lt;=3.3),INDEX([1]价格表!$B$4:$I$31,M2813,5),IF(AND(J2813&gt;3.3,J2813&lt;=4),INDEX([1]价格表!$B$4:$I$31,M2813,6),IF(AND(J2813&gt;4,J2813&lt;=5.5),INDEX([1]价格表!$B$4:$I$31,M2813,7),IF(J2813&gt;5.5,2.6+INDEX([1]价格表!$B$4:$I$31,M2813,8)*L2813)))))))</f>
        <v>1.8</v>
      </c>
      <c r="O2813" s="3"/>
      <c r="P2813" s="3"/>
      <c r="Q2813" s="3">
        <f t="shared" si="87"/>
        <v>0</v>
      </c>
    </row>
    <row r="2814" spans="1:17">
      <c r="A2814" s="11">
        <v>4312546571518</v>
      </c>
      <c r="B2814" s="1" t="s">
        <v>19</v>
      </c>
      <c r="C2814" s="12">
        <v>20210227</v>
      </c>
      <c r="D2814" s="12">
        <v>610538201209</v>
      </c>
      <c r="E2814" s="12" t="s">
        <v>19</v>
      </c>
      <c r="F2814" s="12">
        <v>20210309</v>
      </c>
      <c r="G2814" s="12" t="s">
        <v>20</v>
      </c>
      <c r="H2814" s="12" t="s">
        <v>138</v>
      </c>
      <c r="I2814" s="12" t="s">
        <v>166</v>
      </c>
      <c r="J2814" s="12">
        <v>1.4</v>
      </c>
      <c r="K2814" s="12" t="s">
        <v>23</v>
      </c>
      <c r="L2814">
        <f t="shared" si="86"/>
        <v>2</v>
      </c>
      <c r="M2814">
        <f>MATCH(H:H,[1]价格表!$B$4:$B$35,0)</f>
        <v>23</v>
      </c>
      <c r="N2814" s="4">
        <f>IF(J2814&lt;=0.3,INDEX([1]价格表!$B$4:$I$31,M2814,2),IF(AND(J2814&gt;0.3,J2814&lt;=1),INDEX([1]价格表!$B$4:$I$31,M2814,3),IF(AND(J2814&gt;1,J2814&lt;=2.2),INDEX([1]价格表!$B$4:$I$31,M2814,4),IF(AND(J2814&gt;2.2,J2814&lt;=3.3),INDEX([1]价格表!$B$4:$I$31,M2814,5),IF(AND(J2814&gt;3.3,J2814&lt;=4),INDEX([1]价格表!$B$4:$I$31,M2814,6),IF(AND(J2814&gt;4,J2814&lt;=5.5),INDEX([1]价格表!$B$4:$I$31,M2814,7),IF(J2814&gt;5.5,2.6+INDEX([1]价格表!$B$4:$I$31,M2814,8)*L2814)))))))</f>
        <v>2.15</v>
      </c>
      <c r="O2814" s="3"/>
      <c r="P2814" s="3"/>
      <c r="Q2814" s="3">
        <f t="shared" si="87"/>
        <v>0</v>
      </c>
    </row>
    <row r="2815" spans="1:17">
      <c r="A2815" s="11">
        <v>4312546571519</v>
      </c>
      <c r="B2815" s="1" t="s">
        <v>19</v>
      </c>
      <c r="C2815" s="12">
        <v>20210227</v>
      </c>
      <c r="D2815" s="12">
        <v>610538201209</v>
      </c>
      <c r="E2815" s="12" t="s">
        <v>19</v>
      </c>
      <c r="F2815" s="12">
        <v>20210309</v>
      </c>
      <c r="G2815" s="12" t="s">
        <v>20</v>
      </c>
      <c r="H2815" s="12" t="s">
        <v>138</v>
      </c>
      <c r="I2815" s="12" t="s">
        <v>238</v>
      </c>
      <c r="J2815" s="12">
        <v>1.35</v>
      </c>
      <c r="K2815" s="12" t="s">
        <v>23</v>
      </c>
      <c r="L2815">
        <f t="shared" si="86"/>
        <v>2</v>
      </c>
      <c r="M2815">
        <f>MATCH(H:H,[1]价格表!$B$4:$B$35,0)</f>
        <v>23</v>
      </c>
      <c r="N2815" s="4">
        <f>IF(J2815&lt;=0.3,INDEX([1]价格表!$B$4:$I$31,M2815,2),IF(AND(J2815&gt;0.3,J2815&lt;=1),INDEX([1]价格表!$B$4:$I$31,M2815,3),IF(AND(J2815&gt;1,J2815&lt;=2.2),INDEX([1]价格表!$B$4:$I$31,M2815,4),IF(AND(J2815&gt;2.2,J2815&lt;=3.3),INDEX([1]价格表!$B$4:$I$31,M2815,5),IF(AND(J2815&gt;3.3,J2815&lt;=4),INDEX([1]价格表!$B$4:$I$31,M2815,6),IF(AND(J2815&gt;4,J2815&lt;=5.5),INDEX([1]价格表!$B$4:$I$31,M2815,7),IF(J2815&gt;5.5,2.6+INDEX([1]价格表!$B$4:$I$31,M2815,8)*L2815)))))))</f>
        <v>2.15</v>
      </c>
      <c r="O2815" s="3"/>
      <c r="P2815" s="3"/>
      <c r="Q2815" s="3">
        <f t="shared" si="87"/>
        <v>0</v>
      </c>
    </row>
    <row r="2816" spans="1:17">
      <c r="A2816" s="11">
        <v>4312546571520</v>
      </c>
      <c r="B2816" s="1" t="s">
        <v>19</v>
      </c>
      <c r="C2816" s="12">
        <v>20210227</v>
      </c>
      <c r="D2816" s="12">
        <v>610538201209</v>
      </c>
      <c r="E2816" s="12" t="s">
        <v>19</v>
      </c>
      <c r="F2816" s="12">
        <v>20210309</v>
      </c>
      <c r="G2816" s="12" t="s">
        <v>20</v>
      </c>
      <c r="H2816" s="12" t="s">
        <v>54</v>
      </c>
      <c r="I2816" s="12" t="s">
        <v>55</v>
      </c>
      <c r="J2816" s="12">
        <v>0.9</v>
      </c>
      <c r="K2816" s="12" t="s">
        <v>23</v>
      </c>
      <c r="L2816">
        <f t="shared" si="86"/>
        <v>1</v>
      </c>
      <c r="M2816">
        <f>MATCH(H:H,[1]价格表!$B$4:$B$35,0)</f>
        <v>10</v>
      </c>
      <c r="N2816" s="4">
        <f>IF(J2816&lt;=0.3,INDEX([1]价格表!$B$4:$I$31,M2816,2),IF(AND(J2816&gt;0.3,J2816&lt;=1),INDEX([1]价格表!$B$4:$I$31,M2816,3),IF(AND(J2816&gt;1,J2816&lt;=2.2),INDEX([1]价格表!$B$4:$I$31,M2816,4),IF(AND(J2816&gt;2.2,J2816&lt;=3.3),INDEX([1]价格表!$B$4:$I$31,M2816,5),IF(AND(J2816&gt;3.3,J2816&lt;=4),INDEX([1]价格表!$B$4:$I$31,M2816,6),IF(AND(J2816&gt;4,J2816&lt;=5.5),INDEX([1]价格表!$B$4:$I$31,M2816,7),IF(J2816&gt;5.5,2.6+INDEX([1]价格表!$B$4:$I$31,M2816,8)*L2816)))))))</f>
        <v>1.8</v>
      </c>
      <c r="O2816" s="3"/>
      <c r="P2816" s="3"/>
      <c r="Q2816" s="3">
        <f t="shared" si="87"/>
        <v>0</v>
      </c>
    </row>
    <row r="2817" spans="1:17">
      <c r="A2817" s="11">
        <v>4312546571521</v>
      </c>
      <c r="B2817" s="1" t="s">
        <v>19</v>
      </c>
      <c r="C2817" s="12">
        <v>20210227</v>
      </c>
      <c r="D2817" s="12">
        <v>610538201209</v>
      </c>
      <c r="E2817" s="12" t="s">
        <v>19</v>
      </c>
      <c r="F2817" s="12">
        <v>20210309</v>
      </c>
      <c r="G2817" s="12" t="s">
        <v>20</v>
      </c>
      <c r="H2817" s="12" t="s">
        <v>43</v>
      </c>
      <c r="I2817" s="12" t="s">
        <v>108</v>
      </c>
      <c r="J2817" s="12">
        <v>1.32</v>
      </c>
      <c r="K2817" s="12" t="s">
        <v>23</v>
      </c>
      <c r="L2817">
        <f t="shared" si="86"/>
        <v>2</v>
      </c>
      <c r="M2817">
        <f>MATCH(H:H,[1]价格表!$B$4:$B$35,0)</f>
        <v>4</v>
      </c>
      <c r="N2817" s="4">
        <f>IF(J2817&lt;=0.3,INDEX([1]价格表!$B$4:$I$31,M2817,2),IF(AND(J2817&gt;0.3,J2817&lt;=1),INDEX([1]价格表!$B$4:$I$31,M2817,3),IF(AND(J2817&gt;1,J2817&lt;=2.2),INDEX([1]价格表!$B$4:$I$31,M2817,4),IF(AND(J2817&gt;2.2,J2817&lt;=3.3),INDEX([1]价格表!$B$4:$I$31,M2817,5),IF(AND(J2817&gt;3.3,J2817&lt;=4),INDEX([1]价格表!$B$4:$I$31,M2817,6),IF(AND(J2817&gt;4,J2817&lt;=5.5),INDEX([1]价格表!$B$4:$I$31,M2817,7),IF(J2817&gt;5.5,2.6+INDEX([1]价格表!$B$4:$I$31,M2817,8)*L2817)))))))</f>
        <v>2.15</v>
      </c>
      <c r="O2817" s="3"/>
      <c r="P2817" s="3"/>
      <c r="Q2817" s="3">
        <f t="shared" si="87"/>
        <v>0</v>
      </c>
    </row>
    <row r="2818" spans="1:17">
      <c r="A2818" s="11">
        <v>4312546571522</v>
      </c>
      <c r="B2818" s="1" t="s">
        <v>19</v>
      </c>
      <c r="C2818" s="12">
        <v>20210227</v>
      </c>
      <c r="D2818" s="12">
        <v>610538201209</v>
      </c>
      <c r="E2818" s="12" t="s">
        <v>19</v>
      </c>
      <c r="F2818" s="12">
        <v>20210309</v>
      </c>
      <c r="G2818" s="12" t="s">
        <v>20</v>
      </c>
      <c r="H2818" s="12" t="s">
        <v>33</v>
      </c>
      <c r="I2818" s="12" t="s">
        <v>275</v>
      </c>
      <c r="J2818" s="12">
        <v>0.89</v>
      </c>
      <c r="K2818" s="12" t="s">
        <v>23</v>
      </c>
      <c r="L2818">
        <f t="shared" si="86"/>
        <v>1</v>
      </c>
      <c r="M2818">
        <f>MATCH(H:H,[1]价格表!$B$4:$B$35,0)</f>
        <v>7</v>
      </c>
      <c r="N2818" s="4">
        <f>IF(J2818&lt;=0.3,INDEX([1]价格表!$B$4:$I$31,M2818,2),IF(AND(J2818&gt;0.3,J2818&lt;=1),INDEX([1]价格表!$B$4:$I$31,M2818,3),IF(AND(J2818&gt;1,J2818&lt;=2.2),INDEX([1]价格表!$B$4:$I$31,M2818,4),IF(AND(J2818&gt;2.2,J2818&lt;=3.3),INDEX([1]价格表!$B$4:$I$31,M2818,5),IF(AND(J2818&gt;3.3,J2818&lt;=4),INDEX([1]价格表!$B$4:$I$31,M2818,6),IF(AND(J2818&gt;4,J2818&lt;=5.5),INDEX([1]价格表!$B$4:$I$31,M2818,7),IF(J2818&gt;5.5,2.6+INDEX([1]价格表!$B$4:$I$31,M2818,8)*L2818)))))))</f>
        <v>1.8</v>
      </c>
      <c r="O2818" s="3"/>
      <c r="P2818" s="3"/>
      <c r="Q2818" s="3">
        <f t="shared" si="87"/>
        <v>0</v>
      </c>
    </row>
    <row r="2819" spans="1:17">
      <c r="A2819" s="11">
        <v>4312546571523</v>
      </c>
      <c r="B2819" s="1" t="s">
        <v>19</v>
      </c>
      <c r="C2819" s="12">
        <v>20210227</v>
      </c>
      <c r="D2819" s="12">
        <v>610538201209</v>
      </c>
      <c r="E2819" s="12" t="s">
        <v>19</v>
      </c>
      <c r="F2819" s="12">
        <v>20210309</v>
      </c>
      <c r="G2819" s="12" t="s">
        <v>20</v>
      </c>
      <c r="H2819" s="12" t="s">
        <v>29</v>
      </c>
      <c r="I2819" s="12" t="s">
        <v>123</v>
      </c>
      <c r="J2819" s="12">
        <v>1.4</v>
      </c>
      <c r="K2819" s="12" t="s">
        <v>23</v>
      </c>
      <c r="L2819">
        <f t="shared" si="86"/>
        <v>2</v>
      </c>
      <c r="M2819">
        <f>MATCH(H:H,[1]价格表!$B$4:$B$35,0)</f>
        <v>3</v>
      </c>
      <c r="N2819" s="4">
        <f>IF(J2819&lt;=0.3,INDEX([1]价格表!$B$4:$I$31,M2819,2),IF(AND(J2819&gt;0.3,J2819&lt;=1),INDEX([1]价格表!$B$4:$I$31,M2819,3),IF(AND(J2819&gt;1,J2819&lt;=2.2),INDEX([1]价格表!$B$4:$I$31,M2819,4),IF(AND(J2819&gt;2.2,J2819&lt;=3.3),INDEX([1]价格表!$B$4:$I$31,M2819,5),IF(AND(J2819&gt;3.3,J2819&lt;=4),INDEX([1]价格表!$B$4:$I$31,M2819,6),IF(AND(J2819&gt;4,J2819&lt;=5.5),INDEX([1]价格表!$B$4:$I$31,M2819,7),IF(J2819&gt;5.5,2.6+INDEX([1]价格表!$B$4:$I$31,M2819,8)*L2819)))))))</f>
        <v>2.15</v>
      </c>
      <c r="O2819" s="3"/>
      <c r="P2819" s="3"/>
      <c r="Q2819" s="3">
        <f t="shared" si="87"/>
        <v>0</v>
      </c>
    </row>
    <row r="2820" spans="1:17">
      <c r="A2820" s="11">
        <v>4312546571524</v>
      </c>
      <c r="B2820" s="1" t="s">
        <v>19</v>
      </c>
      <c r="C2820" s="12">
        <v>20210227</v>
      </c>
      <c r="D2820" s="12">
        <v>610538201209</v>
      </c>
      <c r="E2820" s="12" t="s">
        <v>19</v>
      </c>
      <c r="F2820" s="12">
        <v>20210309</v>
      </c>
      <c r="G2820" s="12" t="s">
        <v>20</v>
      </c>
      <c r="H2820" s="12" t="s">
        <v>40</v>
      </c>
      <c r="I2820" s="12" t="s">
        <v>103</v>
      </c>
      <c r="J2820" s="12">
        <v>0.54</v>
      </c>
      <c r="K2820" s="12" t="s">
        <v>23</v>
      </c>
      <c r="L2820">
        <f t="shared" ref="L2820:L2883" si="88">ROUNDUP(J2820,0)</f>
        <v>1</v>
      </c>
      <c r="M2820">
        <f>MATCH(H:H,[1]价格表!$B$4:$B$35,0)</f>
        <v>9</v>
      </c>
      <c r="N2820" s="4">
        <f>IF(J2820&lt;=0.3,INDEX([1]价格表!$B$4:$I$31,M2820,2),IF(AND(J2820&gt;0.3,J2820&lt;=1),INDEX([1]价格表!$B$4:$I$31,M2820,3),IF(AND(J2820&gt;1,J2820&lt;=2.2),INDEX([1]价格表!$B$4:$I$31,M2820,4),IF(AND(J2820&gt;2.2,J2820&lt;=3.3),INDEX([1]价格表!$B$4:$I$31,M2820,5),IF(AND(J2820&gt;3.3,J2820&lt;=4),INDEX([1]价格表!$B$4:$I$31,M2820,6),IF(AND(J2820&gt;4,J2820&lt;=5.5),INDEX([1]价格表!$B$4:$I$31,M2820,7),IF(J2820&gt;5.5,2.6+INDEX([1]价格表!$B$4:$I$31,M2820,8)*L2820)))))))</f>
        <v>1.8</v>
      </c>
      <c r="O2820" s="3"/>
      <c r="P2820" s="3"/>
      <c r="Q2820" s="3">
        <f t="shared" ref="Q2820:Q2883" si="89">IF(P2820&gt;0,P2820-N2820,0)</f>
        <v>0</v>
      </c>
    </row>
    <row r="2821" spans="1:17">
      <c r="A2821" s="11">
        <v>4312546571525</v>
      </c>
      <c r="B2821" s="1" t="s">
        <v>19</v>
      </c>
      <c r="C2821" s="12">
        <v>20210227</v>
      </c>
      <c r="D2821" s="12">
        <v>610538201209</v>
      </c>
      <c r="E2821" s="12" t="s">
        <v>19</v>
      </c>
      <c r="F2821" s="12">
        <v>20210309</v>
      </c>
      <c r="G2821" s="12" t="s">
        <v>20</v>
      </c>
      <c r="H2821" s="12" t="s">
        <v>29</v>
      </c>
      <c r="I2821" s="12" t="s">
        <v>123</v>
      </c>
      <c r="J2821" s="12">
        <v>1.31</v>
      </c>
      <c r="K2821" s="12" t="s">
        <v>23</v>
      </c>
      <c r="L2821">
        <f t="shared" si="88"/>
        <v>2</v>
      </c>
      <c r="M2821">
        <f>MATCH(H:H,[1]价格表!$B$4:$B$35,0)</f>
        <v>3</v>
      </c>
      <c r="N2821" s="4">
        <f>IF(J2821&lt;=0.3,INDEX([1]价格表!$B$4:$I$31,M2821,2),IF(AND(J2821&gt;0.3,J2821&lt;=1),INDEX([1]价格表!$B$4:$I$31,M2821,3),IF(AND(J2821&gt;1,J2821&lt;=2.2),INDEX([1]价格表!$B$4:$I$31,M2821,4),IF(AND(J2821&gt;2.2,J2821&lt;=3.3),INDEX([1]价格表!$B$4:$I$31,M2821,5),IF(AND(J2821&gt;3.3,J2821&lt;=4),INDEX([1]价格表!$B$4:$I$31,M2821,6),IF(AND(J2821&gt;4,J2821&lt;=5.5),INDEX([1]价格表!$B$4:$I$31,M2821,7),IF(J2821&gt;5.5,2.6+INDEX([1]价格表!$B$4:$I$31,M2821,8)*L2821)))))))</f>
        <v>2.15</v>
      </c>
      <c r="O2821" s="3"/>
      <c r="P2821" s="3"/>
      <c r="Q2821" s="3">
        <f t="shared" si="89"/>
        <v>0</v>
      </c>
    </row>
    <row r="2822" spans="1:17">
      <c r="A2822" s="11">
        <v>4312546571526</v>
      </c>
      <c r="B2822" s="1" t="s">
        <v>19</v>
      </c>
      <c r="C2822" s="12">
        <v>20210227</v>
      </c>
      <c r="D2822" s="12">
        <v>610538201209</v>
      </c>
      <c r="E2822" s="12" t="s">
        <v>19</v>
      </c>
      <c r="F2822" s="12">
        <v>20210309</v>
      </c>
      <c r="G2822" s="12" t="s">
        <v>20</v>
      </c>
      <c r="H2822" s="12" t="s">
        <v>43</v>
      </c>
      <c r="I2822" s="12" t="s">
        <v>87</v>
      </c>
      <c r="J2822" s="12">
        <v>0.44</v>
      </c>
      <c r="K2822" s="12" t="s">
        <v>23</v>
      </c>
      <c r="L2822">
        <f t="shared" si="88"/>
        <v>1</v>
      </c>
      <c r="M2822">
        <f>MATCH(H:H,[1]价格表!$B$4:$B$35,0)</f>
        <v>4</v>
      </c>
      <c r="N2822" s="4">
        <f>IF(J2822&lt;=0.3,INDEX([1]价格表!$B$4:$I$31,M2822,2),IF(AND(J2822&gt;0.3,J2822&lt;=1),INDEX([1]价格表!$B$4:$I$31,M2822,3),IF(AND(J2822&gt;1,J2822&lt;=2.2),INDEX([1]价格表!$B$4:$I$31,M2822,4),IF(AND(J2822&gt;2.2,J2822&lt;=3.3),INDEX([1]价格表!$B$4:$I$31,M2822,5),IF(AND(J2822&gt;3.3,J2822&lt;=4),INDEX([1]价格表!$B$4:$I$31,M2822,6),IF(AND(J2822&gt;4,J2822&lt;=5.5),INDEX([1]价格表!$B$4:$I$31,M2822,7),IF(J2822&gt;5.5,2.6+INDEX([1]价格表!$B$4:$I$31,M2822,8)*L2822)))))))</f>
        <v>1.8</v>
      </c>
      <c r="O2822" s="3"/>
      <c r="P2822" s="3"/>
      <c r="Q2822" s="3">
        <f t="shared" si="89"/>
        <v>0</v>
      </c>
    </row>
    <row r="2823" spans="1:17">
      <c r="A2823" s="11">
        <v>4312546613941</v>
      </c>
      <c r="B2823" s="1" t="s">
        <v>19</v>
      </c>
      <c r="C2823" s="12">
        <v>20210227</v>
      </c>
      <c r="D2823" s="12">
        <v>610538201209</v>
      </c>
      <c r="E2823" s="12" t="s">
        <v>19</v>
      </c>
      <c r="F2823" s="12">
        <v>20210309</v>
      </c>
      <c r="G2823" s="12" t="s">
        <v>20</v>
      </c>
      <c r="H2823" s="12" t="s">
        <v>43</v>
      </c>
      <c r="I2823" s="12" t="s">
        <v>108</v>
      </c>
      <c r="J2823" s="12">
        <v>0.33</v>
      </c>
      <c r="K2823" s="12" t="s">
        <v>23</v>
      </c>
      <c r="L2823">
        <f t="shared" si="88"/>
        <v>1</v>
      </c>
      <c r="M2823">
        <f>MATCH(H:H,[1]价格表!$B$4:$B$35,0)</f>
        <v>4</v>
      </c>
      <c r="N2823" s="4">
        <f>IF(J2823&lt;=0.3,INDEX([1]价格表!$B$4:$I$31,M2823,2),IF(AND(J2823&gt;0.3,J2823&lt;=1),INDEX([1]价格表!$B$4:$I$31,M2823,3),IF(AND(J2823&gt;1,J2823&lt;=2.2),INDEX([1]价格表!$B$4:$I$31,M2823,4),IF(AND(J2823&gt;2.2,J2823&lt;=3.3),INDEX([1]价格表!$B$4:$I$31,M2823,5),IF(AND(J2823&gt;3.3,J2823&lt;=4),INDEX([1]价格表!$B$4:$I$31,M2823,6),IF(AND(J2823&gt;4,J2823&lt;=5.5),INDEX([1]价格表!$B$4:$I$31,M2823,7),IF(J2823&gt;5.5,2.6+INDEX([1]价格表!$B$4:$I$31,M2823,8)*L2823)))))))</f>
        <v>1.8</v>
      </c>
      <c r="O2823" s="3"/>
      <c r="P2823" s="3"/>
      <c r="Q2823" s="3">
        <f t="shared" si="89"/>
        <v>0</v>
      </c>
    </row>
    <row r="2824" spans="1:17">
      <c r="A2824" s="11">
        <v>4312546613942</v>
      </c>
      <c r="B2824" s="1" t="s">
        <v>19</v>
      </c>
      <c r="C2824" s="12">
        <v>20210227</v>
      </c>
      <c r="D2824" s="12">
        <v>610538201209</v>
      </c>
      <c r="E2824" s="12" t="s">
        <v>19</v>
      </c>
      <c r="F2824" s="12">
        <v>20210309</v>
      </c>
      <c r="G2824" s="12" t="s">
        <v>20</v>
      </c>
      <c r="H2824" s="12" t="s">
        <v>119</v>
      </c>
      <c r="I2824" s="12" t="s">
        <v>120</v>
      </c>
      <c r="J2824" s="12">
        <v>0.4</v>
      </c>
      <c r="K2824" s="12" t="s">
        <v>23</v>
      </c>
      <c r="L2824">
        <f t="shared" si="88"/>
        <v>1</v>
      </c>
      <c r="M2824">
        <f>MATCH(H:H,[1]价格表!$B$4:$B$35,0)</f>
        <v>6</v>
      </c>
      <c r="N2824" s="4">
        <f>IF(J2824&lt;=0.3,INDEX([1]价格表!$B$4:$I$31,M2824,2),IF(AND(J2824&gt;0.3,J2824&lt;=1),INDEX([1]价格表!$B$4:$I$31,M2824,3),IF(AND(J2824&gt;1,J2824&lt;=2.2),INDEX([1]价格表!$B$4:$I$31,M2824,4),IF(AND(J2824&gt;2.2,J2824&lt;=3.3),INDEX([1]价格表!$B$4:$I$31,M2824,5),IF(AND(J2824&gt;3.3,J2824&lt;=4),INDEX([1]价格表!$B$4:$I$31,M2824,6),IF(AND(J2824&gt;4,J2824&lt;=5.5),INDEX([1]价格表!$B$4:$I$31,M2824,7),IF(J2824&gt;5.5,2.6+INDEX([1]价格表!$B$4:$I$31,M2824,8)*L2824)))))))</f>
        <v>2.6</v>
      </c>
      <c r="O2824" s="3"/>
      <c r="P2824" s="3"/>
      <c r="Q2824" s="3">
        <f t="shared" si="89"/>
        <v>0</v>
      </c>
    </row>
    <row r="2825" spans="1:17">
      <c r="A2825" s="11">
        <v>4312546613943</v>
      </c>
      <c r="B2825" s="1" t="s">
        <v>19</v>
      </c>
      <c r="C2825" s="12">
        <v>20210227</v>
      </c>
      <c r="D2825" s="12">
        <v>610538201209</v>
      </c>
      <c r="E2825" s="12" t="s">
        <v>19</v>
      </c>
      <c r="F2825" s="12">
        <v>20210309</v>
      </c>
      <c r="G2825" s="12" t="s">
        <v>20</v>
      </c>
      <c r="H2825" s="12" t="s">
        <v>119</v>
      </c>
      <c r="I2825" s="12" t="s">
        <v>120</v>
      </c>
      <c r="J2825" s="12">
        <v>0.4</v>
      </c>
      <c r="K2825" s="12" t="s">
        <v>23</v>
      </c>
      <c r="L2825">
        <f t="shared" si="88"/>
        <v>1</v>
      </c>
      <c r="M2825">
        <f>MATCH(H:H,[1]价格表!$B$4:$B$35,0)</f>
        <v>6</v>
      </c>
      <c r="N2825" s="4">
        <f>IF(J2825&lt;=0.3,INDEX([1]价格表!$B$4:$I$31,M2825,2),IF(AND(J2825&gt;0.3,J2825&lt;=1),INDEX([1]价格表!$B$4:$I$31,M2825,3),IF(AND(J2825&gt;1,J2825&lt;=2.2),INDEX([1]价格表!$B$4:$I$31,M2825,4),IF(AND(J2825&gt;2.2,J2825&lt;=3.3),INDEX([1]价格表!$B$4:$I$31,M2825,5),IF(AND(J2825&gt;3.3,J2825&lt;=4),INDEX([1]价格表!$B$4:$I$31,M2825,6),IF(AND(J2825&gt;4,J2825&lt;=5.5),INDEX([1]价格表!$B$4:$I$31,M2825,7),IF(J2825&gt;5.5,2.6+INDEX([1]价格表!$B$4:$I$31,M2825,8)*L2825)))))))</f>
        <v>2.6</v>
      </c>
      <c r="O2825" s="3"/>
      <c r="P2825" s="3"/>
      <c r="Q2825" s="3">
        <f t="shared" si="89"/>
        <v>0</v>
      </c>
    </row>
    <row r="2826" spans="1:17">
      <c r="A2826" s="11">
        <v>4312546613944</v>
      </c>
      <c r="B2826" s="1" t="s">
        <v>19</v>
      </c>
      <c r="C2826" s="12">
        <v>20210227</v>
      </c>
      <c r="D2826" s="12">
        <v>610538201209</v>
      </c>
      <c r="E2826" s="12" t="s">
        <v>19</v>
      </c>
      <c r="F2826" s="12">
        <v>20210309</v>
      </c>
      <c r="G2826" s="12" t="s">
        <v>20</v>
      </c>
      <c r="H2826" s="12" t="s">
        <v>129</v>
      </c>
      <c r="I2826" s="12" t="s">
        <v>130</v>
      </c>
      <c r="J2826" s="12">
        <v>0.9</v>
      </c>
      <c r="K2826" s="12" t="s">
        <v>23</v>
      </c>
      <c r="L2826">
        <f t="shared" si="88"/>
        <v>1</v>
      </c>
      <c r="M2826">
        <f>MATCH(H:H,[1]价格表!$B$4:$B$35,0)</f>
        <v>18</v>
      </c>
      <c r="N2826" s="4">
        <f>IF(J2826&lt;=0.3,INDEX([1]价格表!$B$4:$I$31,M2826,2),IF(AND(J2826&gt;0.3,J2826&lt;=1),INDEX([1]价格表!$B$4:$I$31,M2826,3),IF(AND(J2826&gt;1,J2826&lt;=2.2),INDEX([1]价格表!$B$4:$I$31,M2826,4),IF(AND(J2826&gt;2.2,J2826&lt;=3.3),INDEX([1]价格表!$B$4:$I$31,M2826,5),IF(AND(J2826&gt;3.3,J2826&lt;=4),INDEX([1]价格表!$B$4:$I$31,M2826,6),IF(AND(J2826&gt;4,J2826&lt;=5.5),INDEX([1]价格表!$B$4:$I$31,M2826,7),IF(J2826&gt;5.5,2.6+INDEX([1]价格表!$B$4:$I$31,M2826,8)*L2826)))))))</f>
        <v>2.9</v>
      </c>
      <c r="O2826" s="3"/>
      <c r="P2826" s="3"/>
      <c r="Q2826" s="3">
        <f t="shared" si="89"/>
        <v>0</v>
      </c>
    </row>
    <row r="2827" spans="1:17">
      <c r="A2827" s="11">
        <v>4312546613945</v>
      </c>
      <c r="B2827" s="1" t="s">
        <v>19</v>
      </c>
      <c r="C2827" s="12">
        <v>20210227</v>
      </c>
      <c r="D2827" s="12">
        <v>610538201209</v>
      </c>
      <c r="E2827" s="12" t="s">
        <v>19</v>
      </c>
      <c r="F2827" s="12">
        <v>20210309</v>
      </c>
      <c r="G2827" s="12" t="s">
        <v>20</v>
      </c>
      <c r="H2827" s="12" t="s">
        <v>38</v>
      </c>
      <c r="I2827" s="12" t="s">
        <v>296</v>
      </c>
      <c r="J2827" s="12">
        <v>0.94</v>
      </c>
      <c r="K2827" s="12" t="s">
        <v>23</v>
      </c>
      <c r="L2827">
        <f t="shared" si="88"/>
        <v>1</v>
      </c>
      <c r="M2827">
        <f>MATCH(H:H,[1]价格表!$B$4:$B$35,0)</f>
        <v>5</v>
      </c>
      <c r="N2827" s="4">
        <f>IF(J2827&lt;=0.3,INDEX([1]价格表!$B$4:$I$31,M2827,2),IF(AND(J2827&gt;0.3,J2827&lt;=1),INDEX([1]价格表!$B$4:$I$31,M2827,3),IF(AND(J2827&gt;1,J2827&lt;=2.2),INDEX([1]价格表!$B$4:$I$31,M2827,4),IF(AND(J2827&gt;2.2,J2827&lt;=3.3),INDEX([1]价格表!$B$4:$I$31,M2827,5),IF(AND(J2827&gt;3.3,J2827&lt;=4),INDEX([1]价格表!$B$4:$I$31,M2827,6),IF(AND(J2827&gt;4,J2827&lt;=5.5),INDEX([1]价格表!$B$4:$I$31,M2827,7),IF(J2827&gt;5.5,2.6+INDEX([1]价格表!$B$4:$I$31,M2827,8)*L2827)))))))</f>
        <v>1.8</v>
      </c>
      <c r="O2827" s="3"/>
      <c r="P2827" s="3"/>
      <c r="Q2827" s="3">
        <f t="shared" si="89"/>
        <v>0</v>
      </c>
    </row>
    <row r="2828" spans="1:17">
      <c r="A2828" s="11">
        <v>4312546613946</v>
      </c>
      <c r="B2828" s="1" t="s">
        <v>19</v>
      </c>
      <c r="C2828" s="12">
        <v>20210227</v>
      </c>
      <c r="D2828" s="12">
        <v>610538201209</v>
      </c>
      <c r="E2828" s="12" t="s">
        <v>19</v>
      </c>
      <c r="F2828" s="12">
        <v>20210309</v>
      </c>
      <c r="G2828" s="12" t="s">
        <v>20</v>
      </c>
      <c r="H2828" s="12" t="s">
        <v>45</v>
      </c>
      <c r="I2828" s="12" t="s">
        <v>290</v>
      </c>
      <c r="J2828" s="12">
        <v>1.36</v>
      </c>
      <c r="K2828" s="12" t="s">
        <v>23</v>
      </c>
      <c r="L2828">
        <f t="shared" si="88"/>
        <v>2</v>
      </c>
      <c r="M2828">
        <f>MATCH(H:H,[1]价格表!$B$4:$B$35,0)</f>
        <v>20</v>
      </c>
      <c r="N2828" s="4">
        <f>IF(J2828&lt;=0.3,INDEX([1]价格表!$B$4:$I$31,M2828,2),IF(AND(J2828&gt;0.3,J2828&lt;=1),INDEX([1]价格表!$B$4:$I$31,M2828,3),IF(AND(J2828&gt;1,J2828&lt;=2.2),INDEX([1]价格表!$B$4:$I$31,M2828,4),IF(AND(J2828&gt;2.2,J2828&lt;=3.3),INDEX([1]价格表!$B$4:$I$31,M2828,5),IF(AND(J2828&gt;3.3,J2828&lt;=4),INDEX([1]价格表!$B$4:$I$31,M2828,6),IF(AND(J2828&gt;4,J2828&lt;=5.5),INDEX([1]价格表!$B$4:$I$31,M2828,7),IF(J2828&gt;5.5,2.6+INDEX([1]价格表!$B$4:$I$31,M2828,8)*L2828)))))))</f>
        <v>2.15</v>
      </c>
      <c r="O2828" s="3"/>
      <c r="P2828" s="3"/>
      <c r="Q2828" s="3">
        <f t="shared" si="89"/>
        <v>0</v>
      </c>
    </row>
    <row r="2829" spans="1:17">
      <c r="A2829" s="11">
        <v>4312546613948</v>
      </c>
      <c r="B2829" s="1" t="s">
        <v>19</v>
      </c>
      <c r="C2829" s="12">
        <v>20210227</v>
      </c>
      <c r="D2829" s="12">
        <v>610538201209</v>
      </c>
      <c r="E2829" s="12" t="s">
        <v>19</v>
      </c>
      <c r="F2829" s="12">
        <v>20210309</v>
      </c>
      <c r="G2829" s="12" t="s">
        <v>20</v>
      </c>
      <c r="H2829" s="12" t="s">
        <v>40</v>
      </c>
      <c r="I2829" s="12" t="s">
        <v>142</v>
      </c>
      <c r="J2829" s="12">
        <v>1.38</v>
      </c>
      <c r="K2829" s="12" t="s">
        <v>23</v>
      </c>
      <c r="L2829">
        <f t="shared" si="88"/>
        <v>2</v>
      </c>
      <c r="M2829">
        <f>MATCH(H:H,[1]价格表!$B$4:$B$35,0)</f>
        <v>9</v>
      </c>
      <c r="N2829" s="4">
        <f>IF(J2829&lt;=0.3,INDEX([1]价格表!$B$4:$I$31,M2829,2),IF(AND(J2829&gt;0.3,J2829&lt;=1),INDEX([1]价格表!$B$4:$I$31,M2829,3),IF(AND(J2829&gt;1,J2829&lt;=2.2),INDEX([1]价格表!$B$4:$I$31,M2829,4),IF(AND(J2829&gt;2.2,J2829&lt;=3.3),INDEX([1]价格表!$B$4:$I$31,M2829,5),IF(AND(J2829&gt;3.3,J2829&lt;=4),INDEX([1]价格表!$B$4:$I$31,M2829,6),IF(AND(J2829&gt;4,J2829&lt;=5.5),INDEX([1]价格表!$B$4:$I$31,M2829,7),IF(J2829&gt;5.5,2.6+INDEX([1]价格表!$B$4:$I$31,M2829,8)*L2829)))))))</f>
        <v>2.15</v>
      </c>
      <c r="O2829" s="3"/>
      <c r="P2829" s="3"/>
      <c r="Q2829" s="3">
        <f t="shared" si="89"/>
        <v>0</v>
      </c>
    </row>
    <row r="2830" spans="1:17">
      <c r="A2830" s="11">
        <v>4312546613949</v>
      </c>
      <c r="B2830" s="1" t="s">
        <v>19</v>
      </c>
      <c r="C2830" s="12">
        <v>20210227</v>
      </c>
      <c r="D2830" s="12">
        <v>610538201209</v>
      </c>
      <c r="E2830" s="12" t="s">
        <v>19</v>
      </c>
      <c r="F2830" s="12">
        <v>20210309</v>
      </c>
      <c r="G2830" s="12" t="s">
        <v>20</v>
      </c>
      <c r="H2830" s="12" t="s">
        <v>29</v>
      </c>
      <c r="I2830" s="12" t="s">
        <v>49</v>
      </c>
      <c r="J2830" s="12">
        <v>0.86</v>
      </c>
      <c r="K2830" s="12" t="s">
        <v>23</v>
      </c>
      <c r="L2830">
        <f t="shared" si="88"/>
        <v>1</v>
      </c>
      <c r="M2830">
        <f>MATCH(H:H,[1]价格表!$B$4:$B$35,0)</f>
        <v>3</v>
      </c>
      <c r="N2830" s="4">
        <f>IF(J2830&lt;=0.3,INDEX([1]价格表!$B$4:$I$31,M2830,2),IF(AND(J2830&gt;0.3,J2830&lt;=1),INDEX([1]价格表!$B$4:$I$31,M2830,3),IF(AND(J2830&gt;1,J2830&lt;=2.2),INDEX([1]价格表!$B$4:$I$31,M2830,4),IF(AND(J2830&gt;2.2,J2830&lt;=3.3),INDEX([1]价格表!$B$4:$I$31,M2830,5),IF(AND(J2830&gt;3.3,J2830&lt;=4),INDEX([1]价格表!$B$4:$I$31,M2830,6),IF(AND(J2830&gt;4,J2830&lt;=5.5),INDEX([1]价格表!$B$4:$I$31,M2830,7),IF(J2830&gt;5.5,2.6+INDEX([1]价格表!$B$4:$I$31,M2830,8)*L2830)))))))</f>
        <v>1.8</v>
      </c>
      <c r="O2830" s="3"/>
      <c r="P2830" s="3"/>
      <c r="Q2830" s="3">
        <f t="shared" si="89"/>
        <v>0</v>
      </c>
    </row>
    <row r="2831" spans="1:17">
      <c r="A2831" s="11">
        <v>4312546613950</v>
      </c>
      <c r="B2831" s="1" t="s">
        <v>19</v>
      </c>
      <c r="C2831" s="12">
        <v>20210227</v>
      </c>
      <c r="D2831" s="12">
        <v>610538201209</v>
      </c>
      <c r="E2831" s="12" t="s">
        <v>19</v>
      </c>
      <c r="F2831" s="12">
        <v>20210309</v>
      </c>
      <c r="G2831" s="12" t="s">
        <v>20</v>
      </c>
      <c r="H2831" s="12" t="s">
        <v>38</v>
      </c>
      <c r="I2831" s="12" t="s">
        <v>293</v>
      </c>
      <c r="J2831" s="12">
        <v>0.42</v>
      </c>
      <c r="K2831" s="12" t="s">
        <v>23</v>
      </c>
      <c r="L2831">
        <f t="shared" si="88"/>
        <v>1</v>
      </c>
      <c r="M2831">
        <f>MATCH(H:H,[1]价格表!$B$4:$B$35,0)</f>
        <v>5</v>
      </c>
      <c r="N2831" s="4">
        <f>IF(J2831&lt;=0.3,INDEX([1]价格表!$B$4:$I$31,M2831,2),IF(AND(J2831&gt;0.3,J2831&lt;=1),INDEX([1]价格表!$B$4:$I$31,M2831,3),IF(AND(J2831&gt;1,J2831&lt;=2.2),INDEX([1]价格表!$B$4:$I$31,M2831,4),IF(AND(J2831&gt;2.2,J2831&lt;=3.3),INDEX([1]价格表!$B$4:$I$31,M2831,5),IF(AND(J2831&gt;3.3,J2831&lt;=4),INDEX([1]价格表!$B$4:$I$31,M2831,6),IF(AND(J2831&gt;4,J2831&lt;=5.5),INDEX([1]价格表!$B$4:$I$31,M2831,7),IF(J2831&gt;5.5,2.6+INDEX([1]价格表!$B$4:$I$31,M2831,8)*L2831)))))))</f>
        <v>1.8</v>
      </c>
      <c r="O2831" s="3"/>
      <c r="P2831" s="3"/>
      <c r="Q2831" s="3">
        <f t="shared" si="89"/>
        <v>0</v>
      </c>
    </row>
    <row r="2832" spans="1:17">
      <c r="A2832" s="11">
        <v>4312547969101</v>
      </c>
      <c r="B2832" s="1" t="s">
        <v>19</v>
      </c>
      <c r="C2832" s="12">
        <v>20210227</v>
      </c>
      <c r="D2832" s="12">
        <v>610538201209</v>
      </c>
      <c r="E2832" s="12" t="s">
        <v>19</v>
      </c>
      <c r="F2832" s="12">
        <v>20210309</v>
      </c>
      <c r="G2832" s="12" t="s">
        <v>20</v>
      </c>
      <c r="H2832" s="12" t="s">
        <v>54</v>
      </c>
      <c r="I2832" s="12" t="s">
        <v>99</v>
      </c>
      <c r="J2832" s="12">
        <v>0.84</v>
      </c>
      <c r="K2832" s="12" t="s">
        <v>23</v>
      </c>
      <c r="L2832">
        <f t="shared" si="88"/>
        <v>1</v>
      </c>
      <c r="M2832">
        <f>MATCH(H:H,[1]价格表!$B$4:$B$35,0)</f>
        <v>10</v>
      </c>
      <c r="N2832" s="4">
        <f>IF(J2832&lt;=0.3,INDEX([1]价格表!$B$4:$I$31,M2832,2),IF(AND(J2832&gt;0.3,J2832&lt;=1),INDEX([1]价格表!$B$4:$I$31,M2832,3),IF(AND(J2832&gt;1,J2832&lt;=2.2),INDEX([1]价格表!$B$4:$I$31,M2832,4),IF(AND(J2832&gt;2.2,J2832&lt;=3.3),INDEX([1]价格表!$B$4:$I$31,M2832,5),IF(AND(J2832&gt;3.3,J2832&lt;=4),INDEX([1]价格表!$B$4:$I$31,M2832,6),IF(AND(J2832&gt;4,J2832&lt;=5.5),INDEX([1]价格表!$B$4:$I$31,M2832,7),IF(J2832&gt;5.5,2.6+INDEX([1]价格表!$B$4:$I$31,M2832,8)*L2832)))))))</f>
        <v>1.8</v>
      </c>
      <c r="O2832" s="3"/>
      <c r="P2832" s="3"/>
      <c r="Q2832" s="3">
        <f t="shared" si="89"/>
        <v>0</v>
      </c>
    </row>
    <row r="2833" spans="1:17">
      <c r="A2833" s="11">
        <v>4312547969102</v>
      </c>
      <c r="B2833" s="1" t="s">
        <v>19</v>
      </c>
      <c r="C2833" s="12">
        <v>20210227</v>
      </c>
      <c r="D2833" s="12">
        <v>610538201209</v>
      </c>
      <c r="E2833" s="12" t="s">
        <v>19</v>
      </c>
      <c r="F2833" s="12">
        <v>20210309</v>
      </c>
      <c r="G2833" s="12" t="s">
        <v>20</v>
      </c>
      <c r="H2833" s="12" t="s">
        <v>24</v>
      </c>
      <c r="I2833" s="12" t="s">
        <v>111</v>
      </c>
      <c r="J2833" s="12">
        <v>0.98</v>
      </c>
      <c r="K2833" s="12" t="s">
        <v>23</v>
      </c>
      <c r="L2833">
        <f t="shared" si="88"/>
        <v>1</v>
      </c>
      <c r="M2833">
        <f>MATCH(H:H,[1]价格表!$B$4:$B$35,0)</f>
        <v>1</v>
      </c>
      <c r="N2833" s="4">
        <f>IF(J2833&lt;=0.3,INDEX([1]价格表!$B$4:$I$31,M2833,2),IF(AND(J2833&gt;0.3,J2833&lt;=1),INDEX([1]价格表!$B$4:$I$31,M2833,3),IF(AND(J2833&gt;1,J2833&lt;=2.2),INDEX([1]价格表!$B$4:$I$31,M2833,4),IF(AND(J2833&gt;2.2,J2833&lt;=3.3),INDEX([1]价格表!$B$4:$I$31,M2833,5),IF(AND(J2833&gt;3.3,J2833&lt;=4),INDEX([1]价格表!$B$4:$I$31,M2833,6),IF(AND(J2833&gt;4,J2833&lt;=5.5),INDEX([1]价格表!$B$4:$I$31,M2833,7),IF(J2833&gt;5.5,2.6+INDEX([1]价格表!$B$4:$I$31,M2833,8)*L2833)))))))</f>
        <v>1.8</v>
      </c>
      <c r="O2833" s="3"/>
      <c r="P2833" s="3"/>
      <c r="Q2833" s="3">
        <f t="shared" si="89"/>
        <v>0</v>
      </c>
    </row>
    <row r="2834" spans="1:17">
      <c r="A2834" s="11">
        <v>4312548218768</v>
      </c>
      <c r="B2834" s="1" t="s">
        <v>19</v>
      </c>
      <c r="C2834" s="12">
        <v>20210227</v>
      </c>
      <c r="D2834" s="12">
        <v>610538201209</v>
      </c>
      <c r="E2834" s="12" t="s">
        <v>19</v>
      </c>
      <c r="F2834" s="12">
        <v>20210309</v>
      </c>
      <c r="G2834" s="12" t="s">
        <v>20</v>
      </c>
      <c r="H2834" s="12" t="s">
        <v>40</v>
      </c>
      <c r="I2834" s="12" t="s">
        <v>118</v>
      </c>
      <c r="J2834" s="12">
        <v>0.85</v>
      </c>
      <c r="K2834" s="12" t="s">
        <v>23</v>
      </c>
      <c r="L2834">
        <f t="shared" si="88"/>
        <v>1</v>
      </c>
      <c r="M2834">
        <f>MATCH(H:H,[1]价格表!$B$4:$B$35,0)</f>
        <v>9</v>
      </c>
      <c r="N2834" s="4">
        <f>IF(J2834&lt;=0.3,INDEX([1]价格表!$B$4:$I$31,M2834,2),IF(AND(J2834&gt;0.3,J2834&lt;=1),INDEX([1]价格表!$B$4:$I$31,M2834,3),IF(AND(J2834&gt;1,J2834&lt;=2.2),INDEX([1]价格表!$B$4:$I$31,M2834,4),IF(AND(J2834&gt;2.2,J2834&lt;=3.3),INDEX([1]价格表!$B$4:$I$31,M2834,5),IF(AND(J2834&gt;3.3,J2834&lt;=4),INDEX([1]价格表!$B$4:$I$31,M2834,6),IF(AND(J2834&gt;4,J2834&lt;=5.5),INDEX([1]价格表!$B$4:$I$31,M2834,7),IF(J2834&gt;5.5,2.6+INDEX([1]价格表!$B$4:$I$31,M2834,8)*L2834)))))))</f>
        <v>1.8</v>
      </c>
      <c r="O2834" s="3"/>
      <c r="P2834" s="3"/>
      <c r="Q2834" s="3">
        <f t="shared" si="89"/>
        <v>0</v>
      </c>
    </row>
    <row r="2835" spans="1:17">
      <c r="A2835" s="11">
        <v>4312548218769</v>
      </c>
      <c r="B2835" s="1" t="s">
        <v>19</v>
      </c>
      <c r="C2835" s="12">
        <v>20210227</v>
      </c>
      <c r="D2835" s="12">
        <v>610538201209</v>
      </c>
      <c r="E2835" s="12" t="s">
        <v>19</v>
      </c>
      <c r="F2835" s="12">
        <v>20210309</v>
      </c>
      <c r="G2835" s="12" t="s">
        <v>20</v>
      </c>
      <c r="H2835" s="12" t="s">
        <v>52</v>
      </c>
      <c r="I2835" s="12" t="s">
        <v>60</v>
      </c>
      <c r="J2835" s="12">
        <v>0.6</v>
      </c>
      <c r="K2835" s="12" t="s">
        <v>23</v>
      </c>
      <c r="L2835">
        <f t="shared" si="88"/>
        <v>1</v>
      </c>
      <c r="M2835">
        <f>MATCH(H:H,[1]价格表!$B$4:$B$35,0)</f>
        <v>21</v>
      </c>
      <c r="N2835" s="4">
        <f>IF(J2835&lt;=0.3,INDEX([1]价格表!$B$4:$I$31,M2835,2),IF(AND(J2835&gt;0.3,J2835&lt;=1),INDEX([1]价格表!$B$4:$I$31,M2835,3),IF(AND(J2835&gt;1,J2835&lt;=2.2),INDEX([1]价格表!$B$4:$I$31,M2835,4),IF(AND(J2835&gt;2.2,J2835&lt;=3.3),INDEX([1]价格表!$B$4:$I$31,M2835,5),IF(AND(J2835&gt;3.3,J2835&lt;=4),INDEX([1]价格表!$B$4:$I$31,M2835,6),IF(AND(J2835&gt;4,J2835&lt;=5.5),INDEX([1]价格表!$B$4:$I$31,M2835,7),IF(J2835&gt;5.5,2.6+INDEX([1]价格表!$B$4:$I$31,M2835,8)*L2835)))))))</f>
        <v>1.8</v>
      </c>
      <c r="O2835" s="3"/>
      <c r="P2835" s="3"/>
      <c r="Q2835" s="3">
        <f t="shared" si="89"/>
        <v>0</v>
      </c>
    </row>
    <row r="2836" spans="1:17">
      <c r="A2836" s="11">
        <v>4312548218770</v>
      </c>
      <c r="B2836" s="1" t="s">
        <v>19</v>
      </c>
      <c r="C2836" s="12">
        <v>20210227</v>
      </c>
      <c r="D2836" s="12">
        <v>610538201209</v>
      </c>
      <c r="E2836" s="12" t="s">
        <v>19</v>
      </c>
      <c r="F2836" s="12">
        <v>20210309</v>
      </c>
      <c r="G2836" s="12" t="s">
        <v>20</v>
      </c>
      <c r="H2836" s="12" t="s">
        <v>45</v>
      </c>
      <c r="I2836" s="12" t="s">
        <v>290</v>
      </c>
      <c r="J2836" s="12">
        <v>1.41</v>
      </c>
      <c r="K2836" s="12" t="s">
        <v>23</v>
      </c>
      <c r="L2836">
        <f t="shared" si="88"/>
        <v>2</v>
      </c>
      <c r="M2836">
        <f>MATCH(H:H,[1]价格表!$B$4:$B$35,0)</f>
        <v>20</v>
      </c>
      <c r="N2836" s="4">
        <f>IF(J2836&lt;=0.3,INDEX([1]价格表!$B$4:$I$31,M2836,2),IF(AND(J2836&gt;0.3,J2836&lt;=1),INDEX([1]价格表!$B$4:$I$31,M2836,3),IF(AND(J2836&gt;1,J2836&lt;=2.2),INDEX([1]价格表!$B$4:$I$31,M2836,4),IF(AND(J2836&gt;2.2,J2836&lt;=3.3),INDEX([1]价格表!$B$4:$I$31,M2836,5),IF(AND(J2836&gt;3.3,J2836&lt;=4),INDEX([1]价格表!$B$4:$I$31,M2836,6),IF(AND(J2836&gt;4,J2836&lt;=5.5),INDEX([1]价格表!$B$4:$I$31,M2836,7),IF(J2836&gt;5.5,2.6+INDEX([1]价格表!$B$4:$I$31,M2836,8)*L2836)))))))</f>
        <v>2.15</v>
      </c>
      <c r="O2836" s="3"/>
      <c r="P2836" s="3"/>
      <c r="Q2836" s="3">
        <f t="shared" si="89"/>
        <v>0</v>
      </c>
    </row>
    <row r="2837" spans="1:17">
      <c r="A2837" s="11">
        <v>4312548218771</v>
      </c>
      <c r="B2837" s="1" t="s">
        <v>19</v>
      </c>
      <c r="C2837" s="12">
        <v>20210227</v>
      </c>
      <c r="D2837" s="12">
        <v>610538201209</v>
      </c>
      <c r="E2837" s="12" t="s">
        <v>19</v>
      </c>
      <c r="F2837" s="12">
        <v>20210309</v>
      </c>
      <c r="G2837" s="12" t="s">
        <v>20</v>
      </c>
      <c r="H2837" s="12" t="s">
        <v>29</v>
      </c>
      <c r="I2837" s="12" t="s">
        <v>123</v>
      </c>
      <c r="J2837" s="12">
        <v>0.4</v>
      </c>
      <c r="K2837" s="12" t="s">
        <v>23</v>
      </c>
      <c r="L2837">
        <f t="shared" si="88"/>
        <v>1</v>
      </c>
      <c r="M2837">
        <f>MATCH(H:H,[1]价格表!$B$4:$B$35,0)</f>
        <v>3</v>
      </c>
      <c r="N2837" s="4">
        <f>IF(J2837&lt;=0.3,INDEX([1]价格表!$B$4:$I$31,M2837,2),IF(AND(J2837&gt;0.3,J2837&lt;=1),INDEX([1]价格表!$B$4:$I$31,M2837,3),IF(AND(J2837&gt;1,J2837&lt;=2.2),INDEX([1]价格表!$B$4:$I$31,M2837,4),IF(AND(J2837&gt;2.2,J2837&lt;=3.3),INDEX([1]价格表!$B$4:$I$31,M2837,5),IF(AND(J2837&gt;3.3,J2837&lt;=4),INDEX([1]价格表!$B$4:$I$31,M2837,6),IF(AND(J2837&gt;4,J2837&lt;=5.5),INDEX([1]价格表!$B$4:$I$31,M2837,7),IF(J2837&gt;5.5,2.6+INDEX([1]价格表!$B$4:$I$31,M2837,8)*L2837)))))))</f>
        <v>1.8</v>
      </c>
      <c r="O2837" s="3"/>
      <c r="P2837" s="3"/>
      <c r="Q2837" s="3">
        <f t="shared" si="89"/>
        <v>0</v>
      </c>
    </row>
    <row r="2838" spans="1:17">
      <c r="A2838" s="11">
        <v>4312548218772</v>
      </c>
      <c r="B2838" s="1" t="s">
        <v>19</v>
      </c>
      <c r="C2838" s="12">
        <v>20210227</v>
      </c>
      <c r="D2838" s="12">
        <v>610538201209</v>
      </c>
      <c r="E2838" s="12" t="s">
        <v>19</v>
      </c>
      <c r="F2838" s="12">
        <v>20210309</v>
      </c>
      <c r="G2838" s="12" t="s">
        <v>20</v>
      </c>
      <c r="H2838" s="12" t="s">
        <v>129</v>
      </c>
      <c r="I2838" s="12" t="s">
        <v>130</v>
      </c>
      <c r="J2838" s="12">
        <v>0.86</v>
      </c>
      <c r="K2838" s="12" t="s">
        <v>23</v>
      </c>
      <c r="L2838">
        <f t="shared" si="88"/>
        <v>1</v>
      </c>
      <c r="M2838">
        <f>MATCH(H:H,[1]价格表!$B$4:$B$35,0)</f>
        <v>18</v>
      </c>
      <c r="N2838" s="4">
        <f>IF(J2838&lt;=0.3,INDEX([1]价格表!$B$4:$I$31,M2838,2),IF(AND(J2838&gt;0.3,J2838&lt;=1),INDEX([1]价格表!$B$4:$I$31,M2838,3),IF(AND(J2838&gt;1,J2838&lt;=2.2),INDEX([1]价格表!$B$4:$I$31,M2838,4),IF(AND(J2838&gt;2.2,J2838&lt;=3.3),INDEX([1]价格表!$B$4:$I$31,M2838,5),IF(AND(J2838&gt;3.3,J2838&lt;=4),INDEX([1]价格表!$B$4:$I$31,M2838,6),IF(AND(J2838&gt;4,J2838&lt;=5.5),INDEX([1]价格表!$B$4:$I$31,M2838,7),IF(J2838&gt;5.5,2.6+INDEX([1]价格表!$B$4:$I$31,M2838,8)*L2838)))))))</f>
        <v>2.9</v>
      </c>
      <c r="O2838" s="3"/>
      <c r="P2838" s="3"/>
      <c r="Q2838" s="3">
        <f t="shared" si="89"/>
        <v>0</v>
      </c>
    </row>
    <row r="2839" spans="1:17">
      <c r="A2839" s="11">
        <v>4312548218773</v>
      </c>
      <c r="B2839" s="1" t="s">
        <v>19</v>
      </c>
      <c r="C2839" s="12">
        <v>20210227</v>
      </c>
      <c r="D2839" s="12">
        <v>610538201209</v>
      </c>
      <c r="E2839" s="12" t="s">
        <v>19</v>
      </c>
      <c r="F2839" s="12">
        <v>20210309</v>
      </c>
      <c r="G2839" s="12" t="s">
        <v>20</v>
      </c>
      <c r="H2839" s="12" t="s">
        <v>21</v>
      </c>
      <c r="I2839" s="12" t="s">
        <v>229</v>
      </c>
      <c r="J2839" s="12">
        <v>0.58</v>
      </c>
      <c r="K2839" s="12" t="s">
        <v>23</v>
      </c>
      <c r="L2839">
        <f t="shared" si="88"/>
        <v>1</v>
      </c>
      <c r="M2839">
        <f>MATCH(H:H,[1]价格表!$B$4:$B$35,0)</f>
        <v>15</v>
      </c>
      <c r="N2839" s="4">
        <f>IF(J2839&lt;=0.3,INDEX([1]价格表!$B$4:$I$31,M2839,2),IF(AND(J2839&gt;0.3,J2839&lt;=1),INDEX([1]价格表!$B$4:$I$31,M2839,3),IF(AND(J2839&gt;1,J2839&lt;=2.2),INDEX([1]价格表!$B$4:$I$31,M2839,4),IF(AND(J2839&gt;2.2,J2839&lt;=3.3),INDEX([1]价格表!$B$4:$I$31,M2839,5),IF(AND(J2839&gt;3.3,J2839&lt;=4),INDEX([1]价格表!$B$4:$I$31,M2839,6),IF(AND(J2839&gt;4,J2839&lt;=5.5),INDEX([1]价格表!$B$4:$I$31,M2839,7),IF(J2839&gt;5.5,2.6+INDEX([1]价格表!$B$4:$I$31,M2839,8)*L2839)))))))</f>
        <v>1.8</v>
      </c>
      <c r="O2839" s="3"/>
      <c r="P2839" s="3"/>
      <c r="Q2839" s="3">
        <f t="shared" si="89"/>
        <v>0</v>
      </c>
    </row>
    <row r="2840" spans="1:17">
      <c r="A2840" s="11">
        <v>4312548218774</v>
      </c>
      <c r="B2840" s="1" t="s">
        <v>19</v>
      </c>
      <c r="C2840" s="12">
        <v>20210227</v>
      </c>
      <c r="D2840" s="12">
        <v>610538201209</v>
      </c>
      <c r="E2840" s="12" t="s">
        <v>19</v>
      </c>
      <c r="F2840" s="12">
        <v>20210309</v>
      </c>
      <c r="G2840" s="12" t="s">
        <v>20</v>
      </c>
      <c r="H2840" s="12" t="s">
        <v>54</v>
      </c>
      <c r="I2840" s="12" t="s">
        <v>106</v>
      </c>
      <c r="J2840" s="12">
        <v>1.58</v>
      </c>
      <c r="K2840" s="12" t="s">
        <v>23</v>
      </c>
      <c r="L2840">
        <f t="shared" si="88"/>
        <v>2</v>
      </c>
      <c r="M2840">
        <f>MATCH(H:H,[1]价格表!$B$4:$B$35,0)</f>
        <v>10</v>
      </c>
      <c r="N2840" s="4">
        <f>IF(J2840&lt;=0.3,INDEX([1]价格表!$B$4:$I$31,M2840,2),IF(AND(J2840&gt;0.3,J2840&lt;=1),INDEX([1]价格表!$B$4:$I$31,M2840,3),IF(AND(J2840&gt;1,J2840&lt;=2.2),INDEX([1]价格表!$B$4:$I$31,M2840,4),IF(AND(J2840&gt;2.2,J2840&lt;=3.3),INDEX([1]价格表!$B$4:$I$31,M2840,5),IF(AND(J2840&gt;3.3,J2840&lt;=4),INDEX([1]价格表!$B$4:$I$31,M2840,6),IF(AND(J2840&gt;4,J2840&lt;=5.5),INDEX([1]价格表!$B$4:$I$31,M2840,7),IF(J2840&gt;5.5,2.6+INDEX([1]价格表!$B$4:$I$31,M2840,8)*L2840)))))))</f>
        <v>2.15</v>
      </c>
      <c r="O2840" s="3"/>
      <c r="P2840" s="3"/>
      <c r="Q2840" s="3">
        <f t="shared" si="89"/>
        <v>0</v>
      </c>
    </row>
    <row r="2841" spans="1:17">
      <c r="A2841" s="11">
        <v>4312548218775</v>
      </c>
      <c r="B2841" s="1" t="s">
        <v>19</v>
      </c>
      <c r="C2841" s="12">
        <v>20210227</v>
      </c>
      <c r="D2841" s="12">
        <v>610538201209</v>
      </c>
      <c r="E2841" s="12" t="s">
        <v>19</v>
      </c>
      <c r="F2841" s="12">
        <v>20210309</v>
      </c>
      <c r="G2841" s="12" t="s">
        <v>20</v>
      </c>
      <c r="H2841" s="12" t="s">
        <v>45</v>
      </c>
      <c r="I2841" s="12" t="s">
        <v>290</v>
      </c>
      <c r="J2841" s="12">
        <v>1.4</v>
      </c>
      <c r="K2841" s="12" t="s">
        <v>23</v>
      </c>
      <c r="L2841">
        <f t="shared" si="88"/>
        <v>2</v>
      </c>
      <c r="M2841">
        <f>MATCH(H:H,[1]价格表!$B$4:$B$35,0)</f>
        <v>20</v>
      </c>
      <c r="N2841" s="4">
        <f>IF(J2841&lt;=0.3,INDEX([1]价格表!$B$4:$I$31,M2841,2),IF(AND(J2841&gt;0.3,J2841&lt;=1),INDEX([1]价格表!$B$4:$I$31,M2841,3),IF(AND(J2841&gt;1,J2841&lt;=2.2),INDEX([1]价格表!$B$4:$I$31,M2841,4),IF(AND(J2841&gt;2.2,J2841&lt;=3.3),INDEX([1]价格表!$B$4:$I$31,M2841,5),IF(AND(J2841&gt;3.3,J2841&lt;=4),INDEX([1]价格表!$B$4:$I$31,M2841,6),IF(AND(J2841&gt;4,J2841&lt;=5.5),INDEX([1]价格表!$B$4:$I$31,M2841,7),IF(J2841&gt;5.5,2.6+INDEX([1]价格表!$B$4:$I$31,M2841,8)*L2841)))))))</f>
        <v>2.15</v>
      </c>
      <c r="O2841" s="3"/>
      <c r="P2841" s="3"/>
      <c r="Q2841" s="3">
        <f t="shared" si="89"/>
        <v>0</v>
      </c>
    </row>
    <row r="2842" spans="1:17">
      <c r="A2842" s="11">
        <v>4312548218777</v>
      </c>
      <c r="B2842" s="1" t="s">
        <v>19</v>
      </c>
      <c r="C2842" s="12">
        <v>20210227</v>
      </c>
      <c r="D2842" s="12">
        <v>610538201209</v>
      </c>
      <c r="E2842" s="12" t="s">
        <v>19</v>
      </c>
      <c r="F2842" s="12">
        <v>20210309</v>
      </c>
      <c r="G2842" s="12" t="s">
        <v>20</v>
      </c>
      <c r="H2842" s="12" t="s">
        <v>54</v>
      </c>
      <c r="I2842" s="12" t="s">
        <v>99</v>
      </c>
      <c r="J2842" s="12">
        <v>1.34</v>
      </c>
      <c r="K2842" s="12" t="s">
        <v>23</v>
      </c>
      <c r="L2842">
        <f t="shared" si="88"/>
        <v>2</v>
      </c>
      <c r="M2842">
        <f>MATCH(H:H,[1]价格表!$B$4:$B$35,0)</f>
        <v>10</v>
      </c>
      <c r="N2842" s="4">
        <f>IF(J2842&lt;=0.3,INDEX([1]价格表!$B$4:$I$31,M2842,2),IF(AND(J2842&gt;0.3,J2842&lt;=1),INDEX([1]价格表!$B$4:$I$31,M2842,3),IF(AND(J2842&gt;1,J2842&lt;=2.2),INDEX([1]价格表!$B$4:$I$31,M2842,4),IF(AND(J2842&gt;2.2,J2842&lt;=3.3),INDEX([1]价格表!$B$4:$I$31,M2842,5),IF(AND(J2842&gt;3.3,J2842&lt;=4),INDEX([1]价格表!$B$4:$I$31,M2842,6),IF(AND(J2842&gt;4,J2842&lt;=5.5),INDEX([1]价格表!$B$4:$I$31,M2842,7),IF(J2842&gt;5.5,2.6+INDEX([1]价格表!$B$4:$I$31,M2842,8)*L2842)))))))</f>
        <v>2.15</v>
      </c>
      <c r="O2842" s="3"/>
      <c r="P2842" s="3"/>
      <c r="Q2842" s="3">
        <f t="shared" si="89"/>
        <v>0</v>
      </c>
    </row>
    <row r="2843" spans="1:17">
      <c r="A2843" s="11">
        <v>4607151339389</v>
      </c>
      <c r="B2843" s="1" t="s">
        <v>19</v>
      </c>
      <c r="C2843" s="12">
        <v>20210227</v>
      </c>
      <c r="D2843" s="12">
        <v>610538201209</v>
      </c>
      <c r="E2843" s="12" t="s">
        <v>19</v>
      </c>
      <c r="F2843" s="12">
        <v>20210309</v>
      </c>
      <c r="G2843" s="12" t="s">
        <v>20</v>
      </c>
      <c r="H2843" s="12" t="s">
        <v>54</v>
      </c>
      <c r="I2843" s="12" t="s">
        <v>68</v>
      </c>
      <c r="J2843" s="12">
        <v>2.3</v>
      </c>
      <c r="K2843" s="12" t="s">
        <v>23</v>
      </c>
      <c r="L2843">
        <f t="shared" si="88"/>
        <v>3</v>
      </c>
      <c r="M2843">
        <f>MATCH(H:H,[1]价格表!$B$4:$B$35,0)</f>
        <v>10</v>
      </c>
      <c r="N2843" s="4">
        <f>IF(J2843&lt;=0.3,INDEX([1]价格表!$B$4:$I$31,M2843,2),IF(AND(J2843&gt;0.3,J2843&lt;=1),INDEX([1]价格表!$B$4:$I$31,M2843,3),IF(AND(J2843&gt;1,J2843&lt;=2.2),INDEX([1]价格表!$B$4:$I$31,M2843,4),IF(AND(J2843&gt;2.2,J2843&lt;=3.3),INDEX([1]价格表!$B$4:$I$31,M2843,5),IF(AND(J2843&gt;3.3,J2843&lt;=4),INDEX([1]价格表!$B$4:$I$31,M2843,6),IF(AND(J2843&gt;4,J2843&lt;=5.5),INDEX([1]价格表!$B$4:$I$31,M2843,7),IF(J2843&gt;5.5,2.6+INDEX([1]价格表!$B$4:$I$31,M2843,8)*L2843)))))))</f>
        <v>2.5</v>
      </c>
      <c r="O2843" s="5">
        <v>2.19</v>
      </c>
      <c r="P2843" s="5">
        <v>2.15</v>
      </c>
      <c r="Q2843" s="3">
        <f t="shared" si="89"/>
        <v>-0.35</v>
      </c>
    </row>
    <row r="2844" spans="1:17">
      <c r="A2844" s="11">
        <v>4607151341151</v>
      </c>
      <c r="B2844" s="1" t="s">
        <v>19</v>
      </c>
      <c r="C2844" s="12">
        <v>20210227</v>
      </c>
      <c r="D2844" s="12">
        <v>610538201209</v>
      </c>
      <c r="E2844" s="12" t="s">
        <v>19</v>
      </c>
      <c r="F2844" s="12">
        <v>20210309</v>
      </c>
      <c r="G2844" s="12" t="s">
        <v>20</v>
      </c>
      <c r="H2844" s="12" t="s">
        <v>33</v>
      </c>
      <c r="I2844" s="12" t="s">
        <v>171</v>
      </c>
      <c r="J2844" s="12">
        <v>1.53</v>
      </c>
      <c r="K2844" s="12" t="s">
        <v>23</v>
      </c>
      <c r="L2844">
        <f t="shared" si="88"/>
        <v>2</v>
      </c>
      <c r="M2844">
        <f>MATCH(H:H,[1]价格表!$B$4:$B$35,0)</f>
        <v>7</v>
      </c>
      <c r="N2844" s="4">
        <f>IF(J2844&lt;=0.3,INDEX([1]价格表!$B$4:$I$31,M2844,2),IF(AND(J2844&gt;0.3,J2844&lt;=1),INDEX([1]价格表!$B$4:$I$31,M2844,3),IF(AND(J2844&gt;1,J2844&lt;=2.2),INDEX([1]价格表!$B$4:$I$31,M2844,4),IF(AND(J2844&gt;2.2,J2844&lt;=3.3),INDEX([1]价格表!$B$4:$I$31,M2844,5),IF(AND(J2844&gt;3.3,J2844&lt;=4),INDEX([1]价格表!$B$4:$I$31,M2844,6),IF(AND(J2844&gt;4,J2844&lt;=5.5),INDEX([1]价格表!$B$4:$I$31,M2844,7),IF(J2844&gt;5.5,2.6+INDEX([1]价格表!$B$4:$I$31,M2844,8)*L2844)))))))</f>
        <v>2.15</v>
      </c>
      <c r="O2844" s="3"/>
      <c r="P2844" s="3"/>
      <c r="Q2844" s="3">
        <f t="shared" si="89"/>
        <v>0</v>
      </c>
    </row>
    <row r="2845" spans="1:17">
      <c r="A2845" s="11">
        <v>4607151342929</v>
      </c>
      <c r="B2845" s="1" t="s">
        <v>19</v>
      </c>
      <c r="C2845" s="12">
        <v>20210227</v>
      </c>
      <c r="D2845" s="12">
        <v>610538201209</v>
      </c>
      <c r="E2845" s="12" t="s">
        <v>19</v>
      </c>
      <c r="F2845" s="12">
        <v>20210309</v>
      </c>
      <c r="G2845" s="12" t="s">
        <v>20</v>
      </c>
      <c r="H2845" s="12" t="s">
        <v>24</v>
      </c>
      <c r="I2845" s="12" t="s">
        <v>74</v>
      </c>
      <c r="J2845" s="12">
        <v>1.86</v>
      </c>
      <c r="K2845" s="12" t="s">
        <v>23</v>
      </c>
      <c r="L2845">
        <f t="shared" si="88"/>
        <v>2</v>
      </c>
      <c r="M2845">
        <f>MATCH(H:H,[1]价格表!$B$4:$B$35,0)</f>
        <v>1</v>
      </c>
      <c r="N2845" s="4">
        <f>IF(J2845&lt;=0.3,INDEX([1]价格表!$B$4:$I$31,M2845,2),IF(AND(J2845&gt;0.3,J2845&lt;=1),INDEX([1]价格表!$B$4:$I$31,M2845,3),IF(AND(J2845&gt;1,J2845&lt;=2.2),INDEX([1]价格表!$B$4:$I$31,M2845,4),IF(AND(J2845&gt;2.2,J2845&lt;=3.3),INDEX([1]价格表!$B$4:$I$31,M2845,5),IF(AND(J2845&gt;3.3,J2845&lt;=4),INDEX([1]价格表!$B$4:$I$31,M2845,6),IF(AND(J2845&gt;4,J2845&lt;=5.5),INDEX([1]价格表!$B$4:$I$31,M2845,7),IF(J2845&gt;5.5,2.6+INDEX([1]价格表!$B$4:$I$31,M2845,8)*L2845)))))))</f>
        <v>2.15</v>
      </c>
      <c r="O2845" s="3"/>
      <c r="P2845" s="3"/>
      <c r="Q2845" s="3">
        <f t="shared" si="89"/>
        <v>0</v>
      </c>
    </row>
    <row r="2846" spans="1:17">
      <c r="A2846" s="11">
        <v>4607154194187</v>
      </c>
      <c r="B2846" s="1" t="s">
        <v>19</v>
      </c>
      <c r="C2846" s="12">
        <v>20210227</v>
      </c>
      <c r="D2846" s="12">
        <v>610538201209</v>
      </c>
      <c r="E2846" s="12" t="s">
        <v>19</v>
      </c>
      <c r="F2846" s="12">
        <v>20210309</v>
      </c>
      <c r="G2846" s="12" t="s">
        <v>20</v>
      </c>
      <c r="H2846" s="12" t="s">
        <v>33</v>
      </c>
      <c r="I2846" s="12" t="s">
        <v>292</v>
      </c>
      <c r="J2846" s="12">
        <v>2.42</v>
      </c>
      <c r="K2846" s="12" t="s">
        <v>23</v>
      </c>
      <c r="L2846">
        <f t="shared" si="88"/>
        <v>3</v>
      </c>
      <c r="M2846">
        <f>MATCH(H:H,[1]价格表!$B$4:$B$35,0)</f>
        <v>7</v>
      </c>
      <c r="N2846" s="4">
        <f>IF(J2846&lt;=0.3,INDEX([1]价格表!$B$4:$I$31,M2846,2),IF(AND(J2846&gt;0.3,J2846&lt;=1),INDEX([1]价格表!$B$4:$I$31,M2846,3),IF(AND(J2846&gt;1,J2846&lt;=2.2),INDEX([1]价格表!$B$4:$I$31,M2846,4),IF(AND(J2846&gt;2.2,J2846&lt;=3.3),INDEX([1]价格表!$B$4:$I$31,M2846,5),IF(AND(J2846&gt;3.3,J2846&lt;=4),INDEX([1]价格表!$B$4:$I$31,M2846,6),IF(AND(J2846&gt;4,J2846&lt;=5.5),INDEX([1]价格表!$B$4:$I$31,M2846,7),IF(J2846&gt;5.5,2.6+INDEX([1]价格表!$B$4:$I$31,M2846,8)*L2846)))))))</f>
        <v>2.5</v>
      </c>
      <c r="O2846" s="3"/>
      <c r="P2846" s="3"/>
      <c r="Q2846" s="3">
        <f t="shared" si="89"/>
        <v>0</v>
      </c>
    </row>
    <row r="2847" spans="1:17">
      <c r="A2847" s="11">
        <v>4607154196165</v>
      </c>
      <c r="B2847" s="1" t="s">
        <v>19</v>
      </c>
      <c r="C2847" s="12">
        <v>20210227</v>
      </c>
      <c r="D2847" s="12">
        <v>610538201209</v>
      </c>
      <c r="E2847" s="12" t="s">
        <v>19</v>
      </c>
      <c r="F2847" s="12">
        <v>20210309</v>
      </c>
      <c r="G2847" s="12" t="s">
        <v>20</v>
      </c>
      <c r="H2847" s="12" t="s">
        <v>33</v>
      </c>
      <c r="I2847" s="12" t="s">
        <v>50</v>
      </c>
      <c r="J2847" s="12">
        <v>2.4</v>
      </c>
      <c r="K2847" s="12" t="s">
        <v>23</v>
      </c>
      <c r="L2847">
        <f t="shared" si="88"/>
        <v>3</v>
      </c>
      <c r="M2847">
        <f>MATCH(H:H,[1]价格表!$B$4:$B$35,0)</f>
        <v>7</v>
      </c>
      <c r="N2847" s="4">
        <f>IF(J2847&lt;=0.3,INDEX([1]价格表!$B$4:$I$31,M2847,2),IF(AND(J2847&gt;0.3,J2847&lt;=1),INDEX([1]价格表!$B$4:$I$31,M2847,3),IF(AND(J2847&gt;1,J2847&lt;=2.2),INDEX([1]价格表!$B$4:$I$31,M2847,4),IF(AND(J2847&gt;2.2,J2847&lt;=3.3),INDEX([1]价格表!$B$4:$I$31,M2847,5),IF(AND(J2847&gt;3.3,J2847&lt;=4),INDEX([1]价格表!$B$4:$I$31,M2847,6),IF(AND(J2847&gt;4,J2847&lt;=5.5),INDEX([1]价格表!$B$4:$I$31,M2847,7),IF(J2847&gt;5.5,2.6+INDEX([1]价格表!$B$4:$I$31,M2847,8)*L2847)))))))</f>
        <v>2.5</v>
      </c>
      <c r="O2847" s="3"/>
      <c r="P2847" s="3"/>
      <c r="Q2847" s="3">
        <f t="shared" si="89"/>
        <v>0</v>
      </c>
    </row>
    <row r="2848" spans="1:17">
      <c r="A2848" s="11">
        <v>4607154196314</v>
      </c>
      <c r="B2848" s="1" t="s">
        <v>19</v>
      </c>
      <c r="C2848" s="12">
        <v>20210227</v>
      </c>
      <c r="D2848" s="12">
        <v>610538201209</v>
      </c>
      <c r="E2848" s="12" t="s">
        <v>19</v>
      </c>
      <c r="F2848" s="12">
        <v>20210309</v>
      </c>
      <c r="G2848" s="12" t="s">
        <v>20</v>
      </c>
      <c r="H2848" s="12" t="s">
        <v>33</v>
      </c>
      <c r="I2848" s="12" t="s">
        <v>175</v>
      </c>
      <c r="J2848" s="12">
        <v>2.32</v>
      </c>
      <c r="K2848" s="12" t="s">
        <v>23</v>
      </c>
      <c r="L2848">
        <f t="shared" si="88"/>
        <v>3</v>
      </c>
      <c r="M2848">
        <f>MATCH(H:H,[1]价格表!$B$4:$B$35,0)</f>
        <v>7</v>
      </c>
      <c r="N2848" s="4">
        <f>IF(J2848&lt;=0.3,INDEX([1]价格表!$B$4:$I$31,M2848,2),IF(AND(J2848&gt;0.3,J2848&lt;=1),INDEX([1]价格表!$B$4:$I$31,M2848,3),IF(AND(J2848&gt;1,J2848&lt;=2.2),INDEX([1]价格表!$B$4:$I$31,M2848,4),IF(AND(J2848&gt;2.2,J2848&lt;=3.3),INDEX([1]价格表!$B$4:$I$31,M2848,5),IF(AND(J2848&gt;3.3,J2848&lt;=4),INDEX([1]价格表!$B$4:$I$31,M2848,6),IF(AND(J2848&gt;4,J2848&lt;=5.5),INDEX([1]价格表!$B$4:$I$31,M2848,7),IF(J2848&gt;5.5,2.6+INDEX([1]价格表!$B$4:$I$31,M2848,8)*L2848)))))))</f>
        <v>2.5</v>
      </c>
      <c r="O2848" s="3"/>
      <c r="P2848" s="3"/>
      <c r="Q2848" s="3">
        <f t="shared" si="89"/>
        <v>0</v>
      </c>
    </row>
    <row r="2849" spans="1:17">
      <c r="A2849" s="11">
        <v>4607154196354</v>
      </c>
      <c r="B2849" s="1" t="s">
        <v>19</v>
      </c>
      <c r="C2849" s="12">
        <v>20210227</v>
      </c>
      <c r="D2849" s="12">
        <v>610538201209</v>
      </c>
      <c r="E2849" s="12" t="s">
        <v>19</v>
      </c>
      <c r="F2849" s="12">
        <v>20210309</v>
      </c>
      <c r="G2849" s="12" t="s">
        <v>20</v>
      </c>
      <c r="H2849" s="12" t="s">
        <v>24</v>
      </c>
      <c r="I2849" s="12" t="s">
        <v>88</v>
      </c>
      <c r="J2849" s="12">
        <v>2.38</v>
      </c>
      <c r="K2849" s="12" t="s">
        <v>23</v>
      </c>
      <c r="L2849">
        <f t="shared" si="88"/>
        <v>3</v>
      </c>
      <c r="M2849">
        <f>MATCH(H:H,[1]价格表!$B$4:$B$35,0)</f>
        <v>1</v>
      </c>
      <c r="N2849" s="4">
        <f>IF(J2849&lt;=0.3,INDEX([1]价格表!$B$4:$I$31,M2849,2),IF(AND(J2849&gt;0.3,J2849&lt;=1),INDEX([1]价格表!$B$4:$I$31,M2849,3),IF(AND(J2849&gt;1,J2849&lt;=2.2),INDEX([1]价格表!$B$4:$I$31,M2849,4),IF(AND(J2849&gt;2.2,J2849&lt;=3.3),INDEX([1]价格表!$B$4:$I$31,M2849,5),IF(AND(J2849&gt;3.3,J2849&lt;=4),INDEX([1]价格表!$B$4:$I$31,M2849,6),IF(AND(J2849&gt;4,J2849&lt;=5.5),INDEX([1]价格表!$B$4:$I$31,M2849,7),IF(J2849&gt;5.5,2.6+INDEX([1]价格表!$B$4:$I$31,M2849,8)*L2849)))))))</f>
        <v>2.5</v>
      </c>
      <c r="O2849" s="3"/>
      <c r="P2849" s="3"/>
      <c r="Q2849" s="3">
        <f t="shared" si="89"/>
        <v>0</v>
      </c>
    </row>
    <row r="2850" spans="1:17">
      <c r="A2850" s="11">
        <v>4607154196573</v>
      </c>
      <c r="B2850" s="1" t="s">
        <v>19</v>
      </c>
      <c r="C2850" s="12">
        <v>20210227</v>
      </c>
      <c r="D2850" s="12">
        <v>610538201209</v>
      </c>
      <c r="E2850" s="12" t="s">
        <v>19</v>
      </c>
      <c r="F2850" s="12">
        <v>20210309</v>
      </c>
      <c r="G2850" s="12" t="s">
        <v>20</v>
      </c>
      <c r="H2850" s="12" t="s">
        <v>29</v>
      </c>
      <c r="I2850" s="12" t="s">
        <v>127</v>
      </c>
      <c r="J2850" s="12">
        <v>1.73</v>
      </c>
      <c r="K2850" s="12" t="s">
        <v>23</v>
      </c>
      <c r="L2850">
        <f t="shared" si="88"/>
        <v>2</v>
      </c>
      <c r="M2850">
        <f>MATCH(H:H,[1]价格表!$B$4:$B$35,0)</f>
        <v>3</v>
      </c>
      <c r="N2850" s="4">
        <f>IF(J2850&lt;=0.3,INDEX([1]价格表!$B$4:$I$31,M2850,2),IF(AND(J2850&gt;0.3,J2850&lt;=1),INDEX([1]价格表!$B$4:$I$31,M2850,3),IF(AND(J2850&gt;1,J2850&lt;=2.2),INDEX([1]价格表!$B$4:$I$31,M2850,4),IF(AND(J2850&gt;2.2,J2850&lt;=3.3),INDEX([1]价格表!$B$4:$I$31,M2850,5),IF(AND(J2850&gt;3.3,J2850&lt;=4),INDEX([1]价格表!$B$4:$I$31,M2850,6),IF(AND(J2850&gt;4,J2850&lt;=5.5),INDEX([1]价格表!$B$4:$I$31,M2850,7),IF(J2850&gt;5.5,2.6+INDEX([1]价格表!$B$4:$I$31,M2850,8)*L2850)))))))</f>
        <v>2.15</v>
      </c>
      <c r="O2850" s="3"/>
      <c r="P2850" s="3"/>
      <c r="Q2850" s="3">
        <f t="shared" si="89"/>
        <v>0</v>
      </c>
    </row>
    <row r="2851" spans="1:17">
      <c r="A2851" s="11">
        <v>4607154197285</v>
      </c>
      <c r="B2851" s="1" t="s">
        <v>19</v>
      </c>
      <c r="C2851" s="12">
        <v>20210227</v>
      </c>
      <c r="D2851" s="12">
        <v>610538201209</v>
      </c>
      <c r="E2851" s="12" t="s">
        <v>19</v>
      </c>
      <c r="F2851" s="12">
        <v>20210309</v>
      </c>
      <c r="G2851" s="12" t="s">
        <v>20</v>
      </c>
      <c r="H2851" s="12" t="s">
        <v>21</v>
      </c>
      <c r="I2851" s="12" t="s">
        <v>71</v>
      </c>
      <c r="J2851" s="12">
        <v>1.35</v>
      </c>
      <c r="K2851" s="12" t="s">
        <v>23</v>
      </c>
      <c r="L2851">
        <f t="shared" si="88"/>
        <v>2</v>
      </c>
      <c r="M2851">
        <f>MATCH(H:H,[1]价格表!$B$4:$B$35,0)</f>
        <v>15</v>
      </c>
      <c r="N2851" s="4">
        <f>IF(J2851&lt;=0.3,INDEX([1]价格表!$B$4:$I$31,M2851,2),IF(AND(J2851&gt;0.3,J2851&lt;=1),INDEX([1]价格表!$B$4:$I$31,M2851,3),IF(AND(J2851&gt;1,J2851&lt;=2.2),INDEX([1]价格表!$B$4:$I$31,M2851,4),IF(AND(J2851&gt;2.2,J2851&lt;=3.3),INDEX([1]价格表!$B$4:$I$31,M2851,5),IF(AND(J2851&gt;3.3,J2851&lt;=4),INDEX([1]价格表!$B$4:$I$31,M2851,6),IF(AND(J2851&gt;4,J2851&lt;=5.5),INDEX([1]价格表!$B$4:$I$31,M2851,7),IF(J2851&gt;5.5,2.6+INDEX([1]价格表!$B$4:$I$31,M2851,8)*L2851)))))))</f>
        <v>2.15</v>
      </c>
      <c r="O2851" s="3"/>
      <c r="P2851" s="3"/>
      <c r="Q2851" s="3">
        <f t="shared" si="89"/>
        <v>0</v>
      </c>
    </row>
    <row r="2852" spans="1:17">
      <c r="A2852" s="11">
        <v>4607154197455</v>
      </c>
      <c r="B2852" s="1" t="s">
        <v>19</v>
      </c>
      <c r="C2852" s="12">
        <v>20210227</v>
      </c>
      <c r="D2852" s="12">
        <v>610538201209</v>
      </c>
      <c r="E2852" s="12" t="s">
        <v>19</v>
      </c>
      <c r="F2852" s="12">
        <v>20210309</v>
      </c>
      <c r="G2852" s="12" t="s">
        <v>20</v>
      </c>
      <c r="H2852" s="12" t="s">
        <v>54</v>
      </c>
      <c r="I2852" s="12" t="s">
        <v>55</v>
      </c>
      <c r="J2852" s="12">
        <v>3.19</v>
      </c>
      <c r="K2852" s="12" t="s">
        <v>121</v>
      </c>
      <c r="L2852">
        <f t="shared" si="88"/>
        <v>4</v>
      </c>
      <c r="M2852">
        <f>MATCH(H:H,[1]价格表!$B$4:$B$35,0)</f>
        <v>10</v>
      </c>
      <c r="N2852" s="4">
        <f>IF(J2852&lt;=0.3,INDEX([1]价格表!$B$4:$I$31,M2852,2),IF(AND(J2852&gt;0.3,J2852&lt;=1),INDEX([1]价格表!$B$4:$I$31,M2852,3),IF(AND(J2852&gt;1,J2852&lt;=2.2),INDEX([1]价格表!$B$4:$I$31,M2852,4),IF(AND(J2852&gt;2.2,J2852&lt;=3.3),INDEX([1]价格表!$B$4:$I$31,M2852,5),IF(AND(J2852&gt;3.3,J2852&lt;=4),INDEX([1]价格表!$B$4:$I$31,M2852,6),IF(AND(J2852&gt;4,J2852&lt;=5.5),INDEX([1]价格表!$B$4:$I$31,M2852,7),IF(J2852&gt;5.5,2.6+INDEX([1]价格表!$B$4:$I$31,M2852,8)*L2852)))))))</f>
        <v>2.5</v>
      </c>
      <c r="O2852" s="5">
        <v>1.38</v>
      </c>
      <c r="P2852" s="5">
        <v>2.15</v>
      </c>
      <c r="Q2852" s="3">
        <f t="shared" si="89"/>
        <v>-0.35</v>
      </c>
    </row>
    <row r="2853" spans="1:17">
      <c r="A2853" s="11">
        <v>4607154197575</v>
      </c>
      <c r="B2853" s="1" t="s">
        <v>19</v>
      </c>
      <c r="C2853" s="12">
        <v>20210227</v>
      </c>
      <c r="D2853" s="12">
        <v>610538201209</v>
      </c>
      <c r="E2853" s="12" t="s">
        <v>19</v>
      </c>
      <c r="F2853" s="12">
        <v>20210309</v>
      </c>
      <c r="G2853" s="12" t="s">
        <v>20</v>
      </c>
      <c r="H2853" s="12" t="s">
        <v>54</v>
      </c>
      <c r="I2853" s="12" t="s">
        <v>99</v>
      </c>
      <c r="J2853" s="12">
        <v>2.71</v>
      </c>
      <c r="K2853" s="12" t="s">
        <v>23</v>
      </c>
      <c r="L2853">
        <f t="shared" si="88"/>
        <v>3</v>
      </c>
      <c r="M2853">
        <f>MATCH(H:H,[1]价格表!$B$4:$B$35,0)</f>
        <v>10</v>
      </c>
      <c r="N2853" s="4">
        <f>IF(J2853&lt;=0.3,INDEX([1]价格表!$B$4:$I$31,M2853,2),IF(AND(J2853&gt;0.3,J2853&lt;=1),INDEX([1]价格表!$B$4:$I$31,M2853,3),IF(AND(J2853&gt;1,J2853&lt;=2.2),INDEX([1]价格表!$B$4:$I$31,M2853,4),IF(AND(J2853&gt;2.2,J2853&lt;=3.3),INDEX([1]价格表!$B$4:$I$31,M2853,5),IF(AND(J2853&gt;3.3,J2853&lt;=4),INDEX([1]价格表!$B$4:$I$31,M2853,6),IF(AND(J2853&gt;4,J2853&lt;=5.5),INDEX([1]价格表!$B$4:$I$31,M2853,7),IF(J2853&gt;5.5,2.6+INDEX([1]价格表!$B$4:$I$31,M2853,8)*L2853)))))))</f>
        <v>2.5</v>
      </c>
      <c r="O2853" s="3"/>
      <c r="P2853" s="3"/>
      <c r="Q2853" s="3">
        <f t="shared" si="89"/>
        <v>0</v>
      </c>
    </row>
    <row r="2854" spans="1:17">
      <c r="A2854" s="11">
        <v>4607154197604</v>
      </c>
      <c r="B2854" s="1" t="s">
        <v>19</v>
      </c>
      <c r="C2854" s="12">
        <v>20210227</v>
      </c>
      <c r="D2854" s="12">
        <v>610538201209</v>
      </c>
      <c r="E2854" s="12" t="s">
        <v>19</v>
      </c>
      <c r="F2854" s="12">
        <v>20210309</v>
      </c>
      <c r="G2854" s="12" t="s">
        <v>20</v>
      </c>
      <c r="H2854" s="12" t="s">
        <v>38</v>
      </c>
      <c r="I2854" s="12" t="s">
        <v>194</v>
      </c>
      <c r="J2854" s="12">
        <v>1.34</v>
      </c>
      <c r="K2854" s="12" t="s">
        <v>23</v>
      </c>
      <c r="L2854">
        <f t="shared" si="88"/>
        <v>2</v>
      </c>
      <c r="M2854">
        <f>MATCH(H:H,[1]价格表!$B$4:$B$35,0)</f>
        <v>5</v>
      </c>
      <c r="N2854" s="4">
        <f>IF(J2854&lt;=0.3,INDEX([1]价格表!$B$4:$I$31,M2854,2),IF(AND(J2854&gt;0.3,J2854&lt;=1),INDEX([1]价格表!$B$4:$I$31,M2854,3),IF(AND(J2854&gt;1,J2854&lt;=2.2),INDEX([1]价格表!$B$4:$I$31,M2854,4),IF(AND(J2854&gt;2.2,J2854&lt;=3.3),INDEX([1]价格表!$B$4:$I$31,M2854,5),IF(AND(J2854&gt;3.3,J2854&lt;=4),INDEX([1]价格表!$B$4:$I$31,M2854,6),IF(AND(J2854&gt;4,J2854&lt;=5.5),INDEX([1]价格表!$B$4:$I$31,M2854,7),IF(J2854&gt;5.5,2.6+INDEX([1]价格表!$B$4:$I$31,M2854,8)*L2854)))))))</f>
        <v>2.15</v>
      </c>
      <c r="O2854" s="3"/>
      <c r="P2854" s="3"/>
      <c r="Q2854" s="3">
        <f t="shared" si="89"/>
        <v>0</v>
      </c>
    </row>
    <row r="2855" spans="1:17">
      <c r="A2855" s="11">
        <v>4607154197673</v>
      </c>
      <c r="B2855" s="1" t="s">
        <v>19</v>
      </c>
      <c r="C2855" s="12">
        <v>20210227</v>
      </c>
      <c r="D2855" s="12">
        <v>610538201209</v>
      </c>
      <c r="E2855" s="12" t="s">
        <v>19</v>
      </c>
      <c r="F2855" s="12">
        <v>20210309</v>
      </c>
      <c r="G2855" s="12" t="s">
        <v>20</v>
      </c>
      <c r="H2855" s="12" t="s">
        <v>24</v>
      </c>
      <c r="I2855" s="12" t="s">
        <v>25</v>
      </c>
      <c r="J2855" s="12">
        <v>2.3</v>
      </c>
      <c r="K2855" s="12" t="s">
        <v>23</v>
      </c>
      <c r="L2855">
        <f t="shared" si="88"/>
        <v>3</v>
      </c>
      <c r="M2855">
        <f>MATCH(H:H,[1]价格表!$B$4:$B$35,0)</f>
        <v>1</v>
      </c>
      <c r="N2855" s="4">
        <f>IF(J2855&lt;=0.3,INDEX([1]价格表!$B$4:$I$31,M2855,2),IF(AND(J2855&gt;0.3,J2855&lt;=1),INDEX([1]价格表!$B$4:$I$31,M2855,3),IF(AND(J2855&gt;1,J2855&lt;=2.2),INDEX([1]价格表!$B$4:$I$31,M2855,4),IF(AND(J2855&gt;2.2,J2855&lt;=3.3),INDEX([1]价格表!$B$4:$I$31,M2855,5),IF(AND(J2855&gt;3.3,J2855&lt;=4),INDEX([1]价格表!$B$4:$I$31,M2855,6),IF(AND(J2855&gt;4,J2855&lt;=5.5),INDEX([1]价格表!$B$4:$I$31,M2855,7),IF(J2855&gt;5.5,2.6+INDEX([1]价格表!$B$4:$I$31,M2855,8)*L2855)))))))</f>
        <v>2.5</v>
      </c>
      <c r="O2855" s="3"/>
      <c r="P2855" s="3"/>
      <c r="Q2855" s="3">
        <f t="shared" si="89"/>
        <v>0</v>
      </c>
    </row>
    <row r="2856" spans="1:17">
      <c r="A2856" s="11">
        <v>4312537515595</v>
      </c>
      <c r="B2856" s="1" t="s">
        <v>19</v>
      </c>
      <c r="C2856" s="12">
        <v>20210227</v>
      </c>
      <c r="D2856" s="12">
        <v>610538201209</v>
      </c>
      <c r="E2856" s="12" t="s">
        <v>19</v>
      </c>
      <c r="F2856" s="12">
        <v>20210309</v>
      </c>
      <c r="G2856" s="12" t="s">
        <v>20</v>
      </c>
      <c r="H2856" s="12" t="s">
        <v>54</v>
      </c>
      <c r="I2856" s="12" t="s">
        <v>99</v>
      </c>
      <c r="J2856" s="12">
        <v>5.04</v>
      </c>
      <c r="K2856" s="12" t="s">
        <v>23</v>
      </c>
      <c r="L2856">
        <f t="shared" si="88"/>
        <v>6</v>
      </c>
      <c r="M2856">
        <f>MATCH(H:H,[1]价格表!$B$4:$B$35,0)</f>
        <v>10</v>
      </c>
      <c r="N2856" s="4">
        <f>IF(J2856&lt;=0.3,INDEX([1]价格表!$B$4:$I$31,M2856,2),IF(AND(J2856&gt;0.3,J2856&lt;=1),INDEX([1]价格表!$B$4:$I$31,M2856,3),IF(AND(J2856&gt;1,J2856&lt;=2.2),INDEX([1]价格表!$B$4:$I$31,M2856,4),IF(AND(J2856&gt;2.2,J2856&lt;=3.3),INDEX([1]价格表!$B$4:$I$31,M2856,5),IF(AND(J2856&gt;3.3,J2856&lt;=4),INDEX([1]价格表!$B$4:$I$31,M2856,6),IF(AND(J2856&gt;4,J2856&lt;=5.5),INDEX([1]价格表!$B$4:$I$31,M2856,7),IF(J2856&gt;5.5,2.6+INDEX([1]价格表!$B$4:$I$31,M2856,8)*L2856)))))))</f>
        <v>3.8</v>
      </c>
      <c r="O2856" s="3"/>
      <c r="P2856" s="3"/>
      <c r="Q2856" s="3">
        <f t="shared" si="89"/>
        <v>0</v>
      </c>
    </row>
    <row r="2857" spans="1:17">
      <c r="A2857" s="11">
        <v>4312537515596</v>
      </c>
      <c r="B2857" s="1" t="s">
        <v>19</v>
      </c>
      <c r="C2857" s="12">
        <v>20210227</v>
      </c>
      <c r="D2857" s="12">
        <v>610538201209</v>
      </c>
      <c r="E2857" s="12" t="s">
        <v>19</v>
      </c>
      <c r="F2857" s="12">
        <v>20210309</v>
      </c>
      <c r="G2857" s="12" t="s">
        <v>20</v>
      </c>
      <c r="H2857" s="12" t="s">
        <v>43</v>
      </c>
      <c r="I2857" s="12" t="s">
        <v>101</v>
      </c>
      <c r="J2857" s="12">
        <v>3.64</v>
      </c>
      <c r="K2857" s="12" t="s">
        <v>23</v>
      </c>
      <c r="L2857">
        <f t="shared" si="88"/>
        <v>4</v>
      </c>
      <c r="M2857">
        <f>MATCH(H:H,[1]价格表!$B$4:$B$35,0)</f>
        <v>4</v>
      </c>
      <c r="N2857" s="4">
        <f>IF(J2857&lt;=0.3,INDEX([1]价格表!$B$4:$I$31,M2857,2),IF(AND(J2857&gt;0.3,J2857&lt;=1),INDEX([1]价格表!$B$4:$I$31,M2857,3),IF(AND(J2857&gt;1,J2857&lt;=2.2),INDEX([1]价格表!$B$4:$I$31,M2857,4),IF(AND(J2857&gt;2.2,J2857&lt;=3.3),INDEX([1]价格表!$B$4:$I$31,M2857,5),IF(AND(J2857&gt;3.3,J2857&lt;=4),INDEX([1]价格表!$B$4:$I$31,M2857,6),IF(AND(J2857&gt;4,J2857&lt;=5.5),INDEX([1]价格表!$B$4:$I$31,M2857,7),IF(J2857&gt;5.5,2.6+INDEX([1]价格表!$B$4:$I$31,M2857,8)*L2857)))))))</f>
        <v>3.7</v>
      </c>
      <c r="O2857" s="3"/>
      <c r="P2857" s="3"/>
      <c r="Q2857" s="3">
        <f t="shared" si="89"/>
        <v>0</v>
      </c>
    </row>
    <row r="2858" spans="1:17">
      <c r="A2858" s="11">
        <v>4312537515598</v>
      </c>
      <c r="B2858" s="1" t="s">
        <v>19</v>
      </c>
      <c r="C2858" s="12">
        <v>20210227</v>
      </c>
      <c r="D2858" s="12">
        <v>610538201209</v>
      </c>
      <c r="E2858" s="12" t="s">
        <v>19</v>
      </c>
      <c r="F2858" s="12">
        <v>20210309</v>
      </c>
      <c r="G2858" s="12" t="s">
        <v>20</v>
      </c>
      <c r="H2858" s="12" t="s">
        <v>119</v>
      </c>
      <c r="I2858" s="12" t="s">
        <v>120</v>
      </c>
      <c r="J2858" s="12">
        <v>3.97</v>
      </c>
      <c r="K2858" s="12" t="s">
        <v>23</v>
      </c>
      <c r="L2858">
        <f t="shared" si="88"/>
        <v>4</v>
      </c>
      <c r="M2858">
        <f>MATCH(H:H,[1]价格表!$B$4:$B$35,0)</f>
        <v>6</v>
      </c>
      <c r="N2858" s="4">
        <f>IF(J2858&lt;=0.3,INDEX([1]价格表!$B$4:$I$31,M2858,2),IF(AND(J2858&gt;0.3,J2858&lt;=1),INDEX([1]价格表!$B$4:$I$31,M2858,3),IF(AND(J2858&gt;1,J2858&lt;=2.2),INDEX([1]价格表!$B$4:$I$31,M2858,4),IF(AND(J2858&gt;2.2,J2858&lt;=3.3),INDEX([1]价格表!$B$4:$I$31,M2858,5),IF(AND(J2858&gt;3.3,J2858&lt;=4),INDEX([1]价格表!$B$4:$I$31,M2858,6),IF(AND(J2858&gt;4,J2858&lt;=5.5),INDEX([1]价格表!$B$4:$I$31,M2858,7),IF(J2858&gt;5.5,2.6+INDEX([1]价格表!$B$4:$I$31,M2858,8)*L2858)))))))</f>
        <v>5.6</v>
      </c>
      <c r="O2858" s="3"/>
      <c r="P2858" s="3"/>
      <c r="Q2858" s="3">
        <f t="shared" si="89"/>
        <v>0</v>
      </c>
    </row>
    <row r="2859" spans="1:17">
      <c r="A2859" s="11">
        <v>4607151342940</v>
      </c>
      <c r="B2859" s="1" t="s">
        <v>19</v>
      </c>
      <c r="C2859" s="12">
        <v>20210227</v>
      </c>
      <c r="D2859" s="12">
        <v>610538201209</v>
      </c>
      <c r="E2859" s="12" t="s">
        <v>19</v>
      </c>
      <c r="F2859" s="12">
        <v>20210309</v>
      </c>
      <c r="G2859" s="12" t="s">
        <v>20</v>
      </c>
      <c r="H2859" s="12" t="s">
        <v>33</v>
      </c>
      <c r="I2859" s="12" t="s">
        <v>69</v>
      </c>
      <c r="J2859" s="12">
        <v>4.08</v>
      </c>
      <c r="K2859" s="12" t="s">
        <v>23</v>
      </c>
      <c r="L2859">
        <f t="shared" si="88"/>
        <v>5</v>
      </c>
      <c r="M2859">
        <f>MATCH(H:H,[1]价格表!$B$4:$B$35,0)</f>
        <v>7</v>
      </c>
      <c r="N2859" s="4">
        <f>IF(J2859&lt;=0.3,INDEX([1]价格表!$B$4:$I$31,M2859,2),IF(AND(J2859&gt;0.3,J2859&lt;=1),INDEX([1]价格表!$B$4:$I$31,M2859,3),IF(AND(J2859&gt;1,J2859&lt;=2.2),INDEX([1]价格表!$B$4:$I$31,M2859,4),IF(AND(J2859&gt;2.2,J2859&lt;=3.3),INDEX([1]价格表!$B$4:$I$31,M2859,5),IF(AND(J2859&gt;3.3,J2859&lt;=4),INDEX([1]价格表!$B$4:$I$31,M2859,6),IF(AND(J2859&gt;4,J2859&lt;=5.5),INDEX([1]价格表!$B$4:$I$31,M2859,7),IF(J2859&gt;5.5,2.6+INDEX([1]价格表!$B$4:$I$31,M2859,8)*L2859)))))))</f>
        <v>3.8</v>
      </c>
      <c r="O2859" s="3"/>
      <c r="P2859" s="3"/>
      <c r="Q2859" s="3">
        <f t="shared" si="89"/>
        <v>0</v>
      </c>
    </row>
    <row r="2860" spans="1:17">
      <c r="A2860" s="11">
        <v>4607154194328</v>
      </c>
      <c r="B2860" s="1" t="s">
        <v>19</v>
      </c>
      <c r="C2860" s="12">
        <v>20210227</v>
      </c>
      <c r="D2860" s="12">
        <v>610538201209</v>
      </c>
      <c r="E2860" s="12" t="s">
        <v>19</v>
      </c>
      <c r="F2860" s="12">
        <v>20210309</v>
      </c>
      <c r="G2860" s="12" t="s">
        <v>20</v>
      </c>
      <c r="H2860" s="12" t="s">
        <v>33</v>
      </c>
      <c r="I2860" s="12" t="s">
        <v>292</v>
      </c>
      <c r="J2860" s="12">
        <v>4.32</v>
      </c>
      <c r="K2860" s="12" t="s">
        <v>23</v>
      </c>
      <c r="L2860">
        <f t="shared" si="88"/>
        <v>5</v>
      </c>
      <c r="M2860">
        <f>MATCH(H:H,[1]价格表!$B$4:$B$35,0)</f>
        <v>7</v>
      </c>
      <c r="N2860" s="4">
        <f>IF(J2860&lt;=0.3,INDEX([1]价格表!$B$4:$I$31,M2860,2),IF(AND(J2860&gt;0.3,J2860&lt;=1),INDEX([1]价格表!$B$4:$I$31,M2860,3),IF(AND(J2860&gt;1,J2860&lt;=2.2),INDEX([1]价格表!$B$4:$I$31,M2860,4),IF(AND(J2860&gt;2.2,J2860&lt;=3.3),INDEX([1]价格表!$B$4:$I$31,M2860,5),IF(AND(J2860&gt;3.3,J2860&lt;=4),INDEX([1]价格表!$B$4:$I$31,M2860,6),IF(AND(J2860&gt;4,J2860&lt;=5.5),INDEX([1]价格表!$B$4:$I$31,M2860,7),IF(J2860&gt;5.5,2.6+INDEX([1]价格表!$B$4:$I$31,M2860,8)*L2860)))))))</f>
        <v>3.8</v>
      </c>
      <c r="O2860" s="3"/>
      <c r="P2860" s="3"/>
      <c r="Q2860" s="3">
        <f t="shared" si="89"/>
        <v>0</v>
      </c>
    </row>
    <row r="2861" spans="1:17">
      <c r="A2861" s="11">
        <v>4607154194809</v>
      </c>
      <c r="B2861" s="1" t="s">
        <v>19</v>
      </c>
      <c r="C2861" s="12">
        <v>20210227</v>
      </c>
      <c r="D2861" s="12">
        <v>610538201209</v>
      </c>
      <c r="E2861" s="12" t="s">
        <v>19</v>
      </c>
      <c r="F2861" s="12">
        <v>20210309</v>
      </c>
      <c r="G2861" s="12" t="s">
        <v>20</v>
      </c>
      <c r="H2861" s="12" t="s">
        <v>35</v>
      </c>
      <c r="I2861" s="12" t="s">
        <v>147</v>
      </c>
      <c r="J2861" s="12">
        <v>4.32</v>
      </c>
      <c r="K2861" s="12" t="s">
        <v>23</v>
      </c>
      <c r="L2861">
        <f t="shared" si="88"/>
        <v>5</v>
      </c>
      <c r="M2861">
        <f>MATCH(H:H,[1]价格表!$B$4:$B$35,0)</f>
        <v>11</v>
      </c>
      <c r="N2861" s="4">
        <f>IF(J2861&lt;=0.3,INDEX([1]价格表!$B$4:$I$31,M2861,2),IF(AND(J2861&gt;0.3,J2861&lt;=1),INDEX([1]价格表!$B$4:$I$31,M2861,3),IF(AND(J2861&gt;1,J2861&lt;=2.2),INDEX([1]价格表!$B$4:$I$31,M2861,4),IF(AND(J2861&gt;2.2,J2861&lt;=3.3),INDEX([1]价格表!$B$4:$I$31,M2861,5),IF(AND(J2861&gt;3.3,J2861&lt;=4),INDEX([1]价格表!$B$4:$I$31,M2861,6),IF(AND(J2861&gt;4,J2861&lt;=5.5),INDEX([1]价格表!$B$4:$I$31,M2861,7),IF(J2861&gt;5.5,2.6+INDEX([1]价格表!$B$4:$I$31,M2861,8)*L2861)))))))</f>
        <v>3.8</v>
      </c>
      <c r="O2861" s="3"/>
      <c r="P2861" s="3"/>
      <c r="Q2861" s="3">
        <f t="shared" si="89"/>
        <v>0</v>
      </c>
    </row>
    <row r="2862" spans="1:17">
      <c r="A2862" s="11">
        <v>4607154196727</v>
      </c>
      <c r="B2862" s="1" t="s">
        <v>19</v>
      </c>
      <c r="C2862" s="12">
        <v>20210227</v>
      </c>
      <c r="D2862" s="12">
        <v>610538201209</v>
      </c>
      <c r="E2862" s="12" t="s">
        <v>19</v>
      </c>
      <c r="F2862" s="12">
        <v>20210309</v>
      </c>
      <c r="G2862" s="12" t="s">
        <v>20</v>
      </c>
      <c r="H2862" s="12" t="s">
        <v>119</v>
      </c>
      <c r="I2862" s="12" t="s">
        <v>120</v>
      </c>
      <c r="J2862" s="12">
        <v>4.82</v>
      </c>
      <c r="K2862" s="12" t="s">
        <v>23</v>
      </c>
      <c r="L2862">
        <f t="shared" si="88"/>
        <v>5</v>
      </c>
      <c r="M2862">
        <f>MATCH(H:H,[1]价格表!$B$4:$B$35,0)</f>
        <v>6</v>
      </c>
      <c r="N2862" s="4">
        <f>IF(J2862&lt;=0.3,INDEX([1]价格表!$B$4:$I$31,M2862,2),IF(AND(J2862&gt;0.3,J2862&lt;=1),INDEX([1]价格表!$B$4:$I$31,M2862,3),IF(AND(J2862&gt;1,J2862&lt;=2.2),INDEX([1]价格表!$B$4:$I$31,M2862,4),IF(AND(J2862&gt;2.2,J2862&lt;=3.3),INDEX([1]价格表!$B$4:$I$31,M2862,5),IF(AND(J2862&gt;3.3,J2862&lt;=4),INDEX([1]价格表!$B$4:$I$31,M2862,6),IF(AND(J2862&gt;4,J2862&lt;=5.5),INDEX([1]价格表!$B$4:$I$31,M2862,7),IF(J2862&gt;5.5,2.6+INDEX([1]价格表!$B$4:$I$31,M2862,8)*L2862)))))))</f>
        <v>5.9</v>
      </c>
      <c r="O2862" s="5">
        <v>2.37</v>
      </c>
      <c r="P2862" s="5">
        <v>3.3</v>
      </c>
      <c r="Q2862" s="3">
        <f t="shared" si="89"/>
        <v>-2.6</v>
      </c>
    </row>
    <row r="2863" spans="1:17">
      <c r="A2863" s="11">
        <v>4607154197114</v>
      </c>
      <c r="B2863" s="1" t="s">
        <v>19</v>
      </c>
      <c r="C2863" s="12">
        <v>20210227</v>
      </c>
      <c r="D2863" s="12">
        <v>610538201209</v>
      </c>
      <c r="E2863" s="12" t="s">
        <v>19</v>
      </c>
      <c r="F2863" s="12">
        <v>20210309</v>
      </c>
      <c r="G2863" s="12" t="s">
        <v>20</v>
      </c>
      <c r="H2863" s="12" t="s">
        <v>33</v>
      </c>
      <c r="I2863" s="12" t="s">
        <v>292</v>
      </c>
      <c r="J2863" s="12">
        <v>5.02</v>
      </c>
      <c r="K2863" s="12" t="s">
        <v>23</v>
      </c>
      <c r="L2863">
        <f t="shared" si="88"/>
        <v>6</v>
      </c>
      <c r="M2863">
        <f>MATCH(H:H,[1]价格表!$B$4:$B$35,0)</f>
        <v>7</v>
      </c>
      <c r="N2863" s="4">
        <f>IF(J2863&lt;=0.3,INDEX([1]价格表!$B$4:$I$31,M2863,2),IF(AND(J2863&gt;0.3,J2863&lt;=1),INDEX([1]价格表!$B$4:$I$31,M2863,3),IF(AND(J2863&gt;1,J2863&lt;=2.2),INDEX([1]价格表!$B$4:$I$31,M2863,4),IF(AND(J2863&gt;2.2,J2863&lt;=3.3),INDEX([1]价格表!$B$4:$I$31,M2863,5),IF(AND(J2863&gt;3.3,J2863&lt;=4),INDEX([1]价格表!$B$4:$I$31,M2863,6),IF(AND(J2863&gt;4,J2863&lt;=5.5),INDEX([1]价格表!$B$4:$I$31,M2863,7),IF(J2863&gt;5.5,2.6+INDEX([1]价格表!$B$4:$I$31,M2863,8)*L2863)))))))</f>
        <v>3.8</v>
      </c>
      <c r="O2863" s="3"/>
      <c r="P2863" s="3"/>
      <c r="Q2863" s="3">
        <f t="shared" si="89"/>
        <v>0</v>
      </c>
    </row>
    <row r="2864" spans="1:17">
      <c r="A2864" s="11">
        <v>4607155019966</v>
      </c>
      <c r="B2864" s="1" t="s">
        <v>19</v>
      </c>
      <c r="C2864" s="12">
        <v>20210227</v>
      </c>
      <c r="D2864" s="12">
        <v>610538201209</v>
      </c>
      <c r="E2864" s="12" t="s">
        <v>19</v>
      </c>
      <c r="F2864" s="12">
        <v>20210309</v>
      </c>
      <c r="G2864" s="12" t="s">
        <v>20</v>
      </c>
      <c r="H2864" s="12" t="s">
        <v>21</v>
      </c>
      <c r="I2864" s="12" t="s">
        <v>229</v>
      </c>
      <c r="J2864" s="12">
        <v>4.5</v>
      </c>
      <c r="K2864" s="12" t="s">
        <v>23</v>
      </c>
      <c r="L2864">
        <f t="shared" si="88"/>
        <v>5</v>
      </c>
      <c r="M2864">
        <f>MATCH(H:H,[1]价格表!$B$4:$B$35,0)</f>
        <v>15</v>
      </c>
      <c r="N2864" s="4">
        <f>IF(J2864&lt;=0.3,INDEX([1]价格表!$B$4:$I$31,M2864,2),IF(AND(J2864&gt;0.3,J2864&lt;=1),INDEX([1]价格表!$B$4:$I$31,M2864,3),IF(AND(J2864&gt;1,J2864&lt;=2.2),INDEX([1]价格表!$B$4:$I$31,M2864,4),IF(AND(J2864&gt;2.2,J2864&lt;=3.3),INDEX([1]价格表!$B$4:$I$31,M2864,5),IF(AND(J2864&gt;3.3,J2864&lt;=4),INDEX([1]价格表!$B$4:$I$31,M2864,6),IF(AND(J2864&gt;4,J2864&lt;=5.5),INDEX([1]价格表!$B$4:$I$31,M2864,7),IF(J2864&gt;5.5,2.6+INDEX([1]价格表!$B$4:$I$31,M2864,8)*L2864)))))))</f>
        <v>3.8</v>
      </c>
      <c r="O2864" s="3"/>
      <c r="P2864" s="3"/>
      <c r="Q2864" s="3">
        <f t="shared" si="89"/>
        <v>0</v>
      </c>
    </row>
    <row r="2865" spans="1:17">
      <c r="A2865" s="11">
        <v>4312546613947</v>
      </c>
      <c r="B2865" s="1" t="s">
        <v>19</v>
      </c>
      <c r="C2865" s="12">
        <v>20210227</v>
      </c>
      <c r="D2865" s="12">
        <v>610538201209</v>
      </c>
      <c r="E2865" s="12" t="s">
        <v>19</v>
      </c>
      <c r="F2865" s="12">
        <v>20210309</v>
      </c>
      <c r="G2865" s="12" t="s">
        <v>20</v>
      </c>
      <c r="H2865" s="12" t="s">
        <v>119</v>
      </c>
      <c r="I2865" s="12" t="s">
        <v>120</v>
      </c>
      <c r="J2865" s="12">
        <v>1.4</v>
      </c>
      <c r="K2865" s="12" t="s">
        <v>23</v>
      </c>
      <c r="L2865">
        <f t="shared" si="88"/>
        <v>2</v>
      </c>
      <c r="M2865">
        <f>MATCH(H:H,[1]价格表!$B$4:$B$35,0)</f>
        <v>6</v>
      </c>
      <c r="N2865" s="4">
        <f>IF(J2865&lt;=0.3,INDEX([1]价格表!$B$4:$I$31,M2865,2),IF(AND(J2865&gt;0.3,J2865&lt;=1),INDEX([1]价格表!$B$4:$I$31,M2865,3),IF(AND(J2865&gt;1,J2865&lt;=2.2),INDEX([1]价格表!$B$4:$I$31,M2865,4),IF(AND(J2865&gt;2.2,J2865&lt;=3.3),INDEX([1]价格表!$B$4:$I$31,M2865,5),IF(AND(J2865&gt;3.3,J2865&lt;=4),INDEX([1]价格表!$B$4:$I$31,M2865,6),IF(AND(J2865&gt;4,J2865&lt;=5.5),INDEX([1]价格表!$B$4:$I$31,M2865,7),IF(J2865&gt;5.5,2.6+INDEX([1]价格表!$B$4:$I$31,M2865,8)*L2865)))))))</f>
        <v>2.95</v>
      </c>
      <c r="O2865" s="3"/>
      <c r="P2865" s="3"/>
      <c r="Q2865" s="3">
        <f t="shared" si="89"/>
        <v>0</v>
      </c>
    </row>
    <row r="2866" spans="1:17">
      <c r="A2866" s="11">
        <v>4312548218776</v>
      </c>
      <c r="B2866" s="1" t="s">
        <v>19</v>
      </c>
      <c r="C2866" s="12">
        <v>20210227</v>
      </c>
      <c r="D2866" s="12">
        <v>610538201209</v>
      </c>
      <c r="E2866" s="12" t="s">
        <v>19</v>
      </c>
      <c r="F2866" s="12">
        <v>20210309</v>
      </c>
      <c r="G2866" s="12" t="s">
        <v>20</v>
      </c>
      <c r="H2866" s="12" t="s">
        <v>129</v>
      </c>
      <c r="I2866" s="12" t="s">
        <v>130</v>
      </c>
      <c r="J2866" s="12">
        <v>1.36</v>
      </c>
      <c r="K2866" s="12" t="s">
        <v>23</v>
      </c>
      <c r="L2866">
        <f t="shared" si="88"/>
        <v>2</v>
      </c>
      <c r="M2866">
        <f>MATCH(H:H,[1]价格表!$B$4:$B$35,0)</f>
        <v>18</v>
      </c>
      <c r="N2866" s="4">
        <f>IF(J2866&lt;=0.3,INDEX([1]价格表!$B$4:$I$31,M2866,2),IF(AND(J2866&gt;0.3,J2866&lt;=1),INDEX([1]价格表!$B$4:$I$31,M2866,3),IF(AND(J2866&gt;1,J2866&lt;=2.2),INDEX([1]价格表!$B$4:$I$31,M2866,4),IF(AND(J2866&gt;2.2,J2866&lt;=3.3),INDEX([1]价格表!$B$4:$I$31,M2866,5),IF(AND(J2866&gt;3.3,J2866&lt;=4),INDEX([1]价格表!$B$4:$I$31,M2866,6),IF(AND(J2866&gt;4,J2866&lt;=5.5),INDEX([1]价格表!$B$4:$I$31,M2866,7),IF(J2866&gt;5.5,2.6+INDEX([1]价格表!$B$4:$I$31,M2866,8)*L2866)))))))</f>
        <v>3.25</v>
      </c>
      <c r="O2866" s="3"/>
      <c r="P2866" s="3"/>
      <c r="Q2866" s="3">
        <f t="shared" si="89"/>
        <v>0</v>
      </c>
    </row>
    <row r="2867" spans="1:17">
      <c r="A2867" s="11">
        <v>4607154196120</v>
      </c>
      <c r="B2867" s="1" t="s">
        <v>19</v>
      </c>
      <c r="C2867" s="12">
        <v>20210227</v>
      </c>
      <c r="D2867" s="12">
        <v>610538201209</v>
      </c>
      <c r="E2867" s="12" t="s">
        <v>19</v>
      </c>
      <c r="F2867" s="12">
        <v>20210309</v>
      </c>
      <c r="G2867" s="12" t="s">
        <v>20</v>
      </c>
      <c r="H2867" s="12" t="s">
        <v>119</v>
      </c>
      <c r="I2867" s="12" t="s">
        <v>120</v>
      </c>
      <c r="J2867" s="12">
        <v>2.39</v>
      </c>
      <c r="K2867" s="12" t="s">
        <v>23</v>
      </c>
      <c r="L2867">
        <f t="shared" si="88"/>
        <v>3</v>
      </c>
      <c r="M2867">
        <f>MATCH(H:H,[1]价格表!$B$4:$B$35,0)</f>
        <v>6</v>
      </c>
      <c r="N2867" s="4">
        <f>IF(J2867&lt;=0.3,INDEX([1]价格表!$B$4:$I$31,M2867,2),IF(AND(J2867&gt;0.3,J2867&lt;=1),INDEX([1]价格表!$B$4:$I$31,M2867,3),IF(AND(J2867&gt;1,J2867&lt;=2.2),INDEX([1]价格表!$B$4:$I$31,M2867,4),IF(AND(J2867&gt;2.2,J2867&lt;=3.3),INDEX([1]价格表!$B$4:$I$31,M2867,5),IF(AND(J2867&gt;3.3,J2867&lt;=4),INDEX([1]价格表!$B$4:$I$31,M2867,6),IF(AND(J2867&gt;4,J2867&lt;=5.5),INDEX([1]价格表!$B$4:$I$31,M2867,7),IF(J2867&gt;5.5,2.6+INDEX([1]价格表!$B$4:$I$31,M2867,8)*L2867)))))))</f>
        <v>3.3</v>
      </c>
      <c r="O2867" s="3"/>
      <c r="P2867" s="3"/>
      <c r="Q2867" s="3">
        <f t="shared" si="89"/>
        <v>0</v>
      </c>
    </row>
    <row r="2868" spans="1:17">
      <c r="A2868" s="11">
        <v>4607154196210</v>
      </c>
      <c r="B2868" s="1" t="s">
        <v>19</v>
      </c>
      <c r="C2868" s="12">
        <v>20210227</v>
      </c>
      <c r="D2868" s="12">
        <v>610538201209</v>
      </c>
      <c r="E2868" s="12" t="s">
        <v>19</v>
      </c>
      <c r="F2868" s="12">
        <v>20210309</v>
      </c>
      <c r="G2868" s="12" t="s">
        <v>20</v>
      </c>
      <c r="H2868" s="12" t="s">
        <v>119</v>
      </c>
      <c r="I2868" s="12" t="s">
        <v>120</v>
      </c>
      <c r="J2868" s="12">
        <v>2.39</v>
      </c>
      <c r="K2868" s="12" t="s">
        <v>23</v>
      </c>
      <c r="L2868">
        <f t="shared" si="88"/>
        <v>3</v>
      </c>
      <c r="M2868">
        <f>MATCH(H:H,[1]价格表!$B$4:$B$35,0)</f>
        <v>6</v>
      </c>
      <c r="N2868" s="4">
        <f>IF(J2868&lt;=0.3,INDEX([1]价格表!$B$4:$I$31,M2868,2),IF(AND(J2868&gt;0.3,J2868&lt;=1),INDEX([1]价格表!$B$4:$I$31,M2868,3),IF(AND(J2868&gt;1,J2868&lt;=2.2),INDEX([1]价格表!$B$4:$I$31,M2868,4),IF(AND(J2868&gt;2.2,J2868&lt;=3.3),INDEX([1]价格表!$B$4:$I$31,M2868,5),IF(AND(J2868&gt;3.3,J2868&lt;=4),INDEX([1]价格表!$B$4:$I$31,M2868,6),IF(AND(J2868&gt;4,J2868&lt;=5.5),INDEX([1]价格表!$B$4:$I$31,M2868,7),IF(J2868&gt;5.5,2.6+INDEX([1]价格表!$B$4:$I$31,M2868,8)*L2868)))))))</f>
        <v>3.3</v>
      </c>
      <c r="O2868" s="3"/>
      <c r="P2868" s="3"/>
      <c r="Q2868" s="3">
        <f t="shared" si="89"/>
        <v>0</v>
      </c>
    </row>
    <row r="2869" spans="1:17">
      <c r="A2869" s="11">
        <v>4607154197802</v>
      </c>
      <c r="B2869" s="1" t="s">
        <v>19</v>
      </c>
      <c r="C2869" s="12">
        <v>20210227</v>
      </c>
      <c r="D2869" s="12">
        <v>610538201209</v>
      </c>
      <c r="E2869" s="12" t="s">
        <v>19</v>
      </c>
      <c r="F2869" s="12">
        <v>20210309</v>
      </c>
      <c r="G2869" s="12" t="s">
        <v>20</v>
      </c>
      <c r="H2869" s="12" t="s">
        <v>119</v>
      </c>
      <c r="I2869" s="12" t="s">
        <v>120</v>
      </c>
      <c r="J2869" s="12">
        <v>1.35</v>
      </c>
      <c r="K2869" s="12" t="s">
        <v>23</v>
      </c>
      <c r="L2869">
        <f t="shared" si="88"/>
        <v>2</v>
      </c>
      <c r="M2869">
        <f>MATCH(H:H,[1]价格表!$B$4:$B$35,0)</f>
        <v>6</v>
      </c>
      <c r="N2869" s="4">
        <f>IF(J2869&lt;=0.3,INDEX([1]价格表!$B$4:$I$31,M2869,2),IF(AND(J2869&gt;0.3,J2869&lt;=1),INDEX([1]价格表!$B$4:$I$31,M2869,3),IF(AND(J2869&gt;1,J2869&lt;=2.2),INDEX([1]价格表!$B$4:$I$31,M2869,4),IF(AND(J2869&gt;2.2,J2869&lt;=3.3),INDEX([1]价格表!$B$4:$I$31,M2869,5),IF(AND(J2869&gt;3.3,J2869&lt;=4),INDEX([1]价格表!$B$4:$I$31,M2869,6),IF(AND(J2869&gt;4,J2869&lt;=5.5),INDEX([1]价格表!$B$4:$I$31,M2869,7),IF(J2869&gt;5.5,2.6+INDEX([1]价格表!$B$4:$I$31,M2869,8)*L2869)))))))</f>
        <v>2.95</v>
      </c>
      <c r="O2869" s="3"/>
      <c r="P2869" s="3"/>
      <c r="Q2869" s="3">
        <f t="shared" si="89"/>
        <v>0</v>
      </c>
    </row>
    <row r="2870" spans="1:17">
      <c r="A2870" s="11">
        <v>4607155020140</v>
      </c>
      <c r="B2870" s="1" t="s">
        <v>19</v>
      </c>
      <c r="C2870" s="12">
        <v>20210227</v>
      </c>
      <c r="D2870" s="12">
        <v>610538201209</v>
      </c>
      <c r="E2870" s="12" t="s">
        <v>19</v>
      </c>
      <c r="F2870" s="12">
        <v>20210309</v>
      </c>
      <c r="G2870" s="12" t="s">
        <v>20</v>
      </c>
      <c r="H2870" s="12" t="s">
        <v>157</v>
      </c>
      <c r="I2870" s="12" t="s">
        <v>176</v>
      </c>
      <c r="J2870" s="12">
        <v>2.06</v>
      </c>
      <c r="K2870" s="12" t="s">
        <v>23</v>
      </c>
      <c r="L2870">
        <f t="shared" si="88"/>
        <v>3</v>
      </c>
      <c r="M2870">
        <f>MATCH(H:H,[1]价格表!$B$4:$B$35,0)</f>
        <v>26</v>
      </c>
      <c r="N2870" s="4">
        <f>IF(J2870&lt;=0.3,INDEX([1]价格表!$B$4:$I$31,M2870,2),IF(AND(J2870&gt;0.3,J2870&lt;=1),INDEX([1]价格表!$B$4:$I$31,M2870,3),IF(AND(J2870&gt;1,J2870&lt;=2.2),INDEX([1]价格表!$B$4:$I$31,M2870,4),IF(AND(J2870&gt;2.2,J2870&lt;=3.3),INDEX([1]价格表!$B$4:$I$31,M2870,5),IF(AND(J2870&gt;3.3,J2870&lt;=4),INDEX([1]价格表!$B$4:$I$31,M2870,6),IF(AND(J2870&gt;4,J2870&lt;=5.5),INDEX([1]价格表!$B$4:$I$31,M2870,7),IF(J2870&gt;5.5,2.6+INDEX([1]价格表!$B$4:$I$31,M2870,8)*L2870)))))))</f>
        <v>2.15</v>
      </c>
      <c r="O2870" s="3"/>
      <c r="P2870" s="3"/>
      <c r="Q2870" s="3">
        <f t="shared" si="89"/>
        <v>0</v>
      </c>
    </row>
    <row r="2871" spans="1:17">
      <c r="A2871" s="11">
        <v>4607154194231</v>
      </c>
      <c r="B2871" s="1" t="s">
        <v>19</v>
      </c>
      <c r="C2871" s="12">
        <v>20210227</v>
      </c>
      <c r="D2871" s="12">
        <v>610538201209</v>
      </c>
      <c r="E2871" s="12" t="s">
        <v>19</v>
      </c>
      <c r="F2871" s="12">
        <v>20210309</v>
      </c>
      <c r="G2871" s="12" t="s">
        <v>20</v>
      </c>
      <c r="H2871" s="12" t="s">
        <v>29</v>
      </c>
      <c r="I2871" s="12" t="s">
        <v>145</v>
      </c>
      <c r="J2871" s="12">
        <v>6.28</v>
      </c>
      <c r="K2871" s="12" t="s">
        <v>23</v>
      </c>
      <c r="L2871">
        <f t="shared" si="88"/>
        <v>7</v>
      </c>
      <c r="M2871">
        <f>MATCH(H:H,[1]价格表!$B$4:$B$35,0)</f>
        <v>3</v>
      </c>
      <c r="N2871" s="4">
        <f>IF(J2871&lt;=0.3,INDEX([1]价格表!$B$4:$I$31,M2871,2),IF(AND(J2871&gt;0.3,J2871&lt;=1),INDEX([1]价格表!$B$4:$I$31,M2871,3),IF(AND(J2871&gt;1,J2871&lt;=2.2),INDEX([1]价格表!$B$4:$I$31,M2871,4),IF(AND(J2871&gt;2.2,J2871&lt;=3.3),INDEX([1]价格表!$B$4:$I$31,M2871,5),IF(AND(J2871&gt;3.3,J2871&lt;=4),INDEX([1]价格表!$B$4:$I$31,M2871,6),IF(AND(J2871&gt;4,J2871&lt;=5.5),INDEX([1]价格表!$B$4:$I$31,M2871,7),IF(J2871&gt;5.5,2.6+INDEX([1]价格表!$B$4:$I$31,M2871,8)*L2871)))))))</f>
        <v>9.25</v>
      </c>
      <c r="O2871" s="3"/>
      <c r="P2871" s="3"/>
      <c r="Q2871" s="3">
        <f t="shared" si="89"/>
        <v>0</v>
      </c>
    </row>
    <row r="2872" spans="1:17">
      <c r="A2872" s="11">
        <v>4607154196936</v>
      </c>
      <c r="B2872" s="1" t="s">
        <v>19</v>
      </c>
      <c r="C2872" s="12">
        <v>20210227</v>
      </c>
      <c r="D2872" s="12">
        <v>610538201209</v>
      </c>
      <c r="E2872" s="12" t="s">
        <v>19</v>
      </c>
      <c r="F2872" s="12">
        <v>20210309</v>
      </c>
      <c r="G2872" s="12" t="s">
        <v>20</v>
      </c>
      <c r="H2872" s="12" t="s">
        <v>54</v>
      </c>
      <c r="I2872" s="12" t="s">
        <v>55</v>
      </c>
      <c r="J2872" s="12">
        <v>6.28</v>
      </c>
      <c r="K2872" s="12" t="s">
        <v>23</v>
      </c>
      <c r="L2872">
        <f t="shared" si="88"/>
        <v>7</v>
      </c>
      <c r="M2872">
        <f>MATCH(H:H,[1]价格表!$B$4:$B$35,0)</f>
        <v>10</v>
      </c>
      <c r="N2872" s="4">
        <f>IF(J2872&lt;=0.3,INDEX([1]价格表!$B$4:$I$31,M2872,2),IF(AND(J2872&gt;0.3,J2872&lt;=1),INDEX([1]价格表!$B$4:$I$31,M2872,3),IF(AND(J2872&gt;1,J2872&lt;=2.2),INDEX([1]价格表!$B$4:$I$31,M2872,4),IF(AND(J2872&gt;2.2,J2872&lt;=3.3),INDEX([1]价格表!$B$4:$I$31,M2872,5),IF(AND(J2872&gt;3.3,J2872&lt;=4),INDEX([1]价格表!$B$4:$I$31,M2872,6),IF(AND(J2872&gt;4,J2872&lt;=5.5),INDEX([1]价格表!$B$4:$I$31,M2872,7),IF(J2872&gt;5.5,2.6+INDEX([1]价格表!$B$4:$I$31,M2872,8)*L2872)))))))</f>
        <v>9.25</v>
      </c>
      <c r="O2872" s="3"/>
      <c r="P2872" s="3"/>
      <c r="Q2872" s="3">
        <f t="shared" si="89"/>
        <v>0</v>
      </c>
    </row>
    <row r="2873" spans="1:17">
      <c r="A2873" s="11">
        <v>4607154196627</v>
      </c>
      <c r="B2873" s="1" t="s">
        <v>19</v>
      </c>
      <c r="C2873" s="12">
        <v>20210227</v>
      </c>
      <c r="D2873" s="12">
        <v>610538201209</v>
      </c>
      <c r="E2873" s="12" t="s">
        <v>19</v>
      </c>
      <c r="F2873" s="12">
        <v>20210309</v>
      </c>
      <c r="G2873" s="12" t="s">
        <v>20</v>
      </c>
      <c r="H2873" s="12" t="s">
        <v>119</v>
      </c>
      <c r="I2873" s="12" t="s">
        <v>120</v>
      </c>
      <c r="J2873" s="12">
        <v>6.62</v>
      </c>
      <c r="K2873" s="12" t="s">
        <v>23</v>
      </c>
      <c r="L2873">
        <f t="shared" si="88"/>
        <v>7</v>
      </c>
      <c r="M2873">
        <f>MATCH(H:H,[1]价格表!$B$4:$B$35,0)</f>
        <v>6</v>
      </c>
      <c r="N2873" s="4">
        <f>IF(J2873&lt;=0.3,INDEX([1]价格表!$B$4:$I$31,M2873,2),IF(AND(J2873&gt;0.3,J2873&lt;=1),INDEX([1]价格表!$B$4:$I$31,M2873,3),IF(AND(J2873&gt;1,J2873&lt;=2.2),INDEX([1]价格表!$B$4:$I$31,M2873,4),IF(AND(J2873&gt;2.2,J2873&lt;=3.3),INDEX([1]价格表!$B$4:$I$31,M2873,5),IF(AND(J2873&gt;3.3,J2873&lt;=4),INDEX([1]价格表!$B$4:$I$31,M2873,6),IF(AND(J2873&gt;4,J2873&lt;=5.5),INDEX([1]价格表!$B$4:$I$31,M2873,7),IF(J2873&gt;5.5,2.6+INDEX([1]价格表!$B$4:$I$31,M2873,8)*L2873)))))))</f>
        <v>9.25</v>
      </c>
      <c r="O2873" s="3"/>
      <c r="P2873" s="3"/>
      <c r="Q2873" s="3">
        <f t="shared" si="89"/>
        <v>0</v>
      </c>
    </row>
    <row r="2874" spans="1:17">
      <c r="A2874" s="11">
        <v>4312540899455</v>
      </c>
      <c r="B2874" s="1" t="s">
        <v>19</v>
      </c>
      <c r="C2874" s="12">
        <v>20210228</v>
      </c>
      <c r="D2874" s="12">
        <v>610538201209</v>
      </c>
      <c r="E2874" s="12" t="s">
        <v>19</v>
      </c>
      <c r="F2874" s="12">
        <v>20210310</v>
      </c>
      <c r="G2874" s="12" t="s">
        <v>20</v>
      </c>
      <c r="H2874" s="12" t="s">
        <v>40</v>
      </c>
      <c r="I2874" s="12" t="s">
        <v>190</v>
      </c>
      <c r="J2874" s="12">
        <v>0.25</v>
      </c>
      <c r="K2874" s="12" t="s">
        <v>23</v>
      </c>
      <c r="L2874">
        <f t="shared" si="88"/>
        <v>1</v>
      </c>
      <c r="M2874">
        <f>MATCH(H:H,[1]价格表!$B$4:$B$35,0)</f>
        <v>9</v>
      </c>
      <c r="N2874" s="4">
        <f>IF(J2874&lt;=0.3,INDEX([1]价格表!$B$4:$I$31,M2874,2),IF(AND(J2874&gt;0.3,J2874&lt;=1),INDEX([1]价格表!$B$4:$I$31,M2874,3),IF(AND(J2874&gt;1,J2874&lt;=2.2),INDEX([1]价格表!$B$4:$I$31,M2874,4),IF(AND(J2874&gt;2.2,J2874&lt;=3.3),INDEX([1]价格表!$B$4:$I$31,M2874,5),IF(AND(J2874&gt;3.3,J2874&lt;=4),INDEX([1]价格表!$B$4:$I$31,M2874,6),IF(AND(J2874&gt;4,J2874&lt;=5.5),INDEX([1]价格表!$B$4:$I$31,M2874,7),IF(J2874&gt;5.5,2.6+INDEX([1]价格表!$B$4:$I$31,M2874,8)*L2874)))))))</f>
        <v>1.65</v>
      </c>
      <c r="O2874" s="3"/>
      <c r="P2874" s="3"/>
      <c r="Q2874" s="3">
        <f t="shared" si="89"/>
        <v>0</v>
      </c>
    </row>
    <row r="2875" spans="1:17">
      <c r="A2875" s="11">
        <v>4312550130723</v>
      </c>
      <c r="B2875" s="1" t="s">
        <v>19</v>
      </c>
      <c r="C2875" s="12">
        <v>20210228</v>
      </c>
      <c r="D2875" s="12">
        <v>610538201209</v>
      </c>
      <c r="E2875" s="12" t="s">
        <v>19</v>
      </c>
      <c r="F2875" s="12">
        <v>20210310</v>
      </c>
      <c r="G2875" s="12" t="s">
        <v>20</v>
      </c>
      <c r="H2875" s="12" t="s">
        <v>119</v>
      </c>
      <c r="I2875" s="12" t="s">
        <v>120</v>
      </c>
      <c r="J2875" s="12">
        <v>0.25</v>
      </c>
      <c r="K2875" s="12" t="s">
        <v>23</v>
      </c>
      <c r="L2875">
        <f t="shared" si="88"/>
        <v>1</v>
      </c>
      <c r="M2875">
        <f>MATCH(H:H,[1]价格表!$B$4:$B$35,0)</f>
        <v>6</v>
      </c>
      <c r="N2875" s="4">
        <f>IF(J2875&lt;=0.3,INDEX([1]价格表!$B$4:$I$31,M2875,2),IF(AND(J2875&gt;0.3,J2875&lt;=1),INDEX([1]价格表!$B$4:$I$31,M2875,3),IF(AND(J2875&gt;1,J2875&lt;=2.2),INDEX([1]价格表!$B$4:$I$31,M2875,4),IF(AND(J2875&gt;2.2,J2875&lt;=3.3),INDEX([1]价格表!$B$4:$I$31,M2875,5),IF(AND(J2875&gt;3.3,J2875&lt;=4),INDEX([1]价格表!$B$4:$I$31,M2875,6),IF(AND(J2875&gt;4,J2875&lt;=5.5),INDEX([1]价格表!$B$4:$I$31,M2875,7),IF(J2875&gt;5.5,2.6+INDEX([1]价格表!$B$4:$I$31,M2875,8)*L2875)))))))</f>
        <v>2.45</v>
      </c>
      <c r="O2875" s="3"/>
      <c r="P2875" s="3"/>
      <c r="Q2875" s="3">
        <f t="shared" si="89"/>
        <v>0</v>
      </c>
    </row>
    <row r="2876" spans="1:17">
      <c r="A2876" s="11">
        <v>4312550130722</v>
      </c>
      <c r="B2876" s="1" t="s">
        <v>19</v>
      </c>
      <c r="C2876" s="12">
        <v>20210228</v>
      </c>
      <c r="D2876" s="12">
        <v>610538201209</v>
      </c>
      <c r="E2876" s="12" t="s">
        <v>19</v>
      </c>
      <c r="F2876" s="12">
        <v>20210310</v>
      </c>
      <c r="G2876" s="12" t="s">
        <v>20</v>
      </c>
      <c r="H2876" s="12" t="s">
        <v>38</v>
      </c>
      <c r="I2876" s="12" t="s">
        <v>184</v>
      </c>
      <c r="J2876" s="12">
        <v>0.76</v>
      </c>
      <c r="K2876" s="12" t="s">
        <v>23</v>
      </c>
      <c r="L2876">
        <f t="shared" si="88"/>
        <v>1</v>
      </c>
      <c r="M2876">
        <f>MATCH(H:H,[1]价格表!$B$4:$B$35,0)</f>
        <v>5</v>
      </c>
      <c r="N2876" s="4">
        <f>IF(J2876&lt;=0.3,INDEX([1]价格表!$B$4:$I$31,M2876,2),IF(AND(J2876&gt;0.3,J2876&lt;=1),INDEX([1]价格表!$B$4:$I$31,M2876,3),IF(AND(J2876&gt;1,J2876&lt;=2.2),INDEX([1]价格表!$B$4:$I$31,M2876,4),IF(AND(J2876&gt;2.2,J2876&lt;=3.3),INDEX([1]价格表!$B$4:$I$31,M2876,5),IF(AND(J2876&gt;3.3,J2876&lt;=4),INDEX([1]价格表!$B$4:$I$31,M2876,6),IF(AND(J2876&gt;4,J2876&lt;=5.5),INDEX([1]价格表!$B$4:$I$31,M2876,7),IF(J2876&gt;5.5,2.6+INDEX([1]价格表!$B$4:$I$31,M2876,8)*L2876)))))))</f>
        <v>1.8</v>
      </c>
      <c r="O2876" s="3"/>
      <c r="P2876" s="3"/>
      <c r="Q2876" s="3">
        <f t="shared" si="89"/>
        <v>0</v>
      </c>
    </row>
    <row r="2877" spans="1:17">
      <c r="A2877" s="11">
        <v>4312550151168</v>
      </c>
      <c r="B2877" s="1" t="s">
        <v>19</v>
      </c>
      <c r="C2877" s="12">
        <v>20210228</v>
      </c>
      <c r="D2877" s="12">
        <v>610538201209</v>
      </c>
      <c r="E2877" s="12" t="s">
        <v>19</v>
      </c>
      <c r="F2877" s="12">
        <v>20210310</v>
      </c>
      <c r="G2877" s="12" t="s">
        <v>20</v>
      </c>
      <c r="H2877" s="12" t="s">
        <v>24</v>
      </c>
      <c r="I2877" s="12" t="s">
        <v>111</v>
      </c>
      <c r="J2877" s="12">
        <v>2.04</v>
      </c>
      <c r="K2877" s="12" t="s">
        <v>23</v>
      </c>
      <c r="L2877">
        <f t="shared" si="88"/>
        <v>3</v>
      </c>
      <c r="M2877">
        <f>MATCH(H:H,[1]价格表!$B$4:$B$35,0)</f>
        <v>1</v>
      </c>
      <c r="N2877" s="4">
        <f>IF(J2877&lt;=0.3,INDEX([1]价格表!$B$4:$I$31,M2877,2),IF(AND(J2877&gt;0.3,J2877&lt;=1),INDEX([1]价格表!$B$4:$I$31,M2877,3),IF(AND(J2877&gt;1,J2877&lt;=2.2),INDEX([1]价格表!$B$4:$I$31,M2877,4),IF(AND(J2877&gt;2.2,J2877&lt;=3.3),INDEX([1]价格表!$B$4:$I$31,M2877,5),IF(AND(J2877&gt;3.3,J2877&lt;=4),INDEX([1]价格表!$B$4:$I$31,M2877,6),IF(AND(J2877&gt;4,J2877&lt;=5.5),INDEX([1]价格表!$B$4:$I$31,M2877,7),IF(J2877&gt;5.5,2.6+INDEX([1]价格表!$B$4:$I$31,M2877,8)*L2877)))))))</f>
        <v>2.15</v>
      </c>
      <c r="O2877" s="3"/>
      <c r="P2877" s="3"/>
      <c r="Q2877" s="3">
        <f t="shared" si="89"/>
        <v>0</v>
      </c>
    </row>
    <row r="2878" spans="1:17">
      <c r="A2878" s="11">
        <v>4312550151169</v>
      </c>
      <c r="B2878" s="1" t="s">
        <v>19</v>
      </c>
      <c r="C2878" s="12">
        <v>20210228</v>
      </c>
      <c r="D2878" s="12">
        <v>610538201209</v>
      </c>
      <c r="E2878" s="12" t="s">
        <v>19</v>
      </c>
      <c r="F2878" s="12">
        <v>20210310</v>
      </c>
      <c r="G2878" s="12" t="s">
        <v>20</v>
      </c>
      <c r="H2878" s="12" t="s">
        <v>24</v>
      </c>
      <c r="I2878" s="12" t="s">
        <v>25</v>
      </c>
      <c r="J2878" s="12">
        <v>0.76</v>
      </c>
      <c r="K2878" s="12" t="s">
        <v>23</v>
      </c>
      <c r="L2878">
        <f t="shared" si="88"/>
        <v>1</v>
      </c>
      <c r="M2878">
        <f>MATCH(H:H,[1]价格表!$B$4:$B$35,0)</f>
        <v>1</v>
      </c>
      <c r="N2878" s="4">
        <f>IF(J2878&lt;=0.3,INDEX([1]价格表!$B$4:$I$31,M2878,2),IF(AND(J2878&gt;0.3,J2878&lt;=1),INDEX([1]价格表!$B$4:$I$31,M2878,3),IF(AND(J2878&gt;1,J2878&lt;=2.2),INDEX([1]价格表!$B$4:$I$31,M2878,4),IF(AND(J2878&gt;2.2,J2878&lt;=3.3),INDEX([1]价格表!$B$4:$I$31,M2878,5),IF(AND(J2878&gt;3.3,J2878&lt;=4),INDEX([1]价格表!$B$4:$I$31,M2878,6),IF(AND(J2878&gt;4,J2878&lt;=5.5),INDEX([1]价格表!$B$4:$I$31,M2878,7),IF(J2878&gt;5.5,2.6+INDEX([1]价格表!$B$4:$I$31,M2878,8)*L2878)))))))</f>
        <v>1.8</v>
      </c>
      <c r="O2878" s="3"/>
      <c r="P2878" s="3"/>
      <c r="Q2878" s="3">
        <f t="shared" si="89"/>
        <v>0</v>
      </c>
    </row>
    <row r="2879" spans="1:17">
      <c r="A2879" s="11">
        <v>4312559386462</v>
      </c>
      <c r="B2879" s="1" t="s">
        <v>19</v>
      </c>
      <c r="C2879" s="12">
        <v>20210228</v>
      </c>
      <c r="D2879" s="12">
        <v>610538201209</v>
      </c>
      <c r="E2879" s="12" t="s">
        <v>19</v>
      </c>
      <c r="F2879" s="12">
        <v>20210310</v>
      </c>
      <c r="G2879" s="12" t="s">
        <v>20</v>
      </c>
      <c r="H2879" s="12" t="s">
        <v>24</v>
      </c>
      <c r="I2879" s="12" t="s">
        <v>25</v>
      </c>
      <c r="J2879" s="12">
        <v>0.68</v>
      </c>
      <c r="K2879" s="12" t="s">
        <v>23</v>
      </c>
      <c r="L2879">
        <f t="shared" si="88"/>
        <v>1</v>
      </c>
      <c r="M2879">
        <f>MATCH(H:H,[1]价格表!$B$4:$B$35,0)</f>
        <v>1</v>
      </c>
      <c r="N2879" s="4">
        <f>IF(J2879&lt;=0.3,INDEX([1]价格表!$B$4:$I$31,M2879,2),IF(AND(J2879&gt;0.3,J2879&lt;=1),INDEX([1]价格表!$B$4:$I$31,M2879,3),IF(AND(J2879&gt;1,J2879&lt;=2.2),INDEX([1]价格表!$B$4:$I$31,M2879,4),IF(AND(J2879&gt;2.2,J2879&lt;=3.3),INDEX([1]价格表!$B$4:$I$31,M2879,5),IF(AND(J2879&gt;3.3,J2879&lt;=4),INDEX([1]价格表!$B$4:$I$31,M2879,6),IF(AND(J2879&gt;4,J2879&lt;=5.5),INDEX([1]价格表!$B$4:$I$31,M2879,7),IF(J2879&gt;5.5,2.6+INDEX([1]价格表!$B$4:$I$31,M2879,8)*L2879)))))))</f>
        <v>1.8</v>
      </c>
      <c r="O2879" s="3"/>
      <c r="P2879" s="3"/>
      <c r="Q2879" s="3">
        <f t="shared" si="89"/>
        <v>0</v>
      </c>
    </row>
    <row r="2880" spans="1:17">
      <c r="A2880" s="11">
        <v>4312559386463</v>
      </c>
      <c r="B2880" s="1" t="s">
        <v>19</v>
      </c>
      <c r="C2880" s="12">
        <v>20210228</v>
      </c>
      <c r="D2880" s="12">
        <v>610538201209</v>
      </c>
      <c r="E2880" s="12" t="s">
        <v>19</v>
      </c>
      <c r="F2880" s="12">
        <v>20210310</v>
      </c>
      <c r="G2880" s="12" t="s">
        <v>20</v>
      </c>
      <c r="H2880" s="12" t="s">
        <v>24</v>
      </c>
      <c r="I2880" s="12" t="s">
        <v>74</v>
      </c>
      <c r="J2880" s="12">
        <v>0.86</v>
      </c>
      <c r="K2880" s="12" t="s">
        <v>23</v>
      </c>
      <c r="L2880">
        <f t="shared" si="88"/>
        <v>1</v>
      </c>
      <c r="M2880">
        <f>MATCH(H:H,[1]价格表!$B$4:$B$35,0)</f>
        <v>1</v>
      </c>
      <c r="N2880" s="4">
        <f>IF(J2880&lt;=0.3,INDEX([1]价格表!$B$4:$I$31,M2880,2),IF(AND(J2880&gt;0.3,J2880&lt;=1),INDEX([1]价格表!$B$4:$I$31,M2880,3),IF(AND(J2880&gt;1,J2880&lt;=2.2),INDEX([1]价格表!$B$4:$I$31,M2880,4),IF(AND(J2880&gt;2.2,J2880&lt;=3.3),INDEX([1]价格表!$B$4:$I$31,M2880,5),IF(AND(J2880&gt;3.3,J2880&lt;=4),INDEX([1]价格表!$B$4:$I$31,M2880,6),IF(AND(J2880&gt;4,J2880&lt;=5.5),INDEX([1]价格表!$B$4:$I$31,M2880,7),IF(J2880&gt;5.5,2.6+INDEX([1]价格表!$B$4:$I$31,M2880,8)*L2880)))))))</f>
        <v>1.8</v>
      </c>
      <c r="O2880" s="3"/>
      <c r="P2880" s="3"/>
      <c r="Q2880" s="3">
        <f t="shared" si="89"/>
        <v>0</v>
      </c>
    </row>
    <row r="2881" spans="1:17">
      <c r="A2881" s="11">
        <v>4312559386464</v>
      </c>
      <c r="B2881" s="1" t="s">
        <v>19</v>
      </c>
      <c r="C2881" s="12">
        <v>20210228</v>
      </c>
      <c r="D2881" s="12">
        <v>610538201209</v>
      </c>
      <c r="E2881" s="12" t="s">
        <v>19</v>
      </c>
      <c r="F2881" s="12">
        <v>20210310</v>
      </c>
      <c r="G2881" s="12" t="s">
        <v>20</v>
      </c>
      <c r="H2881" s="12" t="s">
        <v>24</v>
      </c>
      <c r="I2881" s="12" t="s">
        <v>25</v>
      </c>
      <c r="J2881" s="12">
        <v>0.8</v>
      </c>
      <c r="K2881" s="12" t="s">
        <v>23</v>
      </c>
      <c r="L2881">
        <f t="shared" si="88"/>
        <v>1</v>
      </c>
      <c r="M2881">
        <f>MATCH(H:H,[1]价格表!$B$4:$B$35,0)</f>
        <v>1</v>
      </c>
      <c r="N2881" s="4">
        <f>IF(J2881&lt;=0.3,INDEX([1]价格表!$B$4:$I$31,M2881,2),IF(AND(J2881&gt;0.3,J2881&lt;=1),INDEX([1]价格表!$B$4:$I$31,M2881,3),IF(AND(J2881&gt;1,J2881&lt;=2.2),INDEX([1]价格表!$B$4:$I$31,M2881,4),IF(AND(J2881&gt;2.2,J2881&lt;=3.3),INDEX([1]价格表!$B$4:$I$31,M2881,5),IF(AND(J2881&gt;3.3,J2881&lt;=4),INDEX([1]价格表!$B$4:$I$31,M2881,6),IF(AND(J2881&gt;4,J2881&lt;=5.5),INDEX([1]价格表!$B$4:$I$31,M2881,7),IF(J2881&gt;5.5,2.6+INDEX([1]价格表!$B$4:$I$31,M2881,8)*L2881)))))))</f>
        <v>1.8</v>
      </c>
      <c r="O2881" s="3"/>
      <c r="P2881" s="3"/>
      <c r="Q2881" s="3">
        <f t="shared" si="89"/>
        <v>0</v>
      </c>
    </row>
    <row r="2882" spans="1:17">
      <c r="A2882" s="11">
        <v>4312559415944</v>
      </c>
      <c r="B2882" s="1" t="s">
        <v>19</v>
      </c>
      <c r="C2882" s="12">
        <v>20210228</v>
      </c>
      <c r="D2882" s="12">
        <v>610538201209</v>
      </c>
      <c r="E2882" s="12" t="s">
        <v>19</v>
      </c>
      <c r="F2882" s="12">
        <v>20210310</v>
      </c>
      <c r="G2882" s="12" t="s">
        <v>20</v>
      </c>
      <c r="H2882" s="12" t="s">
        <v>43</v>
      </c>
      <c r="I2882" s="12" t="s">
        <v>44</v>
      </c>
      <c r="J2882" s="12">
        <v>0.5</v>
      </c>
      <c r="K2882" s="12" t="s">
        <v>23</v>
      </c>
      <c r="L2882">
        <f t="shared" si="88"/>
        <v>1</v>
      </c>
      <c r="M2882">
        <f>MATCH(H:H,[1]价格表!$B$4:$B$35,0)</f>
        <v>4</v>
      </c>
      <c r="N2882" s="4">
        <f>IF(J2882&lt;=0.3,INDEX([1]价格表!$B$4:$I$31,M2882,2),IF(AND(J2882&gt;0.3,J2882&lt;=1),INDEX([1]价格表!$B$4:$I$31,M2882,3),IF(AND(J2882&gt;1,J2882&lt;=2.2),INDEX([1]价格表!$B$4:$I$31,M2882,4),IF(AND(J2882&gt;2.2,J2882&lt;=3.3),INDEX([1]价格表!$B$4:$I$31,M2882,5),IF(AND(J2882&gt;3.3,J2882&lt;=4),INDEX([1]价格表!$B$4:$I$31,M2882,6),IF(AND(J2882&gt;4,J2882&lt;=5.5),INDEX([1]价格表!$B$4:$I$31,M2882,7),IF(J2882&gt;5.5,2.6+INDEX([1]价格表!$B$4:$I$31,M2882,8)*L2882)))))))</f>
        <v>1.8</v>
      </c>
      <c r="O2882" s="3"/>
      <c r="P2882" s="3"/>
      <c r="Q2882" s="3">
        <f t="shared" si="89"/>
        <v>0</v>
      </c>
    </row>
    <row r="2883" spans="1:17">
      <c r="A2883" s="11">
        <v>4312559415945</v>
      </c>
      <c r="B2883" s="1" t="s">
        <v>19</v>
      </c>
      <c r="C2883" s="12">
        <v>20210228</v>
      </c>
      <c r="D2883" s="12">
        <v>610538201209</v>
      </c>
      <c r="E2883" s="12" t="s">
        <v>19</v>
      </c>
      <c r="F2883" s="12">
        <v>20210310</v>
      </c>
      <c r="G2883" s="12" t="s">
        <v>20</v>
      </c>
      <c r="H2883" s="12" t="s">
        <v>43</v>
      </c>
      <c r="I2883" s="12" t="s">
        <v>44</v>
      </c>
      <c r="J2883" s="12">
        <v>1.5</v>
      </c>
      <c r="K2883" s="12" t="s">
        <v>23</v>
      </c>
      <c r="L2883">
        <f t="shared" si="88"/>
        <v>2</v>
      </c>
      <c r="M2883">
        <f>MATCH(H:H,[1]价格表!$B$4:$B$35,0)</f>
        <v>4</v>
      </c>
      <c r="N2883" s="4">
        <f>IF(J2883&lt;=0.3,INDEX([1]价格表!$B$4:$I$31,M2883,2),IF(AND(J2883&gt;0.3,J2883&lt;=1),INDEX([1]价格表!$B$4:$I$31,M2883,3),IF(AND(J2883&gt;1,J2883&lt;=2.2),INDEX([1]价格表!$B$4:$I$31,M2883,4),IF(AND(J2883&gt;2.2,J2883&lt;=3.3),INDEX([1]价格表!$B$4:$I$31,M2883,5),IF(AND(J2883&gt;3.3,J2883&lt;=4),INDEX([1]价格表!$B$4:$I$31,M2883,6),IF(AND(J2883&gt;4,J2883&lt;=5.5),INDEX([1]价格表!$B$4:$I$31,M2883,7),IF(J2883&gt;5.5,2.6+INDEX([1]价格表!$B$4:$I$31,M2883,8)*L2883)))))))</f>
        <v>2.15</v>
      </c>
      <c r="O2883" s="3"/>
      <c r="P2883" s="3"/>
      <c r="Q2883" s="3">
        <f t="shared" si="89"/>
        <v>0</v>
      </c>
    </row>
    <row r="2884" spans="1:17">
      <c r="A2884" s="11">
        <v>4312559415946</v>
      </c>
      <c r="B2884" s="1" t="s">
        <v>19</v>
      </c>
      <c r="C2884" s="12">
        <v>20210228</v>
      </c>
      <c r="D2884" s="12">
        <v>610538201209</v>
      </c>
      <c r="E2884" s="12" t="s">
        <v>19</v>
      </c>
      <c r="F2884" s="12">
        <v>20210310</v>
      </c>
      <c r="G2884" s="12" t="s">
        <v>20</v>
      </c>
      <c r="H2884" s="12" t="s">
        <v>43</v>
      </c>
      <c r="I2884" s="12" t="s">
        <v>199</v>
      </c>
      <c r="J2884" s="12">
        <v>2.03</v>
      </c>
      <c r="K2884" s="12" t="s">
        <v>23</v>
      </c>
      <c r="L2884">
        <f t="shared" ref="L2884:L2947" si="90">ROUNDUP(J2884,0)</f>
        <v>3</v>
      </c>
      <c r="M2884">
        <f>MATCH(H:H,[1]价格表!$B$4:$B$35,0)</f>
        <v>4</v>
      </c>
      <c r="N2884" s="4">
        <f>IF(J2884&lt;=0.3,INDEX([1]价格表!$B$4:$I$31,M2884,2),IF(AND(J2884&gt;0.3,J2884&lt;=1),INDEX([1]价格表!$B$4:$I$31,M2884,3),IF(AND(J2884&gt;1,J2884&lt;=2.2),INDEX([1]价格表!$B$4:$I$31,M2884,4),IF(AND(J2884&gt;2.2,J2884&lt;=3.3),INDEX([1]价格表!$B$4:$I$31,M2884,5),IF(AND(J2884&gt;3.3,J2884&lt;=4),INDEX([1]价格表!$B$4:$I$31,M2884,6),IF(AND(J2884&gt;4,J2884&lt;=5.5),INDEX([1]价格表!$B$4:$I$31,M2884,7),IF(J2884&gt;5.5,2.6+INDEX([1]价格表!$B$4:$I$31,M2884,8)*L2884)))))))</f>
        <v>2.15</v>
      </c>
      <c r="O2884" s="3"/>
      <c r="P2884" s="3"/>
      <c r="Q2884" s="3">
        <f t="shared" ref="Q2884:Q2947" si="91">IF(P2884&gt;0,P2884-N2884,0)</f>
        <v>0</v>
      </c>
    </row>
    <row r="2885" spans="1:17">
      <c r="A2885" s="11">
        <v>4312559415947</v>
      </c>
      <c r="B2885" s="1" t="s">
        <v>19</v>
      </c>
      <c r="C2885" s="12">
        <v>20210228</v>
      </c>
      <c r="D2885" s="12">
        <v>610538201209</v>
      </c>
      <c r="E2885" s="12" t="s">
        <v>19</v>
      </c>
      <c r="F2885" s="12">
        <v>20210310</v>
      </c>
      <c r="G2885" s="12" t="s">
        <v>20</v>
      </c>
      <c r="H2885" s="12" t="s">
        <v>43</v>
      </c>
      <c r="I2885" s="12" t="s">
        <v>87</v>
      </c>
      <c r="J2885" s="12">
        <v>1.42</v>
      </c>
      <c r="K2885" s="12" t="s">
        <v>23</v>
      </c>
      <c r="L2885">
        <f t="shared" si="90"/>
        <v>2</v>
      </c>
      <c r="M2885">
        <f>MATCH(H:H,[1]价格表!$B$4:$B$35,0)</f>
        <v>4</v>
      </c>
      <c r="N2885" s="4">
        <f>IF(J2885&lt;=0.3,INDEX([1]价格表!$B$4:$I$31,M2885,2),IF(AND(J2885&gt;0.3,J2885&lt;=1),INDEX([1]价格表!$B$4:$I$31,M2885,3),IF(AND(J2885&gt;1,J2885&lt;=2.2),INDEX([1]价格表!$B$4:$I$31,M2885,4),IF(AND(J2885&gt;2.2,J2885&lt;=3.3),INDEX([1]价格表!$B$4:$I$31,M2885,5),IF(AND(J2885&gt;3.3,J2885&lt;=4),INDEX([1]价格表!$B$4:$I$31,M2885,6),IF(AND(J2885&gt;4,J2885&lt;=5.5),INDEX([1]价格表!$B$4:$I$31,M2885,7),IF(J2885&gt;5.5,2.6+INDEX([1]价格表!$B$4:$I$31,M2885,8)*L2885)))))))</f>
        <v>2.15</v>
      </c>
      <c r="O2885" s="3"/>
      <c r="P2885" s="3"/>
      <c r="Q2885" s="3">
        <f t="shared" si="91"/>
        <v>0</v>
      </c>
    </row>
    <row r="2886" spans="1:17">
      <c r="A2886" s="11">
        <v>4312559415948</v>
      </c>
      <c r="B2886" s="1" t="s">
        <v>19</v>
      </c>
      <c r="C2886" s="12">
        <v>20210228</v>
      </c>
      <c r="D2886" s="12">
        <v>610538201209</v>
      </c>
      <c r="E2886" s="12" t="s">
        <v>19</v>
      </c>
      <c r="F2886" s="12">
        <v>20210310</v>
      </c>
      <c r="G2886" s="12" t="s">
        <v>20</v>
      </c>
      <c r="H2886" s="12" t="s">
        <v>125</v>
      </c>
      <c r="I2886" s="12" t="s">
        <v>126</v>
      </c>
      <c r="J2886" s="12">
        <v>0.48</v>
      </c>
      <c r="K2886" s="12" t="s">
        <v>23</v>
      </c>
      <c r="L2886">
        <f t="shared" si="90"/>
        <v>1</v>
      </c>
      <c r="M2886">
        <f>MATCH(H:H,[1]价格表!$B$4:$B$35,0)</f>
        <v>22</v>
      </c>
      <c r="N2886" s="4">
        <f>IF(J2886&lt;=0.3,INDEX([1]价格表!$B$4:$I$31,M2886,2),IF(AND(J2886&gt;0.3,J2886&lt;=1),INDEX([1]价格表!$B$4:$I$31,M2886,3),IF(AND(J2886&gt;1,J2886&lt;=2.2),INDEX([1]价格表!$B$4:$I$31,M2886,4),IF(AND(J2886&gt;2.2,J2886&lt;=3.3),INDEX([1]价格表!$B$4:$I$31,M2886,5),IF(AND(J2886&gt;3.3,J2886&lt;=4),INDEX([1]价格表!$B$4:$I$31,M2886,6),IF(AND(J2886&gt;4,J2886&lt;=5.5),INDEX([1]价格表!$B$4:$I$31,M2886,7),IF(J2886&gt;5.5,2.6+INDEX([1]价格表!$B$4:$I$31,M2886,8)*L2886)))))))</f>
        <v>1.8</v>
      </c>
      <c r="O2886" s="3"/>
      <c r="P2886" s="3"/>
      <c r="Q2886" s="3">
        <f t="shared" si="91"/>
        <v>0</v>
      </c>
    </row>
    <row r="2887" spans="1:17">
      <c r="A2887" s="11">
        <v>4312559415949</v>
      </c>
      <c r="B2887" s="1" t="s">
        <v>19</v>
      </c>
      <c r="C2887" s="12">
        <v>20210228</v>
      </c>
      <c r="D2887" s="12">
        <v>610538201209</v>
      </c>
      <c r="E2887" s="12" t="s">
        <v>19</v>
      </c>
      <c r="F2887" s="12">
        <v>20210310</v>
      </c>
      <c r="G2887" s="12" t="s">
        <v>20</v>
      </c>
      <c r="H2887" s="12" t="s">
        <v>226</v>
      </c>
      <c r="I2887" s="12" t="s">
        <v>269</v>
      </c>
      <c r="J2887" s="12">
        <v>0.96</v>
      </c>
      <c r="K2887" s="12" t="s">
        <v>23</v>
      </c>
      <c r="L2887">
        <f t="shared" si="90"/>
        <v>1</v>
      </c>
      <c r="M2887">
        <f>MATCH(H:H,[1]价格表!$B$4:$B$35,0)</f>
        <v>25</v>
      </c>
      <c r="N2887" s="4">
        <f>IF(J2887&lt;=0.3,INDEX([1]价格表!$B$4:$I$31,M2887,2),IF(AND(J2887&gt;0.3,J2887&lt;=1),INDEX([1]价格表!$B$4:$I$31,M2887,3),IF(AND(J2887&gt;1,J2887&lt;=2.2),INDEX([1]价格表!$B$4:$I$31,M2887,4),IF(AND(J2887&gt;2.2,J2887&lt;=3.3),INDEX([1]价格表!$B$4:$I$31,M2887,5),IF(AND(J2887&gt;3.3,J2887&lt;=4),INDEX([1]价格表!$B$4:$I$31,M2887,6),IF(AND(J2887&gt;4,J2887&lt;=5.5),INDEX([1]价格表!$B$4:$I$31,M2887,7),IF(J2887&gt;5.5,2.6+INDEX([1]价格表!$B$4:$I$31,M2887,8)*L2887)))))))</f>
        <v>1.8</v>
      </c>
      <c r="O2887" s="3"/>
      <c r="P2887" s="3"/>
      <c r="Q2887" s="3">
        <f t="shared" si="91"/>
        <v>0</v>
      </c>
    </row>
    <row r="2888" spans="1:17">
      <c r="A2888" s="11">
        <v>4312559415950</v>
      </c>
      <c r="B2888" s="1" t="s">
        <v>19</v>
      </c>
      <c r="C2888" s="12">
        <v>20210228</v>
      </c>
      <c r="D2888" s="12">
        <v>610538201209</v>
      </c>
      <c r="E2888" s="12" t="s">
        <v>19</v>
      </c>
      <c r="F2888" s="12">
        <v>20210310</v>
      </c>
      <c r="G2888" s="12" t="s">
        <v>20</v>
      </c>
      <c r="H2888" s="12" t="s">
        <v>40</v>
      </c>
      <c r="I2888" s="12" t="s">
        <v>118</v>
      </c>
      <c r="J2888" s="12">
        <v>0.86</v>
      </c>
      <c r="K2888" s="12" t="s">
        <v>23</v>
      </c>
      <c r="L2888">
        <f t="shared" si="90"/>
        <v>1</v>
      </c>
      <c r="M2888">
        <f>MATCH(H:H,[1]价格表!$B$4:$B$35,0)</f>
        <v>9</v>
      </c>
      <c r="N2888" s="4">
        <f>IF(J2888&lt;=0.3,INDEX([1]价格表!$B$4:$I$31,M2888,2),IF(AND(J2888&gt;0.3,J2888&lt;=1),INDEX([1]价格表!$B$4:$I$31,M2888,3),IF(AND(J2888&gt;1,J2888&lt;=2.2),INDEX([1]价格表!$B$4:$I$31,M2888,4),IF(AND(J2888&gt;2.2,J2888&lt;=3.3),INDEX([1]价格表!$B$4:$I$31,M2888,5),IF(AND(J2888&gt;3.3,J2888&lt;=4),INDEX([1]价格表!$B$4:$I$31,M2888,6),IF(AND(J2888&gt;4,J2888&lt;=5.5),INDEX([1]价格表!$B$4:$I$31,M2888,7),IF(J2888&gt;5.5,2.6+INDEX([1]价格表!$B$4:$I$31,M2888,8)*L2888)))))))</f>
        <v>1.8</v>
      </c>
      <c r="O2888" s="3"/>
      <c r="P2888" s="3"/>
      <c r="Q2888" s="3">
        <f t="shared" si="91"/>
        <v>0</v>
      </c>
    </row>
    <row r="2889" spans="1:17">
      <c r="A2889" s="11">
        <v>4312559415951</v>
      </c>
      <c r="B2889" s="1" t="s">
        <v>19</v>
      </c>
      <c r="C2889" s="12">
        <v>20210228</v>
      </c>
      <c r="D2889" s="12">
        <v>610538201209</v>
      </c>
      <c r="E2889" s="12" t="s">
        <v>19</v>
      </c>
      <c r="F2889" s="12">
        <v>20210310</v>
      </c>
      <c r="G2889" s="12" t="s">
        <v>20</v>
      </c>
      <c r="H2889" s="12" t="s">
        <v>226</v>
      </c>
      <c r="I2889" s="12" t="s">
        <v>269</v>
      </c>
      <c r="J2889" s="12">
        <v>0.85</v>
      </c>
      <c r="K2889" s="12" t="s">
        <v>23</v>
      </c>
      <c r="L2889">
        <f t="shared" si="90"/>
        <v>1</v>
      </c>
      <c r="M2889">
        <f>MATCH(H:H,[1]价格表!$B$4:$B$35,0)</f>
        <v>25</v>
      </c>
      <c r="N2889" s="4">
        <f>IF(J2889&lt;=0.3,INDEX([1]价格表!$B$4:$I$31,M2889,2),IF(AND(J2889&gt;0.3,J2889&lt;=1),INDEX([1]价格表!$B$4:$I$31,M2889,3),IF(AND(J2889&gt;1,J2889&lt;=2.2),INDEX([1]价格表!$B$4:$I$31,M2889,4),IF(AND(J2889&gt;2.2,J2889&lt;=3.3),INDEX([1]价格表!$B$4:$I$31,M2889,5),IF(AND(J2889&gt;3.3,J2889&lt;=4),INDEX([1]价格表!$B$4:$I$31,M2889,6),IF(AND(J2889&gt;4,J2889&lt;=5.5),INDEX([1]价格表!$B$4:$I$31,M2889,7),IF(J2889&gt;5.5,2.6+INDEX([1]价格表!$B$4:$I$31,M2889,8)*L2889)))))))</f>
        <v>1.8</v>
      </c>
      <c r="O2889" s="3"/>
      <c r="P2889" s="3"/>
      <c r="Q2889" s="3">
        <f t="shared" si="91"/>
        <v>0</v>
      </c>
    </row>
    <row r="2890" spans="1:17">
      <c r="A2890" s="11">
        <v>4312559415952</v>
      </c>
      <c r="B2890" s="1" t="s">
        <v>19</v>
      </c>
      <c r="C2890" s="12">
        <v>20210228</v>
      </c>
      <c r="D2890" s="12">
        <v>610538201209</v>
      </c>
      <c r="E2890" s="12" t="s">
        <v>19</v>
      </c>
      <c r="F2890" s="12">
        <v>20210310</v>
      </c>
      <c r="G2890" s="12" t="s">
        <v>20</v>
      </c>
      <c r="H2890" s="12" t="s">
        <v>149</v>
      </c>
      <c r="I2890" s="12" t="s">
        <v>152</v>
      </c>
      <c r="J2890" s="12">
        <v>0.94</v>
      </c>
      <c r="K2890" s="12" t="s">
        <v>23</v>
      </c>
      <c r="L2890">
        <f t="shared" si="90"/>
        <v>1</v>
      </c>
      <c r="M2890">
        <f>MATCH(H:H,[1]价格表!$B$4:$B$35,0)</f>
        <v>24</v>
      </c>
      <c r="N2890" s="4">
        <f>IF(J2890&lt;=0.3,INDEX([1]价格表!$B$4:$I$31,M2890,2),IF(AND(J2890&gt;0.3,J2890&lt;=1),INDEX([1]价格表!$B$4:$I$31,M2890,3),IF(AND(J2890&gt;1,J2890&lt;=2.2),INDEX([1]价格表!$B$4:$I$31,M2890,4),IF(AND(J2890&gt;2.2,J2890&lt;=3.3),INDEX([1]价格表!$B$4:$I$31,M2890,5),IF(AND(J2890&gt;3.3,J2890&lt;=4),INDEX([1]价格表!$B$4:$I$31,M2890,6),IF(AND(J2890&gt;4,J2890&lt;=5.5),INDEX([1]价格表!$B$4:$I$31,M2890,7),IF(J2890&gt;5.5,2.6+INDEX([1]价格表!$B$4:$I$31,M2890,8)*L2890)))))))</f>
        <v>1.8</v>
      </c>
      <c r="O2890" s="3"/>
      <c r="P2890" s="3"/>
      <c r="Q2890" s="3">
        <f t="shared" si="91"/>
        <v>0</v>
      </c>
    </row>
    <row r="2891" spans="1:17">
      <c r="A2891" s="11">
        <v>4312559415953</v>
      </c>
      <c r="B2891" s="1" t="s">
        <v>19</v>
      </c>
      <c r="C2891" s="12">
        <v>20210228</v>
      </c>
      <c r="D2891" s="12">
        <v>610538201209</v>
      </c>
      <c r="E2891" s="12" t="s">
        <v>19</v>
      </c>
      <c r="F2891" s="12">
        <v>20210310</v>
      </c>
      <c r="G2891" s="12" t="s">
        <v>20</v>
      </c>
      <c r="H2891" s="12" t="s">
        <v>29</v>
      </c>
      <c r="I2891" s="12" t="s">
        <v>122</v>
      </c>
      <c r="J2891" s="12">
        <v>0.78</v>
      </c>
      <c r="K2891" s="12" t="s">
        <v>23</v>
      </c>
      <c r="L2891">
        <f t="shared" si="90"/>
        <v>1</v>
      </c>
      <c r="M2891">
        <f>MATCH(H:H,[1]价格表!$B$4:$B$35,0)</f>
        <v>3</v>
      </c>
      <c r="N2891" s="4">
        <f>IF(J2891&lt;=0.3,INDEX([1]价格表!$B$4:$I$31,M2891,2),IF(AND(J2891&gt;0.3,J2891&lt;=1),INDEX([1]价格表!$B$4:$I$31,M2891,3),IF(AND(J2891&gt;1,J2891&lt;=2.2),INDEX([1]价格表!$B$4:$I$31,M2891,4),IF(AND(J2891&gt;2.2,J2891&lt;=3.3),INDEX([1]价格表!$B$4:$I$31,M2891,5),IF(AND(J2891&gt;3.3,J2891&lt;=4),INDEX([1]价格表!$B$4:$I$31,M2891,6),IF(AND(J2891&gt;4,J2891&lt;=5.5),INDEX([1]价格表!$B$4:$I$31,M2891,7),IF(J2891&gt;5.5,2.6+INDEX([1]价格表!$B$4:$I$31,M2891,8)*L2891)))))))</f>
        <v>1.8</v>
      </c>
      <c r="O2891" s="3"/>
      <c r="P2891" s="3"/>
      <c r="Q2891" s="3">
        <f t="shared" si="91"/>
        <v>0</v>
      </c>
    </row>
    <row r="2892" spans="1:17">
      <c r="A2892" s="11">
        <v>4312561615103</v>
      </c>
      <c r="B2892" s="1" t="s">
        <v>19</v>
      </c>
      <c r="C2892" s="12">
        <v>20210228</v>
      </c>
      <c r="D2892" s="12">
        <v>610538201209</v>
      </c>
      <c r="E2892" s="12" t="s">
        <v>19</v>
      </c>
      <c r="F2892" s="12">
        <v>20210310</v>
      </c>
      <c r="G2892" s="12" t="s">
        <v>20</v>
      </c>
      <c r="H2892" s="12" t="s">
        <v>24</v>
      </c>
      <c r="I2892" s="12" t="s">
        <v>88</v>
      </c>
      <c r="J2892" s="12">
        <v>1.56</v>
      </c>
      <c r="K2892" s="12" t="s">
        <v>23</v>
      </c>
      <c r="L2892">
        <f t="shared" si="90"/>
        <v>2</v>
      </c>
      <c r="M2892">
        <f>MATCH(H:H,[1]价格表!$B$4:$B$35,0)</f>
        <v>1</v>
      </c>
      <c r="N2892" s="4">
        <f>IF(J2892&lt;=0.3,INDEX([1]价格表!$B$4:$I$31,M2892,2),IF(AND(J2892&gt;0.3,J2892&lt;=1),INDEX([1]价格表!$B$4:$I$31,M2892,3),IF(AND(J2892&gt;1,J2892&lt;=2.2),INDEX([1]价格表!$B$4:$I$31,M2892,4),IF(AND(J2892&gt;2.2,J2892&lt;=3.3),INDEX([1]价格表!$B$4:$I$31,M2892,5),IF(AND(J2892&gt;3.3,J2892&lt;=4),INDEX([1]价格表!$B$4:$I$31,M2892,6),IF(AND(J2892&gt;4,J2892&lt;=5.5),INDEX([1]价格表!$B$4:$I$31,M2892,7),IF(J2892&gt;5.5,2.6+INDEX([1]价格表!$B$4:$I$31,M2892,8)*L2892)))))))</f>
        <v>2.15</v>
      </c>
      <c r="O2892" s="3"/>
      <c r="P2892" s="3"/>
      <c r="Q2892" s="3">
        <f t="shared" si="91"/>
        <v>0</v>
      </c>
    </row>
    <row r="2893" spans="1:17">
      <c r="A2893" s="11">
        <v>4312561615104</v>
      </c>
      <c r="B2893" s="1" t="s">
        <v>19</v>
      </c>
      <c r="C2893" s="12">
        <v>20210228</v>
      </c>
      <c r="D2893" s="12">
        <v>610538201209</v>
      </c>
      <c r="E2893" s="12" t="s">
        <v>19</v>
      </c>
      <c r="F2893" s="12">
        <v>20210310</v>
      </c>
      <c r="G2893" s="12" t="s">
        <v>20</v>
      </c>
      <c r="H2893" s="12" t="s">
        <v>47</v>
      </c>
      <c r="I2893" s="12" t="s">
        <v>195</v>
      </c>
      <c r="J2893" s="12">
        <v>0.77</v>
      </c>
      <c r="K2893" s="12" t="s">
        <v>23</v>
      </c>
      <c r="L2893">
        <f t="shared" si="90"/>
        <v>1</v>
      </c>
      <c r="M2893">
        <f>MATCH(H:H,[1]价格表!$B$4:$B$35,0)</f>
        <v>12</v>
      </c>
      <c r="N2893" s="4">
        <f>IF(J2893&lt;=0.3,INDEX([1]价格表!$B$4:$I$31,M2893,2),IF(AND(J2893&gt;0.3,J2893&lt;=1),INDEX([1]价格表!$B$4:$I$31,M2893,3),IF(AND(J2893&gt;1,J2893&lt;=2.2),INDEX([1]价格表!$B$4:$I$31,M2893,4),IF(AND(J2893&gt;2.2,J2893&lt;=3.3),INDEX([1]价格表!$B$4:$I$31,M2893,5),IF(AND(J2893&gt;3.3,J2893&lt;=4),INDEX([1]价格表!$B$4:$I$31,M2893,6),IF(AND(J2893&gt;4,J2893&lt;=5.5),INDEX([1]价格表!$B$4:$I$31,M2893,7),IF(J2893&gt;5.5,2.6+INDEX([1]价格表!$B$4:$I$31,M2893,8)*L2893)))))))</f>
        <v>1.8</v>
      </c>
      <c r="O2893" s="3"/>
      <c r="P2893" s="3"/>
      <c r="Q2893" s="3">
        <f t="shared" si="91"/>
        <v>0</v>
      </c>
    </row>
    <row r="2894" spans="1:17">
      <c r="A2894" s="11">
        <v>4312561615105</v>
      </c>
      <c r="B2894" s="1" t="s">
        <v>19</v>
      </c>
      <c r="C2894" s="12">
        <v>20210228</v>
      </c>
      <c r="D2894" s="12">
        <v>610538201209</v>
      </c>
      <c r="E2894" s="12" t="s">
        <v>19</v>
      </c>
      <c r="F2894" s="12">
        <v>20210310</v>
      </c>
      <c r="G2894" s="12" t="s">
        <v>20</v>
      </c>
      <c r="H2894" s="12" t="s">
        <v>29</v>
      </c>
      <c r="I2894" s="12" t="s">
        <v>123</v>
      </c>
      <c r="J2894" s="12">
        <v>0.76</v>
      </c>
      <c r="K2894" s="12" t="s">
        <v>23</v>
      </c>
      <c r="L2894">
        <f t="shared" si="90"/>
        <v>1</v>
      </c>
      <c r="M2894">
        <f>MATCH(H:H,[1]价格表!$B$4:$B$35,0)</f>
        <v>3</v>
      </c>
      <c r="N2894" s="4">
        <f>IF(J2894&lt;=0.3,INDEX([1]价格表!$B$4:$I$31,M2894,2),IF(AND(J2894&gt;0.3,J2894&lt;=1),INDEX([1]价格表!$B$4:$I$31,M2894,3),IF(AND(J2894&gt;1,J2894&lt;=2.2),INDEX([1]价格表!$B$4:$I$31,M2894,4),IF(AND(J2894&gt;2.2,J2894&lt;=3.3),INDEX([1]价格表!$B$4:$I$31,M2894,5),IF(AND(J2894&gt;3.3,J2894&lt;=4),INDEX([1]价格表!$B$4:$I$31,M2894,6),IF(AND(J2894&gt;4,J2894&lt;=5.5),INDEX([1]价格表!$B$4:$I$31,M2894,7),IF(J2894&gt;5.5,2.6+INDEX([1]价格表!$B$4:$I$31,M2894,8)*L2894)))))))</f>
        <v>1.8</v>
      </c>
      <c r="O2894" s="3"/>
      <c r="P2894" s="3"/>
      <c r="Q2894" s="3">
        <f t="shared" si="91"/>
        <v>0</v>
      </c>
    </row>
    <row r="2895" spans="1:17">
      <c r="A2895" s="11">
        <v>4312561615106</v>
      </c>
      <c r="B2895" s="1" t="s">
        <v>19</v>
      </c>
      <c r="C2895" s="12">
        <v>20210228</v>
      </c>
      <c r="D2895" s="12">
        <v>610538201209</v>
      </c>
      <c r="E2895" s="12" t="s">
        <v>19</v>
      </c>
      <c r="F2895" s="12">
        <v>20210310</v>
      </c>
      <c r="G2895" s="12" t="s">
        <v>20</v>
      </c>
      <c r="H2895" s="12" t="s">
        <v>31</v>
      </c>
      <c r="I2895" s="12" t="s">
        <v>77</v>
      </c>
      <c r="J2895" s="12">
        <v>0.76</v>
      </c>
      <c r="K2895" s="12" t="s">
        <v>23</v>
      </c>
      <c r="L2895">
        <f t="shared" si="90"/>
        <v>1</v>
      </c>
      <c r="M2895">
        <f>MATCH(H:H,[1]价格表!$B$4:$B$35,0)</f>
        <v>17</v>
      </c>
      <c r="N2895" s="4">
        <f>IF(J2895&lt;=0.3,INDEX([1]价格表!$B$4:$I$31,M2895,2),IF(AND(J2895&gt;0.3,J2895&lt;=1),INDEX([1]价格表!$B$4:$I$31,M2895,3),IF(AND(J2895&gt;1,J2895&lt;=2.2),INDEX([1]价格表!$B$4:$I$31,M2895,4),IF(AND(J2895&gt;2.2,J2895&lt;=3.3),INDEX([1]价格表!$B$4:$I$31,M2895,5),IF(AND(J2895&gt;3.3,J2895&lt;=4),INDEX([1]价格表!$B$4:$I$31,M2895,6),IF(AND(J2895&gt;4,J2895&lt;=5.5),INDEX([1]价格表!$B$4:$I$31,M2895,7),IF(J2895&gt;5.5,2.6+INDEX([1]价格表!$B$4:$I$31,M2895,8)*L2895)))))))</f>
        <v>1.8</v>
      </c>
      <c r="O2895" s="3"/>
      <c r="P2895" s="3"/>
      <c r="Q2895" s="3">
        <f t="shared" si="91"/>
        <v>0</v>
      </c>
    </row>
    <row r="2896" spans="1:17">
      <c r="A2896" s="11">
        <v>4312561615107</v>
      </c>
      <c r="B2896" s="1" t="s">
        <v>19</v>
      </c>
      <c r="C2896" s="12">
        <v>20210228</v>
      </c>
      <c r="D2896" s="12">
        <v>610538201209</v>
      </c>
      <c r="E2896" s="12" t="s">
        <v>19</v>
      </c>
      <c r="F2896" s="12">
        <v>20210310</v>
      </c>
      <c r="G2896" s="12" t="s">
        <v>20</v>
      </c>
      <c r="H2896" s="12" t="s">
        <v>40</v>
      </c>
      <c r="I2896" s="12" t="s">
        <v>268</v>
      </c>
      <c r="J2896" s="12">
        <v>1.42</v>
      </c>
      <c r="K2896" s="12" t="s">
        <v>23</v>
      </c>
      <c r="L2896">
        <f t="shared" si="90"/>
        <v>2</v>
      </c>
      <c r="M2896">
        <f>MATCH(H:H,[1]价格表!$B$4:$B$35,0)</f>
        <v>9</v>
      </c>
      <c r="N2896" s="4">
        <f>IF(J2896&lt;=0.3,INDEX([1]价格表!$B$4:$I$31,M2896,2),IF(AND(J2896&gt;0.3,J2896&lt;=1),INDEX([1]价格表!$B$4:$I$31,M2896,3),IF(AND(J2896&gt;1,J2896&lt;=2.2),INDEX([1]价格表!$B$4:$I$31,M2896,4),IF(AND(J2896&gt;2.2,J2896&lt;=3.3),INDEX([1]价格表!$B$4:$I$31,M2896,5),IF(AND(J2896&gt;3.3,J2896&lt;=4),INDEX([1]价格表!$B$4:$I$31,M2896,6),IF(AND(J2896&gt;4,J2896&lt;=5.5),INDEX([1]价格表!$B$4:$I$31,M2896,7),IF(J2896&gt;5.5,2.6+INDEX([1]价格表!$B$4:$I$31,M2896,8)*L2896)))))))</f>
        <v>2.15</v>
      </c>
      <c r="O2896" s="3"/>
      <c r="P2896" s="3"/>
      <c r="Q2896" s="3">
        <f t="shared" si="91"/>
        <v>0</v>
      </c>
    </row>
    <row r="2897" spans="1:17">
      <c r="A2897" s="11">
        <v>4312561615108</v>
      </c>
      <c r="B2897" s="1" t="s">
        <v>19</v>
      </c>
      <c r="C2897" s="12">
        <v>20210228</v>
      </c>
      <c r="D2897" s="12">
        <v>610538201209</v>
      </c>
      <c r="E2897" s="12" t="s">
        <v>19</v>
      </c>
      <c r="F2897" s="12">
        <v>20210310</v>
      </c>
      <c r="G2897" s="12" t="s">
        <v>20</v>
      </c>
      <c r="H2897" s="12" t="s">
        <v>125</v>
      </c>
      <c r="I2897" s="12" t="s">
        <v>180</v>
      </c>
      <c r="J2897" s="12">
        <v>0.76</v>
      </c>
      <c r="K2897" s="12" t="s">
        <v>23</v>
      </c>
      <c r="L2897">
        <f t="shared" si="90"/>
        <v>1</v>
      </c>
      <c r="M2897">
        <f>MATCH(H:H,[1]价格表!$B$4:$B$35,0)</f>
        <v>22</v>
      </c>
      <c r="N2897" s="4">
        <f>IF(J2897&lt;=0.3,INDEX([1]价格表!$B$4:$I$31,M2897,2),IF(AND(J2897&gt;0.3,J2897&lt;=1),INDEX([1]价格表!$B$4:$I$31,M2897,3),IF(AND(J2897&gt;1,J2897&lt;=2.2),INDEX([1]价格表!$B$4:$I$31,M2897,4),IF(AND(J2897&gt;2.2,J2897&lt;=3.3),INDEX([1]价格表!$B$4:$I$31,M2897,5),IF(AND(J2897&gt;3.3,J2897&lt;=4),INDEX([1]价格表!$B$4:$I$31,M2897,6),IF(AND(J2897&gt;4,J2897&lt;=5.5),INDEX([1]价格表!$B$4:$I$31,M2897,7),IF(J2897&gt;5.5,2.6+INDEX([1]价格表!$B$4:$I$31,M2897,8)*L2897)))))))</f>
        <v>1.8</v>
      </c>
      <c r="O2897" s="3"/>
      <c r="P2897" s="3"/>
      <c r="Q2897" s="3">
        <f t="shared" si="91"/>
        <v>0</v>
      </c>
    </row>
    <row r="2898" spans="1:17">
      <c r="A2898" s="11">
        <v>4312561615109</v>
      </c>
      <c r="B2898" s="1" t="s">
        <v>19</v>
      </c>
      <c r="C2898" s="12">
        <v>20210228</v>
      </c>
      <c r="D2898" s="12">
        <v>610538201209</v>
      </c>
      <c r="E2898" s="12" t="s">
        <v>19</v>
      </c>
      <c r="F2898" s="12">
        <v>20210310</v>
      </c>
      <c r="G2898" s="12" t="s">
        <v>20</v>
      </c>
      <c r="H2898" s="12" t="s">
        <v>27</v>
      </c>
      <c r="I2898" s="12" t="s">
        <v>285</v>
      </c>
      <c r="J2898" s="12">
        <v>0.83</v>
      </c>
      <c r="K2898" s="12" t="s">
        <v>23</v>
      </c>
      <c r="L2898">
        <f t="shared" si="90"/>
        <v>1</v>
      </c>
      <c r="M2898">
        <f>MATCH(H:H,[1]价格表!$B$4:$B$35,0)</f>
        <v>14</v>
      </c>
      <c r="N2898" s="4">
        <f>IF(J2898&lt;=0.3,INDEX([1]价格表!$B$4:$I$31,M2898,2),IF(AND(J2898&gt;0.3,J2898&lt;=1),INDEX([1]价格表!$B$4:$I$31,M2898,3),IF(AND(J2898&gt;1,J2898&lt;=2.2),INDEX([1]价格表!$B$4:$I$31,M2898,4),IF(AND(J2898&gt;2.2,J2898&lt;=3.3),INDEX([1]价格表!$B$4:$I$31,M2898,5),IF(AND(J2898&gt;3.3,J2898&lt;=4),INDEX([1]价格表!$B$4:$I$31,M2898,6),IF(AND(J2898&gt;4,J2898&lt;=5.5),INDEX([1]价格表!$B$4:$I$31,M2898,7),IF(J2898&gt;5.5,2.6+INDEX([1]价格表!$B$4:$I$31,M2898,8)*L2898)))))))</f>
        <v>1.8</v>
      </c>
      <c r="O2898" s="3"/>
      <c r="P2898" s="3"/>
      <c r="Q2898" s="3">
        <f t="shared" si="91"/>
        <v>0</v>
      </c>
    </row>
    <row r="2899" spans="1:17">
      <c r="A2899" s="11">
        <v>4312561615110</v>
      </c>
      <c r="B2899" s="1" t="s">
        <v>19</v>
      </c>
      <c r="C2899" s="12">
        <v>20210228</v>
      </c>
      <c r="D2899" s="12">
        <v>610538201209</v>
      </c>
      <c r="E2899" s="12" t="s">
        <v>19</v>
      </c>
      <c r="F2899" s="12">
        <v>20210310</v>
      </c>
      <c r="G2899" s="12" t="s">
        <v>20</v>
      </c>
      <c r="H2899" s="12" t="s">
        <v>24</v>
      </c>
      <c r="I2899" s="12" t="s">
        <v>56</v>
      </c>
      <c r="J2899" s="12">
        <v>0.79</v>
      </c>
      <c r="K2899" s="12" t="s">
        <v>23</v>
      </c>
      <c r="L2899">
        <f t="shared" si="90"/>
        <v>1</v>
      </c>
      <c r="M2899">
        <f>MATCH(H:H,[1]价格表!$B$4:$B$35,0)</f>
        <v>1</v>
      </c>
      <c r="N2899" s="4">
        <f>IF(J2899&lt;=0.3,INDEX([1]价格表!$B$4:$I$31,M2899,2),IF(AND(J2899&gt;0.3,J2899&lt;=1),INDEX([1]价格表!$B$4:$I$31,M2899,3),IF(AND(J2899&gt;1,J2899&lt;=2.2),INDEX([1]价格表!$B$4:$I$31,M2899,4),IF(AND(J2899&gt;2.2,J2899&lt;=3.3),INDEX([1]价格表!$B$4:$I$31,M2899,5),IF(AND(J2899&gt;3.3,J2899&lt;=4),INDEX([1]价格表!$B$4:$I$31,M2899,6),IF(AND(J2899&gt;4,J2899&lt;=5.5),INDEX([1]价格表!$B$4:$I$31,M2899,7),IF(J2899&gt;5.5,2.6+INDEX([1]价格表!$B$4:$I$31,M2899,8)*L2899)))))))</f>
        <v>1.8</v>
      </c>
      <c r="O2899" s="3"/>
      <c r="P2899" s="3"/>
      <c r="Q2899" s="3">
        <f t="shared" si="91"/>
        <v>0</v>
      </c>
    </row>
    <row r="2900" spans="1:17">
      <c r="A2900" s="11">
        <v>4312561615111</v>
      </c>
      <c r="B2900" s="1" t="s">
        <v>19</v>
      </c>
      <c r="C2900" s="12">
        <v>20210228</v>
      </c>
      <c r="D2900" s="12">
        <v>610538201209</v>
      </c>
      <c r="E2900" s="12" t="s">
        <v>19</v>
      </c>
      <c r="F2900" s="12">
        <v>20210310</v>
      </c>
      <c r="G2900" s="12" t="s">
        <v>20</v>
      </c>
      <c r="H2900" s="12" t="s">
        <v>24</v>
      </c>
      <c r="I2900" s="12" t="s">
        <v>111</v>
      </c>
      <c r="J2900" s="12">
        <v>0.76</v>
      </c>
      <c r="K2900" s="12" t="s">
        <v>23</v>
      </c>
      <c r="L2900">
        <f t="shared" si="90"/>
        <v>1</v>
      </c>
      <c r="M2900">
        <f>MATCH(H:H,[1]价格表!$B$4:$B$35,0)</f>
        <v>1</v>
      </c>
      <c r="N2900" s="4">
        <f>IF(J2900&lt;=0.3,INDEX([1]价格表!$B$4:$I$31,M2900,2),IF(AND(J2900&gt;0.3,J2900&lt;=1),INDEX([1]价格表!$B$4:$I$31,M2900,3),IF(AND(J2900&gt;1,J2900&lt;=2.2),INDEX([1]价格表!$B$4:$I$31,M2900,4),IF(AND(J2900&gt;2.2,J2900&lt;=3.3),INDEX([1]价格表!$B$4:$I$31,M2900,5),IF(AND(J2900&gt;3.3,J2900&lt;=4),INDEX([1]价格表!$B$4:$I$31,M2900,6),IF(AND(J2900&gt;4,J2900&lt;=5.5),INDEX([1]价格表!$B$4:$I$31,M2900,7),IF(J2900&gt;5.5,2.6+INDEX([1]价格表!$B$4:$I$31,M2900,8)*L2900)))))))</f>
        <v>1.8</v>
      </c>
      <c r="O2900" s="3"/>
      <c r="P2900" s="3"/>
      <c r="Q2900" s="3">
        <f t="shared" si="91"/>
        <v>0</v>
      </c>
    </row>
    <row r="2901" spans="1:17">
      <c r="A2901" s="11">
        <v>4312561622828</v>
      </c>
      <c r="B2901" s="1" t="s">
        <v>19</v>
      </c>
      <c r="C2901" s="12">
        <v>20210228</v>
      </c>
      <c r="D2901" s="12">
        <v>610538201209</v>
      </c>
      <c r="E2901" s="12" t="s">
        <v>19</v>
      </c>
      <c r="F2901" s="12">
        <v>20210310</v>
      </c>
      <c r="G2901" s="12" t="s">
        <v>20</v>
      </c>
      <c r="H2901" s="12" t="s">
        <v>24</v>
      </c>
      <c r="I2901" s="12" t="s">
        <v>111</v>
      </c>
      <c r="J2901" s="12">
        <v>0.76</v>
      </c>
      <c r="K2901" s="12" t="s">
        <v>23</v>
      </c>
      <c r="L2901">
        <f t="shared" si="90"/>
        <v>1</v>
      </c>
      <c r="M2901">
        <f>MATCH(H:H,[1]价格表!$B$4:$B$35,0)</f>
        <v>1</v>
      </c>
      <c r="N2901" s="4">
        <f>IF(J2901&lt;=0.3,INDEX([1]价格表!$B$4:$I$31,M2901,2),IF(AND(J2901&gt;0.3,J2901&lt;=1),INDEX([1]价格表!$B$4:$I$31,M2901,3),IF(AND(J2901&gt;1,J2901&lt;=2.2),INDEX([1]价格表!$B$4:$I$31,M2901,4),IF(AND(J2901&gt;2.2,J2901&lt;=3.3),INDEX([1]价格表!$B$4:$I$31,M2901,5),IF(AND(J2901&gt;3.3,J2901&lt;=4),INDEX([1]价格表!$B$4:$I$31,M2901,6),IF(AND(J2901&gt;4,J2901&lt;=5.5),INDEX([1]价格表!$B$4:$I$31,M2901,7),IF(J2901&gt;5.5,2.6+INDEX([1]价格表!$B$4:$I$31,M2901,8)*L2901)))))))</f>
        <v>1.8</v>
      </c>
      <c r="O2901" s="3"/>
      <c r="P2901" s="3"/>
      <c r="Q2901" s="3">
        <f t="shared" si="91"/>
        <v>0</v>
      </c>
    </row>
    <row r="2902" spans="1:17">
      <c r="A2902" s="11">
        <v>4312561622829</v>
      </c>
      <c r="B2902" s="1" t="s">
        <v>19</v>
      </c>
      <c r="C2902" s="12">
        <v>20210228</v>
      </c>
      <c r="D2902" s="12">
        <v>610538201209</v>
      </c>
      <c r="E2902" s="12" t="s">
        <v>19</v>
      </c>
      <c r="F2902" s="12">
        <v>20210310</v>
      </c>
      <c r="G2902" s="12" t="s">
        <v>20</v>
      </c>
      <c r="H2902" s="12" t="s">
        <v>38</v>
      </c>
      <c r="I2902" s="12" t="s">
        <v>224</v>
      </c>
      <c r="J2902" s="12">
        <v>0.8</v>
      </c>
      <c r="K2902" s="12" t="s">
        <v>23</v>
      </c>
      <c r="L2902">
        <f t="shared" si="90"/>
        <v>1</v>
      </c>
      <c r="M2902">
        <f>MATCH(H:H,[1]价格表!$B$4:$B$35,0)</f>
        <v>5</v>
      </c>
      <c r="N2902" s="4">
        <f>IF(J2902&lt;=0.3,INDEX([1]价格表!$B$4:$I$31,M2902,2),IF(AND(J2902&gt;0.3,J2902&lt;=1),INDEX([1]价格表!$B$4:$I$31,M2902,3),IF(AND(J2902&gt;1,J2902&lt;=2.2),INDEX([1]价格表!$B$4:$I$31,M2902,4),IF(AND(J2902&gt;2.2,J2902&lt;=3.3),INDEX([1]价格表!$B$4:$I$31,M2902,5),IF(AND(J2902&gt;3.3,J2902&lt;=4),INDEX([1]价格表!$B$4:$I$31,M2902,6),IF(AND(J2902&gt;4,J2902&lt;=5.5),INDEX([1]价格表!$B$4:$I$31,M2902,7),IF(J2902&gt;5.5,2.6+INDEX([1]价格表!$B$4:$I$31,M2902,8)*L2902)))))))</f>
        <v>1.8</v>
      </c>
      <c r="O2902" s="3"/>
      <c r="P2902" s="3"/>
      <c r="Q2902" s="3">
        <f t="shared" si="91"/>
        <v>0</v>
      </c>
    </row>
    <row r="2903" spans="1:17">
      <c r="A2903" s="11">
        <v>4312561622830</v>
      </c>
      <c r="B2903" s="1" t="s">
        <v>19</v>
      </c>
      <c r="C2903" s="12">
        <v>20210228</v>
      </c>
      <c r="D2903" s="12">
        <v>610538201209</v>
      </c>
      <c r="E2903" s="12" t="s">
        <v>19</v>
      </c>
      <c r="F2903" s="12">
        <v>20210310</v>
      </c>
      <c r="G2903" s="12" t="s">
        <v>20</v>
      </c>
      <c r="H2903" s="12" t="s">
        <v>29</v>
      </c>
      <c r="I2903" s="12" t="s">
        <v>49</v>
      </c>
      <c r="J2903" s="12">
        <v>0.76</v>
      </c>
      <c r="K2903" s="12" t="s">
        <v>23</v>
      </c>
      <c r="L2903">
        <f t="shared" si="90"/>
        <v>1</v>
      </c>
      <c r="M2903">
        <f>MATCH(H:H,[1]价格表!$B$4:$B$35,0)</f>
        <v>3</v>
      </c>
      <c r="N2903" s="4">
        <f>IF(J2903&lt;=0.3,INDEX([1]价格表!$B$4:$I$31,M2903,2),IF(AND(J2903&gt;0.3,J2903&lt;=1),INDEX([1]价格表!$B$4:$I$31,M2903,3),IF(AND(J2903&gt;1,J2903&lt;=2.2),INDEX([1]价格表!$B$4:$I$31,M2903,4),IF(AND(J2903&gt;2.2,J2903&lt;=3.3),INDEX([1]价格表!$B$4:$I$31,M2903,5),IF(AND(J2903&gt;3.3,J2903&lt;=4),INDEX([1]价格表!$B$4:$I$31,M2903,6),IF(AND(J2903&gt;4,J2903&lt;=5.5),INDEX([1]价格表!$B$4:$I$31,M2903,7),IF(J2903&gt;5.5,2.6+INDEX([1]价格表!$B$4:$I$31,M2903,8)*L2903)))))))</f>
        <v>1.8</v>
      </c>
      <c r="O2903" s="3"/>
      <c r="P2903" s="3"/>
      <c r="Q2903" s="3">
        <f t="shared" si="91"/>
        <v>0</v>
      </c>
    </row>
    <row r="2904" spans="1:17">
      <c r="A2904" s="11">
        <v>4312561622831</v>
      </c>
      <c r="B2904" s="1" t="s">
        <v>19</v>
      </c>
      <c r="C2904" s="12">
        <v>20210228</v>
      </c>
      <c r="D2904" s="12">
        <v>610538201209</v>
      </c>
      <c r="E2904" s="12" t="s">
        <v>19</v>
      </c>
      <c r="F2904" s="12">
        <v>20210310</v>
      </c>
      <c r="G2904" s="12" t="s">
        <v>20</v>
      </c>
      <c r="H2904" s="12" t="s">
        <v>24</v>
      </c>
      <c r="I2904" s="12" t="s">
        <v>111</v>
      </c>
      <c r="J2904" s="12">
        <v>0.83</v>
      </c>
      <c r="K2904" s="12" t="s">
        <v>23</v>
      </c>
      <c r="L2904">
        <f t="shared" si="90"/>
        <v>1</v>
      </c>
      <c r="M2904">
        <f>MATCH(H:H,[1]价格表!$B$4:$B$35,0)</f>
        <v>1</v>
      </c>
      <c r="N2904" s="4">
        <f>IF(J2904&lt;=0.3,INDEX([1]价格表!$B$4:$I$31,M2904,2),IF(AND(J2904&gt;0.3,J2904&lt;=1),INDEX([1]价格表!$B$4:$I$31,M2904,3),IF(AND(J2904&gt;1,J2904&lt;=2.2),INDEX([1]价格表!$B$4:$I$31,M2904,4),IF(AND(J2904&gt;2.2,J2904&lt;=3.3),INDEX([1]价格表!$B$4:$I$31,M2904,5),IF(AND(J2904&gt;3.3,J2904&lt;=4),INDEX([1]价格表!$B$4:$I$31,M2904,6),IF(AND(J2904&gt;4,J2904&lt;=5.5),INDEX([1]价格表!$B$4:$I$31,M2904,7),IF(J2904&gt;5.5,2.6+INDEX([1]价格表!$B$4:$I$31,M2904,8)*L2904)))))))</f>
        <v>1.8</v>
      </c>
      <c r="O2904" s="3"/>
      <c r="P2904" s="3"/>
      <c r="Q2904" s="3">
        <f t="shared" si="91"/>
        <v>0</v>
      </c>
    </row>
    <row r="2905" spans="1:17">
      <c r="A2905" s="11">
        <v>4312561622832</v>
      </c>
      <c r="B2905" s="1" t="s">
        <v>19</v>
      </c>
      <c r="C2905" s="12">
        <v>20210228</v>
      </c>
      <c r="D2905" s="12">
        <v>610538201209</v>
      </c>
      <c r="E2905" s="12" t="s">
        <v>19</v>
      </c>
      <c r="F2905" s="12">
        <v>20210310</v>
      </c>
      <c r="G2905" s="12" t="s">
        <v>20</v>
      </c>
      <c r="H2905" s="12" t="s">
        <v>40</v>
      </c>
      <c r="I2905" s="12" t="s">
        <v>190</v>
      </c>
      <c r="J2905" s="12">
        <v>0.76</v>
      </c>
      <c r="K2905" s="12" t="s">
        <v>23</v>
      </c>
      <c r="L2905">
        <f t="shared" si="90"/>
        <v>1</v>
      </c>
      <c r="M2905">
        <f>MATCH(H:H,[1]价格表!$B$4:$B$35,0)</f>
        <v>9</v>
      </c>
      <c r="N2905" s="4">
        <f>IF(J2905&lt;=0.3,INDEX([1]价格表!$B$4:$I$31,M2905,2),IF(AND(J2905&gt;0.3,J2905&lt;=1),INDEX([1]价格表!$B$4:$I$31,M2905,3),IF(AND(J2905&gt;1,J2905&lt;=2.2),INDEX([1]价格表!$B$4:$I$31,M2905,4),IF(AND(J2905&gt;2.2,J2905&lt;=3.3),INDEX([1]价格表!$B$4:$I$31,M2905,5),IF(AND(J2905&gt;3.3,J2905&lt;=4),INDEX([1]价格表!$B$4:$I$31,M2905,6),IF(AND(J2905&gt;4,J2905&lt;=5.5),INDEX([1]价格表!$B$4:$I$31,M2905,7),IF(J2905&gt;5.5,2.6+INDEX([1]价格表!$B$4:$I$31,M2905,8)*L2905)))))))</f>
        <v>1.8</v>
      </c>
      <c r="O2905" s="3"/>
      <c r="P2905" s="3"/>
      <c r="Q2905" s="3">
        <f t="shared" si="91"/>
        <v>0</v>
      </c>
    </row>
    <row r="2906" spans="1:17">
      <c r="A2906" s="11">
        <v>4312561622833</v>
      </c>
      <c r="B2906" s="1" t="s">
        <v>19</v>
      </c>
      <c r="C2906" s="12">
        <v>20210228</v>
      </c>
      <c r="D2906" s="12">
        <v>610538201209</v>
      </c>
      <c r="E2906" s="12" t="s">
        <v>19</v>
      </c>
      <c r="F2906" s="12">
        <v>20210310</v>
      </c>
      <c r="G2906" s="12" t="s">
        <v>20</v>
      </c>
      <c r="H2906" s="12" t="s">
        <v>24</v>
      </c>
      <c r="I2906" s="12" t="s">
        <v>25</v>
      </c>
      <c r="J2906" s="12">
        <v>0.76</v>
      </c>
      <c r="K2906" s="12" t="s">
        <v>23</v>
      </c>
      <c r="L2906">
        <f t="shared" si="90"/>
        <v>1</v>
      </c>
      <c r="M2906">
        <f>MATCH(H:H,[1]价格表!$B$4:$B$35,0)</f>
        <v>1</v>
      </c>
      <c r="N2906" s="4">
        <f>IF(J2906&lt;=0.3,INDEX([1]价格表!$B$4:$I$31,M2906,2),IF(AND(J2906&gt;0.3,J2906&lt;=1),INDEX([1]价格表!$B$4:$I$31,M2906,3),IF(AND(J2906&gt;1,J2906&lt;=2.2),INDEX([1]价格表!$B$4:$I$31,M2906,4),IF(AND(J2906&gt;2.2,J2906&lt;=3.3),INDEX([1]价格表!$B$4:$I$31,M2906,5),IF(AND(J2906&gt;3.3,J2906&lt;=4),INDEX([1]价格表!$B$4:$I$31,M2906,6),IF(AND(J2906&gt;4,J2906&lt;=5.5),INDEX([1]价格表!$B$4:$I$31,M2906,7),IF(J2906&gt;5.5,2.6+INDEX([1]价格表!$B$4:$I$31,M2906,8)*L2906)))))))</f>
        <v>1.8</v>
      </c>
      <c r="O2906" s="3"/>
      <c r="P2906" s="3"/>
      <c r="Q2906" s="3">
        <f t="shared" si="91"/>
        <v>0</v>
      </c>
    </row>
    <row r="2907" spans="1:17">
      <c r="A2907" s="11">
        <v>4312561622834</v>
      </c>
      <c r="B2907" s="1" t="s">
        <v>19</v>
      </c>
      <c r="C2907" s="12">
        <v>20210228</v>
      </c>
      <c r="D2907" s="12">
        <v>610538201209</v>
      </c>
      <c r="E2907" s="12" t="s">
        <v>19</v>
      </c>
      <c r="F2907" s="12">
        <v>20210310</v>
      </c>
      <c r="G2907" s="12" t="s">
        <v>20</v>
      </c>
      <c r="H2907" s="12" t="s">
        <v>24</v>
      </c>
      <c r="I2907" s="12" t="s">
        <v>111</v>
      </c>
      <c r="J2907" s="12">
        <v>0.76</v>
      </c>
      <c r="K2907" s="12" t="s">
        <v>23</v>
      </c>
      <c r="L2907">
        <f t="shared" si="90"/>
        <v>1</v>
      </c>
      <c r="M2907">
        <f>MATCH(H:H,[1]价格表!$B$4:$B$35,0)</f>
        <v>1</v>
      </c>
      <c r="N2907" s="4">
        <f>IF(J2907&lt;=0.3,INDEX([1]价格表!$B$4:$I$31,M2907,2),IF(AND(J2907&gt;0.3,J2907&lt;=1),INDEX([1]价格表!$B$4:$I$31,M2907,3),IF(AND(J2907&gt;1,J2907&lt;=2.2),INDEX([1]价格表!$B$4:$I$31,M2907,4),IF(AND(J2907&gt;2.2,J2907&lt;=3.3),INDEX([1]价格表!$B$4:$I$31,M2907,5),IF(AND(J2907&gt;3.3,J2907&lt;=4),INDEX([1]价格表!$B$4:$I$31,M2907,6),IF(AND(J2907&gt;4,J2907&lt;=5.5),INDEX([1]价格表!$B$4:$I$31,M2907,7),IF(J2907&gt;5.5,2.6+INDEX([1]价格表!$B$4:$I$31,M2907,8)*L2907)))))))</f>
        <v>1.8</v>
      </c>
      <c r="O2907" s="3"/>
      <c r="P2907" s="3"/>
      <c r="Q2907" s="3">
        <f t="shared" si="91"/>
        <v>0</v>
      </c>
    </row>
    <row r="2908" spans="1:17">
      <c r="A2908" s="11">
        <v>4312561622835</v>
      </c>
      <c r="B2908" s="1" t="s">
        <v>19</v>
      </c>
      <c r="C2908" s="12">
        <v>20210228</v>
      </c>
      <c r="D2908" s="12">
        <v>610538201209</v>
      </c>
      <c r="E2908" s="12" t="s">
        <v>19</v>
      </c>
      <c r="F2908" s="12">
        <v>20210310</v>
      </c>
      <c r="G2908" s="12" t="s">
        <v>20</v>
      </c>
      <c r="H2908" s="12" t="s">
        <v>24</v>
      </c>
      <c r="I2908" s="12" t="s">
        <v>70</v>
      </c>
      <c r="J2908" s="12">
        <v>0.76</v>
      </c>
      <c r="K2908" s="12" t="s">
        <v>23</v>
      </c>
      <c r="L2908">
        <f t="shared" si="90"/>
        <v>1</v>
      </c>
      <c r="M2908">
        <f>MATCH(H:H,[1]价格表!$B$4:$B$35,0)</f>
        <v>1</v>
      </c>
      <c r="N2908" s="4">
        <f>IF(J2908&lt;=0.3,INDEX([1]价格表!$B$4:$I$31,M2908,2),IF(AND(J2908&gt;0.3,J2908&lt;=1),INDEX([1]价格表!$B$4:$I$31,M2908,3),IF(AND(J2908&gt;1,J2908&lt;=2.2),INDEX([1]价格表!$B$4:$I$31,M2908,4),IF(AND(J2908&gt;2.2,J2908&lt;=3.3),INDEX([1]价格表!$B$4:$I$31,M2908,5),IF(AND(J2908&gt;3.3,J2908&lt;=4),INDEX([1]价格表!$B$4:$I$31,M2908,6),IF(AND(J2908&gt;4,J2908&lt;=5.5),INDEX([1]价格表!$B$4:$I$31,M2908,7),IF(J2908&gt;5.5,2.6+INDEX([1]价格表!$B$4:$I$31,M2908,8)*L2908)))))))</f>
        <v>1.8</v>
      </c>
      <c r="O2908" s="3"/>
      <c r="P2908" s="3"/>
      <c r="Q2908" s="3">
        <f t="shared" si="91"/>
        <v>0</v>
      </c>
    </row>
    <row r="2909" spans="1:17">
      <c r="A2909" s="11">
        <v>4312561622836</v>
      </c>
      <c r="B2909" s="1" t="s">
        <v>19</v>
      </c>
      <c r="C2909" s="12">
        <v>20210228</v>
      </c>
      <c r="D2909" s="12">
        <v>610538201209</v>
      </c>
      <c r="E2909" s="12" t="s">
        <v>19</v>
      </c>
      <c r="F2909" s="12">
        <v>20210310</v>
      </c>
      <c r="G2909" s="12" t="s">
        <v>20</v>
      </c>
      <c r="H2909" s="12" t="s">
        <v>24</v>
      </c>
      <c r="I2909" s="12" t="s">
        <v>25</v>
      </c>
      <c r="J2909" s="12">
        <v>0.76</v>
      </c>
      <c r="K2909" s="12" t="s">
        <v>23</v>
      </c>
      <c r="L2909">
        <f t="shared" si="90"/>
        <v>1</v>
      </c>
      <c r="M2909">
        <f>MATCH(H:H,[1]价格表!$B$4:$B$35,0)</f>
        <v>1</v>
      </c>
      <c r="N2909" s="4">
        <f>IF(J2909&lt;=0.3,INDEX([1]价格表!$B$4:$I$31,M2909,2),IF(AND(J2909&gt;0.3,J2909&lt;=1),INDEX([1]价格表!$B$4:$I$31,M2909,3),IF(AND(J2909&gt;1,J2909&lt;=2.2),INDEX([1]价格表!$B$4:$I$31,M2909,4),IF(AND(J2909&gt;2.2,J2909&lt;=3.3),INDEX([1]价格表!$B$4:$I$31,M2909,5),IF(AND(J2909&gt;3.3,J2909&lt;=4),INDEX([1]价格表!$B$4:$I$31,M2909,6),IF(AND(J2909&gt;4,J2909&lt;=5.5),INDEX([1]价格表!$B$4:$I$31,M2909,7),IF(J2909&gt;5.5,2.6+INDEX([1]价格表!$B$4:$I$31,M2909,8)*L2909)))))))</f>
        <v>1.8</v>
      </c>
      <c r="O2909" s="3"/>
      <c r="P2909" s="3"/>
      <c r="Q2909" s="3">
        <f t="shared" si="91"/>
        <v>0</v>
      </c>
    </row>
    <row r="2910" spans="1:17">
      <c r="A2910" s="11">
        <v>4312561622837</v>
      </c>
      <c r="B2910" s="1" t="s">
        <v>19</v>
      </c>
      <c r="C2910" s="12">
        <v>20210228</v>
      </c>
      <c r="D2910" s="12">
        <v>610538201209</v>
      </c>
      <c r="E2910" s="12" t="s">
        <v>19</v>
      </c>
      <c r="F2910" s="12">
        <v>20210310</v>
      </c>
      <c r="G2910" s="12" t="s">
        <v>20</v>
      </c>
      <c r="H2910" s="12" t="s">
        <v>24</v>
      </c>
      <c r="I2910" s="12" t="s">
        <v>111</v>
      </c>
      <c r="J2910" s="12">
        <v>0.77</v>
      </c>
      <c r="K2910" s="12" t="s">
        <v>23</v>
      </c>
      <c r="L2910">
        <f t="shared" si="90"/>
        <v>1</v>
      </c>
      <c r="M2910">
        <f>MATCH(H:H,[1]价格表!$B$4:$B$35,0)</f>
        <v>1</v>
      </c>
      <c r="N2910" s="4">
        <f>IF(J2910&lt;=0.3,INDEX([1]价格表!$B$4:$I$31,M2910,2),IF(AND(J2910&gt;0.3,J2910&lt;=1),INDEX([1]价格表!$B$4:$I$31,M2910,3),IF(AND(J2910&gt;1,J2910&lt;=2.2),INDEX([1]价格表!$B$4:$I$31,M2910,4),IF(AND(J2910&gt;2.2,J2910&lt;=3.3),INDEX([1]价格表!$B$4:$I$31,M2910,5),IF(AND(J2910&gt;3.3,J2910&lt;=4),INDEX([1]价格表!$B$4:$I$31,M2910,6),IF(AND(J2910&gt;4,J2910&lt;=5.5),INDEX([1]价格表!$B$4:$I$31,M2910,7),IF(J2910&gt;5.5,2.6+INDEX([1]价格表!$B$4:$I$31,M2910,8)*L2910)))))))</f>
        <v>1.8</v>
      </c>
      <c r="O2910" s="3"/>
      <c r="P2910" s="3"/>
      <c r="Q2910" s="3">
        <f t="shared" si="91"/>
        <v>0</v>
      </c>
    </row>
    <row r="2911" spans="1:17">
      <c r="A2911" s="11">
        <v>4312563533398</v>
      </c>
      <c r="B2911" s="1" t="s">
        <v>19</v>
      </c>
      <c r="C2911" s="12">
        <v>20210228</v>
      </c>
      <c r="D2911" s="12">
        <v>610538201209</v>
      </c>
      <c r="E2911" s="12" t="s">
        <v>19</v>
      </c>
      <c r="F2911" s="12">
        <v>20210310</v>
      </c>
      <c r="G2911" s="12" t="s">
        <v>20</v>
      </c>
      <c r="H2911" s="12" t="s">
        <v>21</v>
      </c>
      <c r="I2911" s="12" t="s">
        <v>57</v>
      </c>
      <c r="J2911" s="12">
        <v>0.76</v>
      </c>
      <c r="K2911" s="12" t="s">
        <v>23</v>
      </c>
      <c r="L2911">
        <f t="shared" si="90"/>
        <v>1</v>
      </c>
      <c r="M2911">
        <f>MATCH(H:H,[1]价格表!$B$4:$B$35,0)</f>
        <v>15</v>
      </c>
      <c r="N2911" s="4">
        <f>IF(J2911&lt;=0.3,INDEX([1]价格表!$B$4:$I$31,M2911,2),IF(AND(J2911&gt;0.3,J2911&lt;=1),INDEX([1]价格表!$B$4:$I$31,M2911,3),IF(AND(J2911&gt;1,J2911&lt;=2.2),INDEX([1]价格表!$B$4:$I$31,M2911,4),IF(AND(J2911&gt;2.2,J2911&lt;=3.3),INDEX([1]价格表!$B$4:$I$31,M2911,5),IF(AND(J2911&gt;3.3,J2911&lt;=4),INDEX([1]价格表!$B$4:$I$31,M2911,6),IF(AND(J2911&gt;4,J2911&lt;=5.5),INDEX([1]价格表!$B$4:$I$31,M2911,7),IF(J2911&gt;5.5,2.6+INDEX([1]价格表!$B$4:$I$31,M2911,8)*L2911)))))))</f>
        <v>1.8</v>
      </c>
      <c r="O2911" s="3"/>
      <c r="P2911" s="3"/>
      <c r="Q2911" s="3">
        <f t="shared" si="91"/>
        <v>0</v>
      </c>
    </row>
    <row r="2912" spans="1:17">
      <c r="A2912" s="11">
        <v>4312563540716</v>
      </c>
      <c r="B2912" s="1" t="s">
        <v>19</v>
      </c>
      <c r="C2912" s="12">
        <v>20210228</v>
      </c>
      <c r="D2912" s="12">
        <v>610538201209</v>
      </c>
      <c r="E2912" s="12" t="s">
        <v>19</v>
      </c>
      <c r="F2912" s="12">
        <v>20210310</v>
      </c>
      <c r="G2912" s="12" t="s">
        <v>20</v>
      </c>
      <c r="H2912" s="12" t="s">
        <v>81</v>
      </c>
      <c r="I2912" s="12" t="s">
        <v>136</v>
      </c>
      <c r="J2912" s="12">
        <v>0.76</v>
      </c>
      <c r="K2912" s="12" t="s">
        <v>23</v>
      </c>
      <c r="L2912">
        <f t="shared" si="90"/>
        <v>1</v>
      </c>
      <c r="M2912">
        <f>MATCH(H:H,[1]价格表!$B$4:$B$35,0)</f>
        <v>16</v>
      </c>
      <c r="N2912" s="4">
        <f>IF(J2912&lt;=0.3,INDEX([1]价格表!$B$4:$I$31,M2912,2),IF(AND(J2912&gt;0.3,J2912&lt;=1),INDEX([1]价格表!$B$4:$I$31,M2912,3),IF(AND(J2912&gt;1,J2912&lt;=2.2),INDEX([1]价格表!$B$4:$I$31,M2912,4),IF(AND(J2912&gt;2.2,J2912&lt;=3.3),INDEX([1]价格表!$B$4:$I$31,M2912,5),IF(AND(J2912&gt;3.3,J2912&lt;=4),INDEX([1]价格表!$B$4:$I$31,M2912,6),IF(AND(J2912&gt;4,J2912&lt;=5.5),INDEX([1]价格表!$B$4:$I$31,M2912,7),IF(J2912&gt;5.5,2.6+INDEX([1]价格表!$B$4:$I$31,M2912,8)*L2912)))))))</f>
        <v>1.8</v>
      </c>
      <c r="O2912" s="3"/>
      <c r="P2912" s="3"/>
      <c r="Q2912" s="3">
        <f t="shared" si="91"/>
        <v>0</v>
      </c>
    </row>
    <row r="2913" spans="1:17">
      <c r="A2913" s="11">
        <v>4312563582476</v>
      </c>
      <c r="B2913" s="1" t="s">
        <v>19</v>
      </c>
      <c r="C2913" s="12">
        <v>20210228</v>
      </c>
      <c r="D2913" s="12">
        <v>610538201209</v>
      </c>
      <c r="E2913" s="12" t="s">
        <v>19</v>
      </c>
      <c r="F2913" s="12">
        <v>20210310</v>
      </c>
      <c r="G2913" s="12" t="s">
        <v>20</v>
      </c>
      <c r="H2913" s="12" t="s">
        <v>24</v>
      </c>
      <c r="I2913" s="12" t="s">
        <v>111</v>
      </c>
      <c r="J2913" s="12">
        <v>0.82</v>
      </c>
      <c r="K2913" s="12" t="s">
        <v>23</v>
      </c>
      <c r="L2913">
        <f t="shared" si="90"/>
        <v>1</v>
      </c>
      <c r="M2913">
        <f>MATCH(H:H,[1]价格表!$B$4:$B$35,0)</f>
        <v>1</v>
      </c>
      <c r="N2913" s="4">
        <f>IF(J2913&lt;=0.3,INDEX([1]价格表!$B$4:$I$31,M2913,2),IF(AND(J2913&gt;0.3,J2913&lt;=1),INDEX([1]价格表!$B$4:$I$31,M2913,3),IF(AND(J2913&gt;1,J2913&lt;=2.2),INDEX([1]价格表!$B$4:$I$31,M2913,4),IF(AND(J2913&gt;2.2,J2913&lt;=3.3),INDEX([1]价格表!$B$4:$I$31,M2913,5),IF(AND(J2913&gt;3.3,J2913&lt;=4),INDEX([1]价格表!$B$4:$I$31,M2913,6),IF(AND(J2913&gt;4,J2913&lt;=5.5),INDEX([1]价格表!$B$4:$I$31,M2913,7),IF(J2913&gt;5.5,2.6+INDEX([1]价格表!$B$4:$I$31,M2913,8)*L2913)))))))</f>
        <v>1.8</v>
      </c>
      <c r="O2913" s="3"/>
      <c r="P2913" s="3"/>
      <c r="Q2913" s="3">
        <f t="shared" si="91"/>
        <v>0</v>
      </c>
    </row>
    <row r="2914" spans="1:17">
      <c r="A2914" s="11">
        <v>4312563582477</v>
      </c>
      <c r="B2914" s="1" t="s">
        <v>19</v>
      </c>
      <c r="C2914" s="12">
        <v>20210228</v>
      </c>
      <c r="D2914" s="12">
        <v>610538201209</v>
      </c>
      <c r="E2914" s="12" t="s">
        <v>19</v>
      </c>
      <c r="F2914" s="12">
        <v>20210310</v>
      </c>
      <c r="G2914" s="12" t="s">
        <v>20</v>
      </c>
      <c r="H2914" s="12" t="s">
        <v>24</v>
      </c>
      <c r="I2914" s="12" t="s">
        <v>56</v>
      </c>
      <c r="J2914" s="12">
        <v>0.76</v>
      </c>
      <c r="K2914" s="12" t="s">
        <v>23</v>
      </c>
      <c r="L2914">
        <f t="shared" si="90"/>
        <v>1</v>
      </c>
      <c r="M2914">
        <f>MATCH(H:H,[1]价格表!$B$4:$B$35,0)</f>
        <v>1</v>
      </c>
      <c r="N2914" s="4">
        <f>IF(J2914&lt;=0.3,INDEX([1]价格表!$B$4:$I$31,M2914,2),IF(AND(J2914&gt;0.3,J2914&lt;=1),INDEX([1]价格表!$B$4:$I$31,M2914,3),IF(AND(J2914&gt;1,J2914&lt;=2.2),INDEX([1]价格表!$B$4:$I$31,M2914,4),IF(AND(J2914&gt;2.2,J2914&lt;=3.3),INDEX([1]价格表!$B$4:$I$31,M2914,5),IF(AND(J2914&gt;3.3,J2914&lt;=4),INDEX([1]价格表!$B$4:$I$31,M2914,6),IF(AND(J2914&gt;4,J2914&lt;=5.5),INDEX([1]价格表!$B$4:$I$31,M2914,7),IF(J2914&gt;5.5,2.6+INDEX([1]价格表!$B$4:$I$31,M2914,8)*L2914)))))))</f>
        <v>1.8</v>
      </c>
      <c r="O2914" s="3"/>
      <c r="P2914" s="3"/>
      <c r="Q2914" s="3">
        <f t="shared" si="91"/>
        <v>0</v>
      </c>
    </row>
    <row r="2915" spans="1:17">
      <c r="A2915" s="11">
        <v>4312567077919</v>
      </c>
      <c r="B2915" s="1" t="s">
        <v>19</v>
      </c>
      <c r="C2915" s="12">
        <v>20210228</v>
      </c>
      <c r="D2915" s="12">
        <v>610538201209</v>
      </c>
      <c r="E2915" s="12" t="s">
        <v>19</v>
      </c>
      <c r="F2915" s="12">
        <v>20210310</v>
      </c>
      <c r="G2915" s="12" t="s">
        <v>20</v>
      </c>
      <c r="H2915" s="12" t="s">
        <v>24</v>
      </c>
      <c r="I2915" s="12" t="s">
        <v>206</v>
      </c>
      <c r="J2915" s="12">
        <v>0.76</v>
      </c>
      <c r="K2915" s="12" t="s">
        <v>23</v>
      </c>
      <c r="L2915">
        <f t="shared" si="90"/>
        <v>1</v>
      </c>
      <c r="M2915">
        <f>MATCH(H:H,[1]价格表!$B$4:$B$35,0)</f>
        <v>1</v>
      </c>
      <c r="N2915" s="4">
        <f>IF(J2915&lt;=0.3,INDEX([1]价格表!$B$4:$I$31,M2915,2),IF(AND(J2915&gt;0.3,J2915&lt;=1),INDEX([1]价格表!$B$4:$I$31,M2915,3),IF(AND(J2915&gt;1,J2915&lt;=2.2),INDEX([1]价格表!$B$4:$I$31,M2915,4),IF(AND(J2915&gt;2.2,J2915&lt;=3.3),INDEX([1]价格表!$B$4:$I$31,M2915,5),IF(AND(J2915&gt;3.3,J2915&lt;=4),INDEX([1]价格表!$B$4:$I$31,M2915,6),IF(AND(J2915&gt;4,J2915&lt;=5.5),INDEX([1]价格表!$B$4:$I$31,M2915,7),IF(J2915&gt;5.5,2.6+INDEX([1]价格表!$B$4:$I$31,M2915,8)*L2915)))))))</f>
        <v>1.8</v>
      </c>
      <c r="O2915" s="3"/>
      <c r="P2915" s="3"/>
      <c r="Q2915" s="3">
        <f t="shared" si="91"/>
        <v>0</v>
      </c>
    </row>
    <row r="2916" spans="1:17">
      <c r="A2916" s="11">
        <v>4312567077920</v>
      </c>
      <c r="B2916" s="1" t="s">
        <v>19</v>
      </c>
      <c r="C2916" s="12">
        <v>20210228</v>
      </c>
      <c r="D2916" s="12">
        <v>610538201209</v>
      </c>
      <c r="E2916" s="12" t="s">
        <v>19</v>
      </c>
      <c r="F2916" s="12">
        <v>20210310</v>
      </c>
      <c r="G2916" s="12" t="s">
        <v>20</v>
      </c>
      <c r="H2916" s="12" t="s">
        <v>27</v>
      </c>
      <c r="I2916" s="12" t="s">
        <v>232</v>
      </c>
      <c r="J2916" s="12">
        <v>0.84</v>
      </c>
      <c r="K2916" s="12" t="s">
        <v>23</v>
      </c>
      <c r="L2916">
        <f t="shared" si="90"/>
        <v>1</v>
      </c>
      <c r="M2916">
        <f>MATCH(H:H,[1]价格表!$B$4:$B$35,0)</f>
        <v>14</v>
      </c>
      <c r="N2916" s="4">
        <f>IF(J2916&lt;=0.3,INDEX([1]价格表!$B$4:$I$31,M2916,2),IF(AND(J2916&gt;0.3,J2916&lt;=1),INDEX([1]价格表!$B$4:$I$31,M2916,3),IF(AND(J2916&gt;1,J2916&lt;=2.2),INDEX([1]价格表!$B$4:$I$31,M2916,4),IF(AND(J2916&gt;2.2,J2916&lt;=3.3),INDEX([1]价格表!$B$4:$I$31,M2916,5),IF(AND(J2916&gt;3.3,J2916&lt;=4),INDEX([1]价格表!$B$4:$I$31,M2916,6),IF(AND(J2916&gt;4,J2916&lt;=5.5),INDEX([1]价格表!$B$4:$I$31,M2916,7),IF(J2916&gt;5.5,2.6+INDEX([1]价格表!$B$4:$I$31,M2916,8)*L2916)))))))</f>
        <v>1.8</v>
      </c>
      <c r="O2916" s="3"/>
      <c r="P2916" s="3"/>
      <c r="Q2916" s="3">
        <f t="shared" si="91"/>
        <v>0</v>
      </c>
    </row>
    <row r="2917" spans="1:17">
      <c r="A2917" s="11">
        <v>4312567077921</v>
      </c>
      <c r="B2917" s="1" t="s">
        <v>19</v>
      </c>
      <c r="C2917" s="12">
        <v>20210228</v>
      </c>
      <c r="D2917" s="12">
        <v>610538201209</v>
      </c>
      <c r="E2917" s="12" t="s">
        <v>19</v>
      </c>
      <c r="F2917" s="12">
        <v>20210310</v>
      </c>
      <c r="G2917" s="12" t="s">
        <v>20</v>
      </c>
      <c r="H2917" s="12" t="s">
        <v>40</v>
      </c>
      <c r="I2917" s="12" t="s">
        <v>190</v>
      </c>
      <c r="J2917" s="12">
        <v>0.82</v>
      </c>
      <c r="K2917" s="12" t="s">
        <v>23</v>
      </c>
      <c r="L2917">
        <f t="shared" si="90"/>
        <v>1</v>
      </c>
      <c r="M2917">
        <f>MATCH(H:H,[1]价格表!$B$4:$B$35,0)</f>
        <v>9</v>
      </c>
      <c r="N2917" s="4">
        <f>IF(J2917&lt;=0.3,INDEX([1]价格表!$B$4:$I$31,M2917,2),IF(AND(J2917&gt;0.3,J2917&lt;=1),INDEX([1]价格表!$B$4:$I$31,M2917,3),IF(AND(J2917&gt;1,J2917&lt;=2.2),INDEX([1]价格表!$B$4:$I$31,M2917,4),IF(AND(J2917&gt;2.2,J2917&lt;=3.3),INDEX([1]价格表!$B$4:$I$31,M2917,5),IF(AND(J2917&gt;3.3,J2917&lt;=4),INDEX([1]价格表!$B$4:$I$31,M2917,6),IF(AND(J2917&gt;4,J2917&lt;=5.5),INDEX([1]价格表!$B$4:$I$31,M2917,7),IF(J2917&gt;5.5,2.6+INDEX([1]价格表!$B$4:$I$31,M2917,8)*L2917)))))))</f>
        <v>1.8</v>
      </c>
      <c r="O2917" s="3"/>
      <c r="P2917" s="3"/>
      <c r="Q2917" s="3">
        <f t="shared" si="91"/>
        <v>0</v>
      </c>
    </row>
    <row r="2918" spans="1:17">
      <c r="A2918" s="11">
        <v>4312567077922</v>
      </c>
      <c r="B2918" s="1" t="s">
        <v>19</v>
      </c>
      <c r="C2918" s="12">
        <v>20210228</v>
      </c>
      <c r="D2918" s="12">
        <v>610538201209</v>
      </c>
      <c r="E2918" s="12" t="s">
        <v>19</v>
      </c>
      <c r="F2918" s="12">
        <v>20210310</v>
      </c>
      <c r="G2918" s="12" t="s">
        <v>20</v>
      </c>
      <c r="H2918" s="12" t="s">
        <v>31</v>
      </c>
      <c r="I2918" s="12" t="s">
        <v>110</v>
      </c>
      <c r="J2918" s="12">
        <v>0.78</v>
      </c>
      <c r="K2918" s="12" t="s">
        <v>23</v>
      </c>
      <c r="L2918">
        <f t="shared" si="90"/>
        <v>1</v>
      </c>
      <c r="M2918">
        <f>MATCH(H:H,[1]价格表!$B$4:$B$35,0)</f>
        <v>17</v>
      </c>
      <c r="N2918" s="4">
        <f>IF(J2918&lt;=0.3,INDEX([1]价格表!$B$4:$I$31,M2918,2),IF(AND(J2918&gt;0.3,J2918&lt;=1),INDEX([1]价格表!$B$4:$I$31,M2918,3),IF(AND(J2918&gt;1,J2918&lt;=2.2),INDEX([1]价格表!$B$4:$I$31,M2918,4),IF(AND(J2918&gt;2.2,J2918&lt;=3.3),INDEX([1]价格表!$B$4:$I$31,M2918,5),IF(AND(J2918&gt;3.3,J2918&lt;=4),INDEX([1]价格表!$B$4:$I$31,M2918,6),IF(AND(J2918&gt;4,J2918&lt;=5.5),INDEX([1]价格表!$B$4:$I$31,M2918,7),IF(J2918&gt;5.5,2.6+INDEX([1]价格表!$B$4:$I$31,M2918,8)*L2918)))))))</f>
        <v>1.8</v>
      </c>
      <c r="O2918" s="3"/>
      <c r="P2918" s="3"/>
      <c r="Q2918" s="3">
        <f t="shared" si="91"/>
        <v>0</v>
      </c>
    </row>
    <row r="2919" spans="1:17">
      <c r="A2919" s="11">
        <v>4312567077923</v>
      </c>
      <c r="B2919" s="1" t="s">
        <v>19</v>
      </c>
      <c r="C2919" s="12">
        <v>20210228</v>
      </c>
      <c r="D2919" s="12">
        <v>610538201209</v>
      </c>
      <c r="E2919" s="12" t="s">
        <v>19</v>
      </c>
      <c r="F2919" s="12">
        <v>20210310</v>
      </c>
      <c r="G2919" s="12" t="s">
        <v>20</v>
      </c>
      <c r="H2919" s="12" t="s">
        <v>27</v>
      </c>
      <c r="I2919" s="12" t="s">
        <v>28</v>
      </c>
      <c r="J2919" s="12">
        <v>1.82</v>
      </c>
      <c r="K2919" s="12" t="s">
        <v>23</v>
      </c>
      <c r="L2919">
        <f t="shared" si="90"/>
        <v>2</v>
      </c>
      <c r="M2919">
        <f>MATCH(H:H,[1]价格表!$B$4:$B$35,0)</f>
        <v>14</v>
      </c>
      <c r="N2919" s="4">
        <f>IF(J2919&lt;=0.3,INDEX([1]价格表!$B$4:$I$31,M2919,2),IF(AND(J2919&gt;0.3,J2919&lt;=1),INDEX([1]价格表!$B$4:$I$31,M2919,3),IF(AND(J2919&gt;1,J2919&lt;=2.2),INDEX([1]价格表!$B$4:$I$31,M2919,4),IF(AND(J2919&gt;2.2,J2919&lt;=3.3),INDEX([1]价格表!$B$4:$I$31,M2919,5),IF(AND(J2919&gt;3.3,J2919&lt;=4),INDEX([1]价格表!$B$4:$I$31,M2919,6),IF(AND(J2919&gt;4,J2919&lt;=5.5),INDEX([1]价格表!$B$4:$I$31,M2919,7),IF(J2919&gt;5.5,2.6+INDEX([1]价格表!$B$4:$I$31,M2919,8)*L2919)))))))</f>
        <v>2.15</v>
      </c>
      <c r="O2919" s="3"/>
      <c r="P2919" s="3"/>
      <c r="Q2919" s="3">
        <f t="shared" si="91"/>
        <v>0</v>
      </c>
    </row>
    <row r="2920" spans="1:17">
      <c r="A2920" s="11">
        <v>4312568672060</v>
      </c>
      <c r="B2920" s="1" t="s">
        <v>19</v>
      </c>
      <c r="C2920" s="12">
        <v>20210228</v>
      </c>
      <c r="D2920" s="12">
        <v>610538201209</v>
      </c>
      <c r="E2920" s="12" t="s">
        <v>19</v>
      </c>
      <c r="F2920" s="12">
        <v>20210310</v>
      </c>
      <c r="G2920" s="12" t="s">
        <v>20</v>
      </c>
      <c r="H2920" s="12" t="s">
        <v>27</v>
      </c>
      <c r="I2920" s="12" t="s">
        <v>117</v>
      </c>
      <c r="J2920" s="12">
        <v>1.4</v>
      </c>
      <c r="K2920" s="12" t="s">
        <v>23</v>
      </c>
      <c r="L2920">
        <f t="shared" si="90"/>
        <v>2</v>
      </c>
      <c r="M2920">
        <f>MATCH(H:H,[1]价格表!$B$4:$B$35,0)</f>
        <v>14</v>
      </c>
      <c r="N2920" s="4">
        <f>IF(J2920&lt;=0.3,INDEX([1]价格表!$B$4:$I$31,M2920,2),IF(AND(J2920&gt;0.3,J2920&lt;=1),INDEX([1]价格表!$B$4:$I$31,M2920,3),IF(AND(J2920&gt;1,J2920&lt;=2.2),INDEX([1]价格表!$B$4:$I$31,M2920,4),IF(AND(J2920&gt;2.2,J2920&lt;=3.3),INDEX([1]价格表!$B$4:$I$31,M2920,5),IF(AND(J2920&gt;3.3,J2920&lt;=4),INDEX([1]价格表!$B$4:$I$31,M2920,6),IF(AND(J2920&gt;4,J2920&lt;=5.5),INDEX([1]价格表!$B$4:$I$31,M2920,7),IF(J2920&gt;5.5,2.6+INDEX([1]价格表!$B$4:$I$31,M2920,8)*L2920)))))))</f>
        <v>2.15</v>
      </c>
      <c r="O2920" s="5">
        <v>0.56</v>
      </c>
      <c r="P2920" s="5">
        <v>1.8</v>
      </c>
      <c r="Q2920" s="3">
        <f t="shared" si="91"/>
        <v>-0.35</v>
      </c>
    </row>
    <row r="2921" spans="1:17">
      <c r="A2921" s="11">
        <v>4312568672061</v>
      </c>
      <c r="B2921" s="1" t="s">
        <v>19</v>
      </c>
      <c r="C2921" s="12">
        <v>20210228</v>
      </c>
      <c r="D2921" s="12">
        <v>610538201209</v>
      </c>
      <c r="E2921" s="12" t="s">
        <v>19</v>
      </c>
      <c r="F2921" s="12">
        <v>20210310</v>
      </c>
      <c r="G2921" s="12" t="s">
        <v>20</v>
      </c>
      <c r="H2921" s="12" t="s">
        <v>24</v>
      </c>
      <c r="I2921" s="12" t="s">
        <v>25</v>
      </c>
      <c r="J2921" s="12">
        <v>0.76</v>
      </c>
      <c r="K2921" s="12" t="s">
        <v>23</v>
      </c>
      <c r="L2921">
        <f t="shared" si="90"/>
        <v>1</v>
      </c>
      <c r="M2921">
        <f>MATCH(H:H,[1]价格表!$B$4:$B$35,0)</f>
        <v>1</v>
      </c>
      <c r="N2921" s="4">
        <f>IF(J2921&lt;=0.3,INDEX([1]价格表!$B$4:$I$31,M2921,2),IF(AND(J2921&gt;0.3,J2921&lt;=1),INDEX([1]价格表!$B$4:$I$31,M2921,3),IF(AND(J2921&gt;1,J2921&lt;=2.2),INDEX([1]价格表!$B$4:$I$31,M2921,4),IF(AND(J2921&gt;2.2,J2921&lt;=3.3),INDEX([1]价格表!$B$4:$I$31,M2921,5),IF(AND(J2921&gt;3.3,J2921&lt;=4),INDEX([1]价格表!$B$4:$I$31,M2921,6),IF(AND(J2921&gt;4,J2921&lt;=5.5),INDEX([1]价格表!$B$4:$I$31,M2921,7),IF(J2921&gt;5.5,2.6+INDEX([1]价格表!$B$4:$I$31,M2921,8)*L2921)))))))</f>
        <v>1.8</v>
      </c>
      <c r="O2921" s="3"/>
      <c r="P2921" s="3"/>
      <c r="Q2921" s="3">
        <f t="shared" si="91"/>
        <v>0</v>
      </c>
    </row>
    <row r="2922" spans="1:17">
      <c r="A2922" s="11">
        <v>4312568672062</v>
      </c>
      <c r="B2922" s="1" t="s">
        <v>19</v>
      </c>
      <c r="C2922" s="12">
        <v>20210228</v>
      </c>
      <c r="D2922" s="12">
        <v>610538201209</v>
      </c>
      <c r="E2922" s="12" t="s">
        <v>19</v>
      </c>
      <c r="F2922" s="12">
        <v>20210310</v>
      </c>
      <c r="G2922" s="12" t="s">
        <v>20</v>
      </c>
      <c r="H2922" s="12" t="s">
        <v>31</v>
      </c>
      <c r="I2922" s="12" t="s">
        <v>202</v>
      </c>
      <c r="J2922" s="12">
        <v>0.78</v>
      </c>
      <c r="K2922" s="12" t="s">
        <v>23</v>
      </c>
      <c r="L2922">
        <f t="shared" si="90"/>
        <v>1</v>
      </c>
      <c r="M2922">
        <f>MATCH(H:H,[1]价格表!$B$4:$B$35,0)</f>
        <v>17</v>
      </c>
      <c r="N2922" s="4">
        <f>IF(J2922&lt;=0.3,INDEX([1]价格表!$B$4:$I$31,M2922,2),IF(AND(J2922&gt;0.3,J2922&lt;=1),INDEX([1]价格表!$B$4:$I$31,M2922,3),IF(AND(J2922&gt;1,J2922&lt;=2.2),INDEX([1]价格表!$B$4:$I$31,M2922,4),IF(AND(J2922&gt;2.2,J2922&lt;=3.3),INDEX([1]价格表!$B$4:$I$31,M2922,5),IF(AND(J2922&gt;3.3,J2922&lt;=4),INDEX([1]价格表!$B$4:$I$31,M2922,6),IF(AND(J2922&gt;4,J2922&lt;=5.5),INDEX([1]价格表!$B$4:$I$31,M2922,7),IF(J2922&gt;5.5,2.6+INDEX([1]价格表!$B$4:$I$31,M2922,8)*L2922)))))))</f>
        <v>1.8</v>
      </c>
      <c r="O2922" s="3"/>
      <c r="P2922" s="3"/>
      <c r="Q2922" s="3">
        <f t="shared" si="91"/>
        <v>0</v>
      </c>
    </row>
    <row r="2923" spans="1:17">
      <c r="A2923" s="11">
        <v>4312568672063</v>
      </c>
      <c r="B2923" s="1" t="s">
        <v>19</v>
      </c>
      <c r="C2923" s="12">
        <v>20210228</v>
      </c>
      <c r="D2923" s="12">
        <v>610538201209</v>
      </c>
      <c r="E2923" s="12" t="s">
        <v>19</v>
      </c>
      <c r="F2923" s="12">
        <v>20210310</v>
      </c>
      <c r="G2923" s="12" t="s">
        <v>20</v>
      </c>
      <c r="H2923" s="12" t="s">
        <v>27</v>
      </c>
      <c r="I2923" s="12" t="s">
        <v>320</v>
      </c>
      <c r="J2923" s="12">
        <v>0.77</v>
      </c>
      <c r="K2923" s="12" t="s">
        <v>23</v>
      </c>
      <c r="L2923">
        <f t="shared" si="90"/>
        <v>1</v>
      </c>
      <c r="M2923">
        <f>MATCH(H:H,[1]价格表!$B$4:$B$35,0)</f>
        <v>14</v>
      </c>
      <c r="N2923" s="4">
        <f>IF(J2923&lt;=0.3,INDEX([1]价格表!$B$4:$I$31,M2923,2),IF(AND(J2923&gt;0.3,J2923&lt;=1),INDEX([1]价格表!$B$4:$I$31,M2923,3),IF(AND(J2923&gt;1,J2923&lt;=2.2),INDEX([1]价格表!$B$4:$I$31,M2923,4),IF(AND(J2923&gt;2.2,J2923&lt;=3.3),INDEX([1]价格表!$B$4:$I$31,M2923,5),IF(AND(J2923&gt;3.3,J2923&lt;=4),INDEX([1]价格表!$B$4:$I$31,M2923,6),IF(AND(J2923&gt;4,J2923&lt;=5.5),INDEX([1]价格表!$B$4:$I$31,M2923,7),IF(J2923&gt;5.5,2.6+INDEX([1]价格表!$B$4:$I$31,M2923,8)*L2923)))))))</f>
        <v>1.8</v>
      </c>
      <c r="O2923" s="3"/>
      <c r="P2923" s="3"/>
      <c r="Q2923" s="3">
        <f t="shared" si="91"/>
        <v>0</v>
      </c>
    </row>
    <row r="2924" spans="1:17">
      <c r="A2924" s="11">
        <v>4312568672064</v>
      </c>
      <c r="B2924" s="1" t="s">
        <v>19</v>
      </c>
      <c r="C2924" s="12">
        <v>20210228</v>
      </c>
      <c r="D2924" s="12">
        <v>610538201209</v>
      </c>
      <c r="E2924" s="12" t="s">
        <v>19</v>
      </c>
      <c r="F2924" s="12">
        <v>20210310</v>
      </c>
      <c r="G2924" s="12" t="s">
        <v>20</v>
      </c>
      <c r="H2924" s="12" t="s">
        <v>24</v>
      </c>
      <c r="I2924" s="12" t="s">
        <v>51</v>
      </c>
      <c r="J2924" s="12">
        <v>0.76</v>
      </c>
      <c r="K2924" s="12" t="s">
        <v>23</v>
      </c>
      <c r="L2924">
        <f t="shared" si="90"/>
        <v>1</v>
      </c>
      <c r="M2924">
        <f>MATCH(H:H,[1]价格表!$B$4:$B$35,0)</f>
        <v>1</v>
      </c>
      <c r="N2924" s="4">
        <f>IF(J2924&lt;=0.3,INDEX([1]价格表!$B$4:$I$31,M2924,2),IF(AND(J2924&gt;0.3,J2924&lt;=1),INDEX([1]价格表!$B$4:$I$31,M2924,3),IF(AND(J2924&gt;1,J2924&lt;=2.2),INDEX([1]价格表!$B$4:$I$31,M2924,4),IF(AND(J2924&gt;2.2,J2924&lt;=3.3),INDEX([1]价格表!$B$4:$I$31,M2924,5),IF(AND(J2924&gt;3.3,J2924&lt;=4),INDEX([1]价格表!$B$4:$I$31,M2924,6),IF(AND(J2924&gt;4,J2924&lt;=5.5),INDEX([1]价格表!$B$4:$I$31,M2924,7),IF(J2924&gt;5.5,2.6+INDEX([1]价格表!$B$4:$I$31,M2924,8)*L2924)))))))</f>
        <v>1.8</v>
      </c>
      <c r="O2924" s="3"/>
      <c r="P2924" s="3"/>
      <c r="Q2924" s="3">
        <f t="shared" si="91"/>
        <v>0</v>
      </c>
    </row>
    <row r="2925" spans="1:17">
      <c r="A2925" s="11">
        <v>4312568672065</v>
      </c>
      <c r="B2925" s="1" t="s">
        <v>19</v>
      </c>
      <c r="C2925" s="12">
        <v>20210228</v>
      </c>
      <c r="D2925" s="12">
        <v>610538201209</v>
      </c>
      <c r="E2925" s="12" t="s">
        <v>19</v>
      </c>
      <c r="F2925" s="12">
        <v>20210310</v>
      </c>
      <c r="G2925" s="12" t="s">
        <v>20</v>
      </c>
      <c r="H2925" s="12" t="s">
        <v>132</v>
      </c>
      <c r="I2925" s="12" t="s">
        <v>307</v>
      </c>
      <c r="J2925" s="12">
        <v>0.79</v>
      </c>
      <c r="K2925" s="12" t="s">
        <v>23</v>
      </c>
      <c r="L2925">
        <f t="shared" si="90"/>
        <v>1</v>
      </c>
      <c r="M2925">
        <f>MATCH(H:H,[1]价格表!$B$4:$B$35,0)</f>
        <v>19</v>
      </c>
      <c r="N2925" s="4">
        <f>IF(J2925&lt;=0.3,INDEX([1]价格表!$B$4:$I$31,M2925,2),IF(AND(J2925&gt;0.3,J2925&lt;=1),INDEX([1]价格表!$B$4:$I$31,M2925,3),IF(AND(J2925&gt;1,J2925&lt;=2.2),INDEX([1]价格表!$B$4:$I$31,M2925,4),IF(AND(J2925&gt;2.2,J2925&lt;=3.3),INDEX([1]价格表!$B$4:$I$31,M2925,5),IF(AND(J2925&gt;3.3,J2925&lt;=4),INDEX([1]价格表!$B$4:$I$31,M2925,6),IF(AND(J2925&gt;4,J2925&lt;=5.5),INDEX([1]价格表!$B$4:$I$31,M2925,7),IF(J2925&gt;5.5,2.6+INDEX([1]价格表!$B$4:$I$31,M2925,8)*L2925)))))))</f>
        <v>1.8</v>
      </c>
      <c r="O2925" s="3"/>
      <c r="P2925" s="3"/>
      <c r="Q2925" s="3">
        <f t="shared" si="91"/>
        <v>0</v>
      </c>
    </row>
    <row r="2926" spans="1:17">
      <c r="A2926" s="11">
        <v>4312570666376</v>
      </c>
      <c r="B2926" s="1" t="s">
        <v>19</v>
      </c>
      <c r="C2926" s="12">
        <v>20210228</v>
      </c>
      <c r="D2926" s="12">
        <v>610538201209</v>
      </c>
      <c r="E2926" s="12" t="s">
        <v>19</v>
      </c>
      <c r="F2926" s="12">
        <v>20210310</v>
      </c>
      <c r="G2926" s="12" t="s">
        <v>20</v>
      </c>
      <c r="H2926" s="12" t="s">
        <v>40</v>
      </c>
      <c r="I2926" s="12" t="s">
        <v>188</v>
      </c>
      <c r="J2926" s="12">
        <v>0.78</v>
      </c>
      <c r="K2926" s="12" t="s">
        <v>23</v>
      </c>
      <c r="L2926">
        <f t="shared" si="90"/>
        <v>1</v>
      </c>
      <c r="M2926">
        <f>MATCH(H:H,[1]价格表!$B$4:$B$35,0)</f>
        <v>9</v>
      </c>
      <c r="N2926" s="4">
        <f>IF(J2926&lt;=0.3,INDEX([1]价格表!$B$4:$I$31,M2926,2),IF(AND(J2926&gt;0.3,J2926&lt;=1),INDEX([1]价格表!$B$4:$I$31,M2926,3),IF(AND(J2926&gt;1,J2926&lt;=2.2),INDEX([1]价格表!$B$4:$I$31,M2926,4),IF(AND(J2926&gt;2.2,J2926&lt;=3.3),INDEX([1]价格表!$B$4:$I$31,M2926,5),IF(AND(J2926&gt;3.3,J2926&lt;=4),INDEX([1]价格表!$B$4:$I$31,M2926,6),IF(AND(J2926&gt;4,J2926&lt;=5.5),INDEX([1]价格表!$B$4:$I$31,M2926,7),IF(J2926&gt;5.5,2.6+INDEX([1]价格表!$B$4:$I$31,M2926,8)*L2926)))))))</f>
        <v>1.8</v>
      </c>
      <c r="O2926" s="3"/>
      <c r="P2926" s="3"/>
      <c r="Q2926" s="3">
        <f t="shared" si="91"/>
        <v>0</v>
      </c>
    </row>
    <row r="2927" spans="1:17">
      <c r="A2927" s="11">
        <v>4312570666377</v>
      </c>
      <c r="B2927" s="1" t="s">
        <v>19</v>
      </c>
      <c r="C2927" s="12">
        <v>20210228</v>
      </c>
      <c r="D2927" s="12">
        <v>610538201209</v>
      </c>
      <c r="E2927" s="12" t="s">
        <v>19</v>
      </c>
      <c r="F2927" s="12">
        <v>20210310</v>
      </c>
      <c r="G2927" s="12" t="s">
        <v>20</v>
      </c>
      <c r="H2927" s="12" t="s">
        <v>47</v>
      </c>
      <c r="I2927" s="12" t="s">
        <v>96</v>
      </c>
      <c r="J2927" s="12">
        <v>0.8</v>
      </c>
      <c r="K2927" s="12" t="s">
        <v>23</v>
      </c>
      <c r="L2927">
        <f t="shared" si="90"/>
        <v>1</v>
      </c>
      <c r="M2927">
        <f>MATCH(H:H,[1]价格表!$B$4:$B$35,0)</f>
        <v>12</v>
      </c>
      <c r="N2927" s="4">
        <f>IF(J2927&lt;=0.3,INDEX([1]价格表!$B$4:$I$31,M2927,2),IF(AND(J2927&gt;0.3,J2927&lt;=1),INDEX([1]价格表!$B$4:$I$31,M2927,3),IF(AND(J2927&gt;1,J2927&lt;=2.2),INDEX([1]价格表!$B$4:$I$31,M2927,4),IF(AND(J2927&gt;2.2,J2927&lt;=3.3),INDEX([1]价格表!$B$4:$I$31,M2927,5),IF(AND(J2927&gt;3.3,J2927&lt;=4),INDEX([1]价格表!$B$4:$I$31,M2927,6),IF(AND(J2927&gt;4,J2927&lt;=5.5),INDEX([1]价格表!$B$4:$I$31,M2927,7),IF(J2927&gt;5.5,2.6+INDEX([1]价格表!$B$4:$I$31,M2927,8)*L2927)))))))</f>
        <v>1.8</v>
      </c>
      <c r="O2927" s="3"/>
      <c r="P2927" s="3"/>
      <c r="Q2927" s="3">
        <f t="shared" si="91"/>
        <v>0</v>
      </c>
    </row>
    <row r="2928" spans="1:17">
      <c r="A2928" s="11">
        <v>4312570666378</v>
      </c>
      <c r="B2928" s="1" t="s">
        <v>19</v>
      </c>
      <c r="C2928" s="12">
        <v>20210228</v>
      </c>
      <c r="D2928" s="12">
        <v>610538201209</v>
      </c>
      <c r="E2928" s="12" t="s">
        <v>19</v>
      </c>
      <c r="F2928" s="12">
        <v>20210310</v>
      </c>
      <c r="G2928" s="12" t="s">
        <v>20</v>
      </c>
      <c r="H2928" s="12" t="s">
        <v>47</v>
      </c>
      <c r="I2928" s="12" t="s">
        <v>124</v>
      </c>
      <c r="J2928" s="12">
        <v>0.78</v>
      </c>
      <c r="K2928" s="12" t="s">
        <v>23</v>
      </c>
      <c r="L2928">
        <f t="shared" si="90"/>
        <v>1</v>
      </c>
      <c r="M2928">
        <f>MATCH(H:H,[1]价格表!$B$4:$B$35,0)</f>
        <v>12</v>
      </c>
      <c r="N2928" s="4">
        <f>IF(J2928&lt;=0.3,INDEX([1]价格表!$B$4:$I$31,M2928,2),IF(AND(J2928&gt;0.3,J2928&lt;=1),INDEX([1]价格表!$B$4:$I$31,M2928,3),IF(AND(J2928&gt;1,J2928&lt;=2.2),INDEX([1]价格表!$B$4:$I$31,M2928,4),IF(AND(J2928&gt;2.2,J2928&lt;=3.3),INDEX([1]价格表!$B$4:$I$31,M2928,5),IF(AND(J2928&gt;3.3,J2928&lt;=4),INDEX([1]价格表!$B$4:$I$31,M2928,6),IF(AND(J2928&gt;4,J2928&lt;=5.5),INDEX([1]价格表!$B$4:$I$31,M2928,7),IF(J2928&gt;5.5,2.6+INDEX([1]价格表!$B$4:$I$31,M2928,8)*L2928)))))))</f>
        <v>1.8</v>
      </c>
      <c r="O2928" s="3"/>
      <c r="P2928" s="3"/>
      <c r="Q2928" s="3">
        <f t="shared" si="91"/>
        <v>0</v>
      </c>
    </row>
    <row r="2929" spans="1:17">
      <c r="A2929" s="11">
        <v>4312570666379</v>
      </c>
      <c r="B2929" s="1" t="s">
        <v>19</v>
      </c>
      <c r="C2929" s="12">
        <v>20210228</v>
      </c>
      <c r="D2929" s="12">
        <v>610538201209</v>
      </c>
      <c r="E2929" s="12" t="s">
        <v>19</v>
      </c>
      <c r="F2929" s="12">
        <v>20210310</v>
      </c>
      <c r="G2929" s="12" t="s">
        <v>20</v>
      </c>
      <c r="H2929" s="12" t="s">
        <v>24</v>
      </c>
      <c r="I2929" s="12" t="s">
        <v>25</v>
      </c>
      <c r="J2929" s="12">
        <v>0.76</v>
      </c>
      <c r="K2929" s="12" t="s">
        <v>23</v>
      </c>
      <c r="L2929">
        <f t="shared" si="90"/>
        <v>1</v>
      </c>
      <c r="M2929">
        <f>MATCH(H:H,[1]价格表!$B$4:$B$35,0)</f>
        <v>1</v>
      </c>
      <c r="N2929" s="4">
        <f>IF(J2929&lt;=0.3,INDEX([1]价格表!$B$4:$I$31,M2929,2),IF(AND(J2929&gt;0.3,J2929&lt;=1),INDEX([1]价格表!$B$4:$I$31,M2929,3),IF(AND(J2929&gt;1,J2929&lt;=2.2),INDEX([1]价格表!$B$4:$I$31,M2929,4),IF(AND(J2929&gt;2.2,J2929&lt;=3.3),INDEX([1]价格表!$B$4:$I$31,M2929,5),IF(AND(J2929&gt;3.3,J2929&lt;=4),INDEX([1]价格表!$B$4:$I$31,M2929,6),IF(AND(J2929&gt;4,J2929&lt;=5.5),INDEX([1]价格表!$B$4:$I$31,M2929,7),IF(J2929&gt;5.5,2.6+INDEX([1]价格表!$B$4:$I$31,M2929,8)*L2929)))))))</f>
        <v>1.8</v>
      </c>
      <c r="O2929" s="3"/>
      <c r="P2929" s="3"/>
      <c r="Q2929" s="3">
        <f t="shared" si="91"/>
        <v>0</v>
      </c>
    </row>
    <row r="2930" spans="1:17">
      <c r="A2930" s="11">
        <v>4312570666380</v>
      </c>
      <c r="B2930" s="1" t="s">
        <v>19</v>
      </c>
      <c r="C2930" s="12">
        <v>20210228</v>
      </c>
      <c r="D2930" s="12">
        <v>610538201209</v>
      </c>
      <c r="E2930" s="12" t="s">
        <v>19</v>
      </c>
      <c r="F2930" s="12">
        <v>20210310</v>
      </c>
      <c r="G2930" s="12" t="s">
        <v>20</v>
      </c>
      <c r="H2930" s="12" t="s">
        <v>24</v>
      </c>
      <c r="I2930" s="12" t="s">
        <v>25</v>
      </c>
      <c r="J2930" s="12">
        <v>1.09</v>
      </c>
      <c r="K2930" s="12" t="s">
        <v>23</v>
      </c>
      <c r="L2930">
        <f t="shared" si="90"/>
        <v>2</v>
      </c>
      <c r="M2930">
        <f>MATCH(H:H,[1]价格表!$B$4:$B$35,0)</f>
        <v>1</v>
      </c>
      <c r="N2930" s="4">
        <f>IF(J2930&lt;=0.3,INDEX([1]价格表!$B$4:$I$31,M2930,2),IF(AND(J2930&gt;0.3,J2930&lt;=1),INDEX([1]价格表!$B$4:$I$31,M2930,3),IF(AND(J2930&gt;1,J2930&lt;=2.2),INDEX([1]价格表!$B$4:$I$31,M2930,4),IF(AND(J2930&gt;2.2,J2930&lt;=3.3),INDEX([1]价格表!$B$4:$I$31,M2930,5),IF(AND(J2930&gt;3.3,J2930&lt;=4),INDEX([1]价格表!$B$4:$I$31,M2930,6),IF(AND(J2930&gt;4,J2930&lt;=5.5),INDEX([1]价格表!$B$4:$I$31,M2930,7),IF(J2930&gt;5.5,2.6+INDEX([1]价格表!$B$4:$I$31,M2930,8)*L2930)))))))</f>
        <v>2.15</v>
      </c>
      <c r="O2930" s="3"/>
      <c r="P2930" s="3"/>
      <c r="Q2930" s="3">
        <f t="shared" si="91"/>
        <v>0</v>
      </c>
    </row>
    <row r="2931" spans="1:17">
      <c r="A2931" s="11">
        <v>4312570880995</v>
      </c>
      <c r="B2931" s="1" t="s">
        <v>19</v>
      </c>
      <c r="C2931" s="12">
        <v>20210228</v>
      </c>
      <c r="D2931" s="12">
        <v>610538201209</v>
      </c>
      <c r="E2931" s="12" t="s">
        <v>19</v>
      </c>
      <c r="F2931" s="12">
        <v>20210310</v>
      </c>
      <c r="G2931" s="12" t="s">
        <v>20</v>
      </c>
      <c r="H2931" s="12" t="s">
        <v>24</v>
      </c>
      <c r="I2931" s="12" t="s">
        <v>25</v>
      </c>
      <c r="J2931" s="12">
        <v>0.2</v>
      </c>
      <c r="K2931" s="12" t="s">
        <v>23</v>
      </c>
      <c r="L2931">
        <f t="shared" si="90"/>
        <v>1</v>
      </c>
      <c r="M2931">
        <f>MATCH(H:H,[1]价格表!$B$4:$B$35,0)</f>
        <v>1</v>
      </c>
      <c r="N2931" s="4">
        <f>IF(J2931&lt;=0.3,INDEX([1]价格表!$B$4:$I$31,M2931,2),IF(AND(J2931&gt;0.3,J2931&lt;=1),INDEX([1]价格表!$B$4:$I$31,M2931,3),IF(AND(J2931&gt;1,J2931&lt;=2.2),INDEX([1]价格表!$B$4:$I$31,M2931,4),IF(AND(J2931&gt;2.2,J2931&lt;=3.3),INDEX([1]价格表!$B$4:$I$31,M2931,5),IF(AND(J2931&gt;3.3,J2931&lt;=4),INDEX([1]价格表!$B$4:$I$31,M2931,6),IF(AND(J2931&gt;4,J2931&lt;=5.5),INDEX([1]价格表!$B$4:$I$31,M2931,7),IF(J2931&gt;5.5,2.6+INDEX([1]价格表!$B$4:$I$31,M2931,8)*L2931)))))))</f>
        <v>1.65</v>
      </c>
      <c r="O2931" s="3"/>
      <c r="P2931" s="3"/>
      <c r="Q2931" s="3">
        <f t="shared" si="91"/>
        <v>0</v>
      </c>
    </row>
    <row r="2932" spans="1:17">
      <c r="A2932" s="11">
        <v>4312571775394</v>
      </c>
      <c r="B2932" s="1" t="s">
        <v>19</v>
      </c>
      <c r="C2932" s="12">
        <v>20210228</v>
      </c>
      <c r="D2932" s="12">
        <v>610538201209</v>
      </c>
      <c r="E2932" s="12" t="s">
        <v>19</v>
      </c>
      <c r="F2932" s="12">
        <v>20210310</v>
      </c>
      <c r="G2932" s="12" t="s">
        <v>20</v>
      </c>
      <c r="H2932" s="12" t="s">
        <v>47</v>
      </c>
      <c r="I2932" s="12" t="s">
        <v>192</v>
      </c>
      <c r="J2932" s="12">
        <v>0.76</v>
      </c>
      <c r="K2932" s="12" t="s">
        <v>23</v>
      </c>
      <c r="L2932">
        <f t="shared" si="90"/>
        <v>1</v>
      </c>
      <c r="M2932">
        <f>MATCH(H:H,[1]价格表!$B$4:$B$35,0)</f>
        <v>12</v>
      </c>
      <c r="N2932" s="4">
        <f>IF(J2932&lt;=0.3,INDEX([1]价格表!$B$4:$I$31,M2932,2),IF(AND(J2932&gt;0.3,J2932&lt;=1),INDEX([1]价格表!$B$4:$I$31,M2932,3),IF(AND(J2932&gt;1,J2932&lt;=2.2),INDEX([1]价格表!$B$4:$I$31,M2932,4),IF(AND(J2932&gt;2.2,J2932&lt;=3.3),INDEX([1]价格表!$B$4:$I$31,M2932,5),IF(AND(J2932&gt;3.3,J2932&lt;=4),INDEX([1]价格表!$B$4:$I$31,M2932,6),IF(AND(J2932&gt;4,J2932&lt;=5.5),INDEX([1]价格表!$B$4:$I$31,M2932,7),IF(J2932&gt;5.5,2.6+INDEX([1]价格表!$B$4:$I$31,M2932,8)*L2932)))))))</f>
        <v>1.8</v>
      </c>
      <c r="O2932" s="3"/>
      <c r="P2932" s="3"/>
      <c r="Q2932" s="3">
        <f t="shared" si="91"/>
        <v>0</v>
      </c>
    </row>
    <row r="2933" spans="1:17">
      <c r="A2933" s="11">
        <v>4312572355496</v>
      </c>
      <c r="B2933" s="1" t="s">
        <v>19</v>
      </c>
      <c r="C2933" s="12">
        <v>20210228</v>
      </c>
      <c r="D2933" s="12">
        <v>610538201209</v>
      </c>
      <c r="E2933" s="12" t="s">
        <v>19</v>
      </c>
      <c r="F2933" s="12">
        <v>20210310</v>
      </c>
      <c r="G2933" s="12" t="s">
        <v>20</v>
      </c>
      <c r="H2933" s="12" t="s">
        <v>24</v>
      </c>
      <c r="I2933" s="12" t="s">
        <v>88</v>
      </c>
      <c r="J2933" s="12">
        <v>0.85</v>
      </c>
      <c r="K2933" s="12" t="s">
        <v>23</v>
      </c>
      <c r="L2933">
        <f t="shared" si="90"/>
        <v>1</v>
      </c>
      <c r="M2933">
        <f>MATCH(H:H,[1]价格表!$B$4:$B$35,0)</f>
        <v>1</v>
      </c>
      <c r="N2933" s="4">
        <f>IF(J2933&lt;=0.3,INDEX([1]价格表!$B$4:$I$31,M2933,2),IF(AND(J2933&gt;0.3,J2933&lt;=1),INDEX([1]价格表!$B$4:$I$31,M2933,3),IF(AND(J2933&gt;1,J2933&lt;=2.2),INDEX([1]价格表!$B$4:$I$31,M2933,4),IF(AND(J2933&gt;2.2,J2933&lt;=3.3),INDEX([1]价格表!$B$4:$I$31,M2933,5),IF(AND(J2933&gt;3.3,J2933&lt;=4),INDEX([1]价格表!$B$4:$I$31,M2933,6),IF(AND(J2933&gt;4,J2933&lt;=5.5),INDEX([1]价格表!$B$4:$I$31,M2933,7),IF(J2933&gt;5.5,2.6+INDEX([1]价格表!$B$4:$I$31,M2933,8)*L2933)))))))</f>
        <v>1.8</v>
      </c>
      <c r="O2933" s="3"/>
      <c r="P2933" s="3"/>
      <c r="Q2933" s="3">
        <f t="shared" si="91"/>
        <v>0</v>
      </c>
    </row>
    <row r="2934" spans="1:17">
      <c r="A2934" s="11">
        <v>4607170563016</v>
      </c>
      <c r="B2934" s="1" t="s">
        <v>19</v>
      </c>
      <c r="C2934" s="12">
        <v>20210228</v>
      </c>
      <c r="D2934" s="12">
        <v>610538201209</v>
      </c>
      <c r="E2934" s="12" t="s">
        <v>19</v>
      </c>
      <c r="F2934" s="12">
        <v>20210310</v>
      </c>
      <c r="G2934" s="12" t="s">
        <v>20</v>
      </c>
      <c r="H2934" s="12" t="s">
        <v>24</v>
      </c>
      <c r="I2934" s="12" t="s">
        <v>111</v>
      </c>
      <c r="J2934" s="12">
        <v>0.78</v>
      </c>
      <c r="K2934" s="12" t="s">
        <v>23</v>
      </c>
      <c r="L2934">
        <f t="shared" si="90"/>
        <v>1</v>
      </c>
      <c r="M2934">
        <f>MATCH(H:H,[1]价格表!$B$4:$B$35,0)</f>
        <v>1</v>
      </c>
      <c r="N2934" s="4">
        <f>IF(J2934&lt;=0.3,INDEX([1]价格表!$B$4:$I$31,M2934,2),IF(AND(J2934&gt;0.3,J2934&lt;=1),INDEX([1]价格表!$B$4:$I$31,M2934,3),IF(AND(J2934&gt;1,J2934&lt;=2.2),INDEX([1]价格表!$B$4:$I$31,M2934,4),IF(AND(J2934&gt;2.2,J2934&lt;=3.3),INDEX([1]价格表!$B$4:$I$31,M2934,5),IF(AND(J2934&gt;3.3,J2934&lt;=4),INDEX([1]价格表!$B$4:$I$31,M2934,6),IF(AND(J2934&gt;4,J2934&lt;=5.5),INDEX([1]价格表!$B$4:$I$31,M2934,7),IF(J2934&gt;5.5,2.6+INDEX([1]价格表!$B$4:$I$31,M2934,8)*L2934)))))))</f>
        <v>1.8</v>
      </c>
      <c r="O2934" s="3"/>
      <c r="P2934" s="3"/>
      <c r="Q2934" s="3">
        <f t="shared" si="91"/>
        <v>0</v>
      </c>
    </row>
    <row r="2935" spans="1:17">
      <c r="A2935" s="11">
        <v>4607173954108</v>
      </c>
      <c r="B2935" s="1" t="s">
        <v>19</v>
      </c>
      <c r="C2935" s="12">
        <v>20210228</v>
      </c>
      <c r="D2935" s="12">
        <v>610538201209</v>
      </c>
      <c r="E2935" s="12" t="s">
        <v>19</v>
      </c>
      <c r="F2935" s="12">
        <v>20210310</v>
      </c>
      <c r="G2935" s="12" t="s">
        <v>20</v>
      </c>
      <c r="H2935" s="12" t="s">
        <v>29</v>
      </c>
      <c r="I2935" s="12" t="s">
        <v>123</v>
      </c>
      <c r="J2935" s="12">
        <v>1.88</v>
      </c>
      <c r="K2935" s="12" t="s">
        <v>23</v>
      </c>
      <c r="L2935">
        <f t="shared" si="90"/>
        <v>2</v>
      </c>
      <c r="M2935">
        <f>MATCH(H:H,[1]价格表!$B$4:$B$35,0)</f>
        <v>3</v>
      </c>
      <c r="N2935" s="4">
        <f>IF(J2935&lt;=0.3,INDEX([1]价格表!$B$4:$I$31,M2935,2),IF(AND(J2935&gt;0.3,J2935&lt;=1),INDEX([1]价格表!$B$4:$I$31,M2935,3),IF(AND(J2935&gt;1,J2935&lt;=2.2),INDEX([1]价格表!$B$4:$I$31,M2935,4),IF(AND(J2935&gt;2.2,J2935&lt;=3.3),INDEX([1]价格表!$B$4:$I$31,M2935,5),IF(AND(J2935&gt;3.3,J2935&lt;=4),INDEX([1]价格表!$B$4:$I$31,M2935,6),IF(AND(J2935&gt;4,J2935&lt;=5.5),INDEX([1]价格表!$B$4:$I$31,M2935,7),IF(J2935&gt;5.5,2.6+INDEX([1]价格表!$B$4:$I$31,M2935,8)*L2935)))))))</f>
        <v>2.15</v>
      </c>
      <c r="O2935" s="3"/>
      <c r="P2935" s="3"/>
      <c r="Q2935" s="3">
        <f t="shared" si="91"/>
        <v>0</v>
      </c>
    </row>
    <row r="2936" spans="1:17">
      <c r="A2936" s="11">
        <v>4607173954627</v>
      </c>
      <c r="B2936" s="1" t="s">
        <v>19</v>
      </c>
      <c r="C2936" s="12">
        <v>20210228</v>
      </c>
      <c r="D2936" s="12">
        <v>610538201209</v>
      </c>
      <c r="E2936" s="12" t="s">
        <v>19</v>
      </c>
      <c r="F2936" s="12">
        <v>20210310</v>
      </c>
      <c r="G2936" s="12" t="s">
        <v>20</v>
      </c>
      <c r="H2936" s="12" t="s">
        <v>47</v>
      </c>
      <c r="I2936" s="12" t="s">
        <v>192</v>
      </c>
      <c r="J2936" s="12">
        <v>1.56</v>
      </c>
      <c r="K2936" s="12" t="s">
        <v>23</v>
      </c>
      <c r="L2936">
        <f t="shared" si="90"/>
        <v>2</v>
      </c>
      <c r="M2936">
        <f>MATCH(H:H,[1]价格表!$B$4:$B$35,0)</f>
        <v>12</v>
      </c>
      <c r="N2936" s="4">
        <f>IF(J2936&lt;=0.3,INDEX([1]价格表!$B$4:$I$31,M2936,2),IF(AND(J2936&gt;0.3,J2936&lt;=1),INDEX([1]价格表!$B$4:$I$31,M2936,3),IF(AND(J2936&gt;1,J2936&lt;=2.2),INDEX([1]价格表!$B$4:$I$31,M2936,4),IF(AND(J2936&gt;2.2,J2936&lt;=3.3),INDEX([1]价格表!$B$4:$I$31,M2936,5),IF(AND(J2936&gt;3.3,J2936&lt;=4),INDEX([1]价格表!$B$4:$I$31,M2936,6),IF(AND(J2936&gt;4,J2936&lt;=5.5),INDEX([1]价格表!$B$4:$I$31,M2936,7),IF(J2936&gt;5.5,2.6+INDEX([1]价格表!$B$4:$I$31,M2936,8)*L2936)))))))</f>
        <v>2.15</v>
      </c>
      <c r="O2936" s="3"/>
      <c r="P2936" s="3"/>
      <c r="Q2936" s="3">
        <f t="shared" si="91"/>
        <v>0</v>
      </c>
    </row>
    <row r="2937" spans="1:17">
      <c r="A2937" s="11">
        <v>4607173954653</v>
      </c>
      <c r="B2937" s="1" t="s">
        <v>19</v>
      </c>
      <c r="C2937" s="12">
        <v>20210228</v>
      </c>
      <c r="D2937" s="12">
        <v>610538201209</v>
      </c>
      <c r="E2937" s="12" t="s">
        <v>19</v>
      </c>
      <c r="F2937" s="12">
        <v>20210310</v>
      </c>
      <c r="G2937" s="12" t="s">
        <v>20</v>
      </c>
      <c r="H2937" s="12" t="s">
        <v>52</v>
      </c>
      <c r="I2937" s="12" t="s">
        <v>92</v>
      </c>
      <c r="J2937" s="12">
        <v>3.18</v>
      </c>
      <c r="K2937" s="12" t="s">
        <v>23</v>
      </c>
      <c r="L2937">
        <f t="shared" si="90"/>
        <v>4</v>
      </c>
      <c r="M2937">
        <f>MATCH(H:H,[1]价格表!$B$4:$B$35,0)</f>
        <v>21</v>
      </c>
      <c r="N2937" s="4">
        <f>IF(J2937&lt;=0.3,INDEX([1]价格表!$B$4:$I$31,M2937,2),IF(AND(J2937&gt;0.3,J2937&lt;=1),INDEX([1]价格表!$B$4:$I$31,M2937,3),IF(AND(J2937&gt;1,J2937&lt;=2.2),INDEX([1]价格表!$B$4:$I$31,M2937,4),IF(AND(J2937&gt;2.2,J2937&lt;=3.3),INDEX([1]价格表!$B$4:$I$31,M2937,5),IF(AND(J2937&gt;3.3,J2937&lt;=4),INDEX([1]价格表!$B$4:$I$31,M2937,6),IF(AND(J2937&gt;4,J2937&lt;=5.5),INDEX([1]价格表!$B$4:$I$31,M2937,7),IF(J2937&gt;5.5,2.6+INDEX([1]价格表!$B$4:$I$31,M2937,8)*L2937)))))))</f>
        <v>2.5</v>
      </c>
      <c r="O2937" s="3"/>
      <c r="P2937" s="3"/>
      <c r="Q2937" s="3">
        <f t="shared" si="91"/>
        <v>0</v>
      </c>
    </row>
    <row r="2938" spans="1:17">
      <c r="A2938" s="11">
        <v>4607175058000</v>
      </c>
      <c r="B2938" s="1" t="s">
        <v>19</v>
      </c>
      <c r="C2938" s="12">
        <v>20210228</v>
      </c>
      <c r="D2938" s="12">
        <v>610538201209</v>
      </c>
      <c r="E2938" s="12" t="s">
        <v>19</v>
      </c>
      <c r="F2938" s="12">
        <v>20210310</v>
      </c>
      <c r="G2938" s="12" t="s">
        <v>20</v>
      </c>
      <c r="H2938" s="12" t="s">
        <v>129</v>
      </c>
      <c r="I2938" s="12" t="s">
        <v>130</v>
      </c>
      <c r="J2938" s="12">
        <v>0.2</v>
      </c>
      <c r="K2938" s="12" t="s">
        <v>23</v>
      </c>
      <c r="L2938">
        <f t="shared" si="90"/>
        <v>1</v>
      </c>
      <c r="M2938">
        <f>MATCH(H:H,[1]价格表!$B$4:$B$35,0)</f>
        <v>18</v>
      </c>
      <c r="N2938" s="4">
        <f>IF(J2938&lt;=0.3,INDEX([1]价格表!$B$4:$I$31,M2938,2),IF(AND(J2938&gt;0.3,J2938&lt;=1),INDEX([1]价格表!$B$4:$I$31,M2938,3),IF(AND(J2938&gt;1,J2938&lt;=2.2),INDEX([1]价格表!$B$4:$I$31,M2938,4),IF(AND(J2938&gt;2.2,J2938&lt;=3.3),INDEX([1]价格表!$B$4:$I$31,M2938,5),IF(AND(J2938&gt;3.3,J2938&lt;=4),INDEX([1]价格表!$B$4:$I$31,M2938,6),IF(AND(J2938&gt;4,J2938&lt;=5.5),INDEX([1]价格表!$B$4:$I$31,M2938,7),IF(J2938&gt;5.5,2.6+INDEX([1]价格表!$B$4:$I$31,M2938,8)*L2938)))))))</f>
        <v>2.75</v>
      </c>
      <c r="O2938" s="3"/>
      <c r="P2938" s="3"/>
      <c r="Q2938" s="3">
        <f t="shared" si="91"/>
        <v>0</v>
      </c>
    </row>
    <row r="2939" spans="1:17">
      <c r="A2939" s="11">
        <v>4607175511682</v>
      </c>
      <c r="B2939" s="1" t="s">
        <v>19</v>
      </c>
      <c r="C2939" s="12">
        <v>20210228</v>
      </c>
      <c r="D2939" s="12">
        <v>610538201209</v>
      </c>
      <c r="E2939" s="12" t="s">
        <v>19</v>
      </c>
      <c r="F2939" s="12">
        <v>20210310</v>
      </c>
      <c r="G2939" s="12" t="s">
        <v>20</v>
      </c>
      <c r="H2939" s="12" t="s">
        <v>40</v>
      </c>
      <c r="I2939" s="12" t="s">
        <v>282</v>
      </c>
      <c r="J2939" s="12">
        <v>1.38</v>
      </c>
      <c r="K2939" s="12" t="s">
        <v>23</v>
      </c>
      <c r="L2939">
        <f t="shared" si="90"/>
        <v>2</v>
      </c>
      <c r="M2939">
        <f>MATCH(H:H,[1]价格表!$B$4:$B$35,0)</f>
        <v>9</v>
      </c>
      <c r="N2939" s="4">
        <f>IF(J2939&lt;=0.3,INDEX([1]价格表!$B$4:$I$31,M2939,2),IF(AND(J2939&gt;0.3,J2939&lt;=1),INDEX([1]价格表!$B$4:$I$31,M2939,3),IF(AND(J2939&gt;1,J2939&lt;=2.2),INDEX([1]价格表!$B$4:$I$31,M2939,4),IF(AND(J2939&gt;2.2,J2939&lt;=3.3),INDEX([1]价格表!$B$4:$I$31,M2939,5),IF(AND(J2939&gt;3.3,J2939&lt;=4),INDEX([1]价格表!$B$4:$I$31,M2939,6),IF(AND(J2939&gt;4,J2939&lt;=5.5),INDEX([1]价格表!$B$4:$I$31,M2939,7),IF(J2939&gt;5.5,2.6+INDEX([1]价格表!$B$4:$I$31,M2939,8)*L2939)))))))</f>
        <v>2.15</v>
      </c>
      <c r="O2939" s="3"/>
      <c r="P2939" s="3"/>
      <c r="Q2939" s="3">
        <f t="shared" si="91"/>
        <v>0</v>
      </c>
    </row>
    <row r="2940" spans="1:17">
      <c r="A2940" s="11">
        <v>4607175511903</v>
      </c>
      <c r="B2940" s="1" t="s">
        <v>19</v>
      </c>
      <c r="C2940" s="12">
        <v>20210228</v>
      </c>
      <c r="D2940" s="12">
        <v>610538201209</v>
      </c>
      <c r="E2940" s="12" t="s">
        <v>19</v>
      </c>
      <c r="F2940" s="12">
        <v>20210310</v>
      </c>
      <c r="G2940" s="12" t="s">
        <v>20</v>
      </c>
      <c r="H2940" s="12" t="s">
        <v>21</v>
      </c>
      <c r="I2940" s="12" t="s">
        <v>85</v>
      </c>
      <c r="J2940" s="12">
        <v>1.73</v>
      </c>
      <c r="K2940" s="12" t="s">
        <v>23</v>
      </c>
      <c r="L2940">
        <f t="shared" si="90"/>
        <v>2</v>
      </c>
      <c r="M2940">
        <f>MATCH(H:H,[1]价格表!$B$4:$B$35,0)</f>
        <v>15</v>
      </c>
      <c r="N2940" s="4">
        <f>IF(J2940&lt;=0.3,INDEX([1]价格表!$B$4:$I$31,M2940,2),IF(AND(J2940&gt;0.3,J2940&lt;=1),INDEX([1]价格表!$B$4:$I$31,M2940,3),IF(AND(J2940&gt;1,J2940&lt;=2.2),INDEX([1]价格表!$B$4:$I$31,M2940,4),IF(AND(J2940&gt;2.2,J2940&lt;=3.3),INDEX([1]价格表!$B$4:$I$31,M2940,5),IF(AND(J2940&gt;3.3,J2940&lt;=4),INDEX([1]价格表!$B$4:$I$31,M2940,6),IF(AND(J2940&gt;4,J2940&lt;=5.5),INDEX([1]价格表!$B$4:$I$31,M2940,7),IF(J2940&gt;5.5,2.6+INDEX([1]价格表!$B$4:$I$31,M2940,8)*L2940)))))))</f>
        <v>2.15</v>
      </c>
      <c r="O2940" s="3"/>
      <c r="P2940" s="3"/>
      <c r="Q2940" s="3">
        <f t="shared" si="91"/>
        <v>0</v>
      </c>
    </row>
    <row r="2941" spans="1:17">
      <c r="A2941" s="11">
        <v>4607175512035</v>
      </c>
      <c r="B2941" s="1" t="s">
        <v>19</v>
      </c>
      <c r="C2941" s="12">
        <v>20210228</v>
      </c>
      <c r="D2941" s="12">
        <v>610538201209</v>
      </c>
      <c r="E2941" s="12" t="s">
        <v>19</v>
      </c>
      <c r="F2941" s="12">
        <v>20210310</v>
      </c>
      <c r="G2941" s="12" t="s">
        <v>20</v>
      </c>
      <c r="H2941" s="12" t="s">
        <v>33</v>
      </c>
      <c r="I2941" s="12" t="s">
        <v>159</v>
      </c>
      <c r="J2941" s="12">
        <v>3.24</v>
      </c>
      <c r="K2941" s="12" t="s">
        <v>23</v>
      </c>
      <c r="L2941">
        <f t="shared" si="90"/>
        <v>4</v>
      </c>
      <c r="M2941">
        <f>MATCH(H:H,[1]价格表!$B$4:$B$35,0)</f>
        <v>7</v>
      </c>
      <c r="N2941" s="4">
        <f>IF(J2941&lt;=0.3,INDEX([1]价格表!$B$4:$I$31,M2941,2),IF(AND(J2941&gt;0.3,J2941&lt;=1),INDEX([1]价格表!$B$4:$I$31,M2941,3),IF(AND(J2941&gt;1,J2941&lt;=2.2),INDEX([1]价格表!$B$4:$I$31,M2941,4),IF(AND(J2941&gt;2.2,J2941&lt;=3.3),INDEX([1]价格表!$B$4:$I$31,M2941,5),IF(AND(J2941&gt;3.3,J2941&lt;=4),INDEX([1]价格表!$B$4:$I$31,M2941,6),IF(AND(J2941&gt;4,J2941&lt;=5.5),INDEX([1]价格表!$B$4:$I$31,M2941,7),IF(J2941&gt;5.5,2.6+INDEX([1]价格表!$B$4:$I$31,M2941,8)*L2941)))))))</f>
        <v>2.5</v>
      </c>
      <c r="O2941" s="3"/>
      <c r="P2941" s="3"/>
      <c r="Q2941" s="3">
        <f t="shared" si="91"/>
        <v>0</v>
      </c>
    </row>
    <row r="2942" spans="1:17">
      <c r="A2942" s="11">
        <v>4607175512205</v>
      </c>
      <c r="B2942" s="1" t="s">
        <v>19</v>
      </c>
      <c r="C2942" s="12">
        <v>20210228</v>
      </c>
      <c r="D2942" s="12">
        <v>610538201209</v>
      </c>
      <c r="E2942" s="12" t="s">
        <v>19</v>
      </c>
      <c r="F2942" s="12">
        <v>20210310</v>
      </c>
      <c r="G2942" s="12" t="s">
        <v>20</v>
      </c>
      <c r="H2942" s="12" t="s">
        <v>33</v>
      </c>
      <c r="I2942" s="12" t="s">
        <v>247</v>
      </c>
      <c r="J2942" s="12">
        <v>2.4</v>
      </c>
      <c r="K2942" s="12" t="s">
        <v>23</v>
      </c>
      <c r="L2942">
        <f t="shared" si="90"/>
        <v>3</v>
      </c>
      <c r="M2942">
        <f>MATCH(H:H,[1]价格表!$B$4:$B$35,0)</f>
        <v>7</v>
      </c>
      <c r="N2942" s="4">
        <f>IF(J2942&lt;=0.3,INDEX([1]价格表!$B$4:$I$31,M2942,2),IF(AND(J2942&gt;0.3,J2942&lt;=1),INDEX([1]价格表!$B$4:$I$31,M2942,3),IF(AND(J2942&gt;1,J2942&lt;=2.2),INDEX([1]价格表!$B$4:$I$31,M2942,4),IF(AND(J2942&gt;2.2,J2942&lt;=3.3),INDEX([1]价格表!$B$4:$I$31,M2942,5),IF(AND(J2942&gt;3.3,J2942&lt;=4),INDEX([1]价格表!$B$4:$I$31,M2942,6),IF(AND(J2942&gt;4,J2942&lt;=5.5),INDEX([1]价格表!$B$4:$I$31,M2942,7),IF(J2942&gt;5.5,2.6+INDEX([1]价格表!$B$4:$I$31,M2942,8)*L2942)))))))</f>
        <v>2.5</v>
      </c>
      <c r="O2942" s="3"/>
      <c r="P2942" s="3"/>
      <c r="Q2942" s="3">
        <f t="shared" si="91"/>
        <v>0</v>
      </c>
    </row>
    <row r="2943" spans="1:17">
      <c r="A2943" s="11">
        <v>4607175513141</v>
      </c>
      <c r="B2943" s="1" t="s">
        <v>19</v>
      </c>
      <c r="C2943" s="12">
        <v>20210228</v>
      </c>
      <c r="D2943" s="12">
        <v>610538201209</v>
      </c>
      <c r="E2943" s="12" t="s">
        <v>19</v>
      </c>
      <c r="F2943" s="12">
        <v>20210310</v>
      </c>
      <c r="G2943" s="12" t="s">
        <v>20</v>
      </c>
      <c r="H2943" s="12" t="s">
        <v>21</v>
      </c>
      <c r="I2943" s="12" t="s">
        <v>112</v>
      </c>
      <c r="J2943" s="12">
        <v>1.34</v>
      </c>
      <c r="K2943" s="12" t="s">
        <v>23</v>
      </c>
      <c r="L2943">
        <f t="shared" si="90"/>
        <v>2</v>
      </c>
      <c r="M2943">
        <f>MATCH(H:H,[1]价格表!$B$4:$B$35,0)</f>
        <v>15</v>
      </c>
      <c r="N2943" s="4">
        <f>IF(J2943&lt;=0.3,INDEX([1]价格表!$B$4:$I$31,M2943,2),IF(AND(J2943&gt;0.3,J2943&lt;=1),INDEX([1]价格表!$B$4:$I$31,M2943,3),IF(AND(J2943&gt;1,J2943&lt;=2.2),INDEX([1]价格表!$B$4:$I$31,M2943,4),IF(AND(J2943&gt;2.2,J2943&lt;=3.3),INDEX([1]价格表!$B$4:$I$31,M2943,5),IF(AND(J2943&gt;3.3,J2943&lt;=4),INDEX([1]价格表!$B$4:$I$31,M2943,6),IF(AND(J2943&gt;4,J2943&lt;=5.5),INDEX([1]价格表!$B$4:$I$31,M2943,7),IF(J2943&gt;5.5,2.6+INDEX([1]价格表!$B$4:$I$31,M2943,8)*L2943)))))))</f>
        <v>2.15</v>
      </c>
      <c r="O2943" s="3"/>
      <c r="P2943" s="3"/>
      <c r="Q2943" s="3">
        <f t="shared" si="91"/>
        <v>0</v>
      </c>
    </row>
    <row r="2944" spans="1:17">
      <c r="A2944" s="11">
        <v>4607175513338</v>
      </c>
      <c r="B2944" s="1" t="s">
        <v>19</v>
      </c>
      <c r="C2944" s="12">
        <v>20210228</v>
      </c>
      <c r="D2944" s="12">
        <v>610538201209</v>
      </c>
      <c r="E2944" s="12" t="s">
        <v>19</v>
      </c>
      <c r="F2944" s="12">
        <v>20210310</v>
      </c>
      <c r="G2944" s="12" t="s">
        <v>20</v>
      </c>
      <c r="H2944" s="12" t="s">
        <v>29</v>
      </c>
      <c r="I2944" s="12" t="s">
        <v>30</v>
      </c>
      <c r="J2944" s="12">
        <v>2.78</v>
      </c>
      <c r="K2944" s="12" t="s">
        <v>23</v>
      </c>
      <c r="L2944">
        <f t="shared" si="90"/>
        <v>3</v>
      </c>
      <c r="M2944">
        <f>MATCH(H:H,[1]价格表!$B$4:$B$35,0)</f>
        <v>3</v>
      </c>
      <c r="N2944" s="4">
        <f>IF(J2944&lt;=0.3,INDEX([1]价格表!$B$4:$I$31,M2944,2),IF(AND(J2944&gt;0.3,J2944&lt;=1),INDEX([1]价格表!$B$4:$I$31,M2944,3),IF(AND(J2944&gt;1,J2944&lt;=2.2),INDEX([1]价格表!$B$4:$I$31,M2944,4),IF(AND(J2944&gt;2.2,J2944&lt;=3.3),INDEX([1]价格表!$B$4:$I$31,M2944,5),IF(AND(J2944&gt;3.3,J2944&lt;=4),INDEX([1]价格表!$B$4:$I$31,M2944,6),IF(AND(J2944&gt;4,J2944&lt;=5.5),INDEX([1]价格表!$B$4:$I$31,M2944,7),IF(J2944&gt;5.5,2.6+INDEX([1]价格表!$B$4:$I$31,M2944,8)*L2944)))))))</f>
        <v>2.5</v>
      </c>
      <c r="O2944" s="3"/>
      <c r="P2944" s="3"/>
      <c r="Q2944" s="3">
        <f t="shared" si="91"/>
        <v>0</v>
      </c>
    </row>
    <row r="2945" spans="1:17">
      <c r="A2945" s="11">
        <v>4607175928024</v>
      </c>
      <c r="B2945" s="1" t="s">
        <v>19</v>
      </c>
      <c r="C2945" s="12">
        <v>20210228</v>
      </c>
      <c r="D2945" s="12">
        <v>610538201209</v>
      </c>
      <c r="E2945" s="12" t="s">
        <v>19</v>
      </c>
      <c r="F2945" s="12">
        <v>20210310</v>
      </c>
      <c r="G2945" s="12" t="s">
        <v>20</v>
      </c>
      <c r="H2945" s="12" t="s">
        <v>129</v>
      </c>
      <c r="I2945" s="12" t="s">
        <v>130</v>
      </c>
      <c r="J2945" s="12">
        <v>0.3</v>
      </c>
      <c r="K2945" s="12" t="s">
        <v>23</v>
      </c>
      <c r="L2945">
        <f t="shared" si="90"/>
        <v>1</v>
      </c>
      <c r="M2945">
        <f>MATCH(H:H,[1]价格表!$B$4:$B$35,0)</f>
        <v>18</v>
      </c>
      <c r="N2945" s="4">
        <f>IF(J2945&lt;=0.3,INDEX([1]价格表!$B$4:$I$31,M2945,2),IF(AND(J2945&gt;0.3,J2945&lt;=1),INDEX([1]价格表!$B$4:$I$31,M2945,3),IF(AND(J2945&gt;1,J2945&lt;=2.2),INDEX([1]价格表!$B$4:$I$31,M2945,4),IF(AND(J2945&gt;2.2,J2945&lt;=3.3),INDEX([1]价格表!$B$4:$I$31,M2945,5),IF(AND(J2945&gt;3.3,J2945&lt;=4),INDEX([1]价格表!$B$4:$I$31,M2945,6),IF(AND(J2945&gt;4,J2945&lt;=5.5),INDEX([1]价格表!$B$4:$I$31,M2945,7),IF(J2945&gt;5.5,2.6+INDEX([1]价格表!$B$4:$I$31,M2945,8)*L2945)))))))</f>
        <v>2.75</v>
      </c>
      <c r="O2945" s="3"/>
      <c r="P2945" s="3"/>
      <c r="Q2945" s="3">
        <f t="shared" si="91"/>
        <v>0</v>
      </c>
    </row>
    <row r="2946" spans="1:17">
      <c r="A2946" s="11">
        <v>4312562052821</v>
      </c>
      <c r="B2946" s="1" t="s">
        <v>19</v>
      </c>
      <c r="C2946" s="12">
        <v>20210228</v>
      </c>
      <c r="D2946" s="12">
        <v>610538201209</v>
      </c>
      <c r="E2946" s="12" t="s">
        <v>19</v>
      </c>
      <c r="F2946" s="12">
        <v>20210310</v>
      </c>
      <c r="G2946" s="12" t="s">
        <v>20</v>
      </c>
      <c r="H2946" s="12" t="s">
        <v>40</v>
      </c>
      <c r="I2946" s="12" t="s">
        <v>188</v>
      </c>
      <c r="J2946" s="12">
        <v>4.94</v>
      </c>
      <c r="K2946" s="12" t="s">
        <v>23</v>
      </c>
      <c r="L2946">
        <f t="shared" si="90"/>
        <v>5</v>
      </c>
      <c r="M2946">
        <f>MATCH(H:H,[1]价格表!$B$4:$B$35,0)</f>
        <v>9</v>
      </c>
      <c r="N2946" s="4">
        <f>IF(J2946&lt;=0.3,INDEX([1]价格表!$B$4:$I$31,M2946,2),IF(AND(J2946&gt;0.3,J2946&lt;=1),INDEX([1]价格表!$B$4:$I$31,M2946,3),IF(AND(J2946&gt;1,J2946&lt;=2.2),INDEX([1]价格表!$B$4:$I$31,M2946,4),IF(AND(J2946&gt;2.2,J2946&lt;=3.3),INDEX([1]价格表!$B$4:$I$31,M2946,5),IF(AND(J2946&gt;3.3,J2946&lt;=4),INDEX([1]价格表!$B$4:$I$31,M2946,6),IF(AND(J2946&gt;4,J2946&lt;=5.5),INDEX([1]价格表!$B$4:$I$31,M2946,7),IF(J2946&gt;5.5,2.6+INDEX([1]价格表!$B$4:$I$31,M2946,8)*L2946)))))))</f>
        <v>3.8</v>
      </c>
      <c r="O2946" s="3"/>
      <c r="P2946" s="3"/>
      <c r="Q2946" s="3">
        <f t="shared" si="91"/>
        <v>0</v>
      </c>
    </row>
    <row r="2947" spans="1:17">
      <c r="A2947" s="11">
        <v>4607172222931</v>
      </c>
      <c r="B2947" s="1" t="s">
        <v>19</v>
      </c>
      <c r="C2947" s="12">
        <v>20210228</v>
      </c>
      <c r="D2947" s="12">
        <v>610538201209</v>
      </c>
      <c r="E2947" s="12" t="s">
        <v>19</v>
      </c>
      <c r="F2947" s="12">
        <v>20210310</v>
      </c>
      <c r="G2947" s="12" t="s">
        <v>20</v>
      </c>
      <c r="H2947" s="12" t="s">
        <v>40</v>
      </c>
      <c r="I2947" s="12" t="s">
        <v>118</v>
      </c>
      <c r="J2947" s="12">
        <v>3.54</v>
      </c>
      <c r="K2947" s="12" t="s">
        <v>23</v>
      </c>
      <c r="L2947">
        <f t="shared" si="90"/>
        <v>4</v>
      </c>
      <c r="M2947">
        <f>MATCH(H:H,[1]价格表!$B$4:$B$35,0)</f>
        <v>9</v>
      </c>
      <c r="N2947" s="4">
        <f>IF(J2947&lt;=0.3,INDEX([1]价格表!$B$4:$I$31,M2947,2),IF(AND(J2947&gt;0.3,J2947&lt;=1),INDEX([1]价格表!$B$4:$I$31,M2947,3),IF(AND(J2947&gt;1,J2947&lt;=2.2),INDEX([1]价格表!$B$4:$I$31,M2947,4),IF(AND(J2947&gt;2.2,J2947&lt;=3.3),INDEX([1]价格表!$B$4:$I$31,M2947,5),IF(AND(J2947&gt;3.3,J2947&lt;=4),INDEX([1]价格表!$B$4:$I$31,M2947,6),IF(AND(J2947&gt;4,J2947&lt;=5.5),INDEX([1]价格表!$B$4:$I$31,M2947,7),IF(J2947&gt;5.5,2.6+INDEX([1]价格表!$B$4:$I$31,M2947,8)*L2947)))))))</f>
        <v>3.7</v>
      </c>
      <c r="O2947" s="3"/>
      <c r="P2947" s="3"/>
      <c r="Q2947" s="3">
        <f t="shared" si="91"/>
        <v>0</v>
      </c>
    </row>
    <row r="2948" spans="1:17">
      <c r="A2948" s="11">
        <v>4607172223100</v>
      </c>
      <c r="B2948" s="1" t="s">
        <v>19</v>
      </c>
      <c r="C2948" s="12">
        <v>20210228</v>
      </c>
      <c r="D2948" s="12">
        <v>610538201209</v>
      </c>
      <c r="E2948" s="12" t="s">
        <v>19</v>
      </c>
      <c r="F2948" s="12">
        <v>20210310</v>
      </c>
      <c r="G2948" s="12" t="s">
        <v>20</v>
      </c>
      <c r="H2948" s="12" t="s">
        <v>132</v>
      </c>
      <c r="I2948" s="12" t="s">
        <v>234</v>
      </c>
      <c r="J2948" s="12">
        <v>4.94</v>
      </c>
      <c r="K2948" s="12" t="s">
        <v>23</v>
      </c>
      <c r="L2948">
        <f t="shared" ref="L2948:L2963" si="92">ROUNDUP(J2948,0)</f>
        <v>5</v>
      </c>
      <c r="M2948">
        <f>MATCH(H:H,[1]价格表!$B$4:$B$35,0)</f>
        <v>19</v>
      </c>
      <c r="N2948" s="4">
        <f>IF(J2948&lt;=0.3,INDEX([1]价格表!$B$4:$I$31,M2948,2),IF(AND(J2948&gt;0.3,J2948&lt;=1),INDEX([1]价格表!$B$4:$I$31,M2948,3),IF(AND(J2948&gt;1,J2948&lt;=2.2),INDEX([1]价格表!$B$4:$I$31,M2948,4),IF(AND(J2948&gt;2.2,J2948&lt;=3.3),INDEX([1]价格表!$B$4:$I$31,M2948,5),IF(AND(J2948&gt;3.3,J2948&lt;=4),INDEX([1]价格表!$B$4:$I$31,M2948,6),IF(AND(J2948&gt;4,J2948&lt;=5.5),INDEX([1]价格表!$B$4:$I$31,M2948,7),IF(J2948&gt;5.5,2.6+INDEX([1]价格表!$B$4:$I$31,M2948,8)*L2948)))))))</f>
        <v>3.8</v>
      </c>
      <c r="O2948" s="3"/>
      <c r="P2948" s="3"/>
      <c r="Q2948" s="3">
        <f>IF(P2948&gt;0,P2948-N2948,0)</f>
        <v>0</v>
      </c>
    </row>
    <row r="2949" spans="1:17">
      <c r="A2949" s="11">
        <v>4607173954669</v>
      </c>
      <c r="B2949" s="1" t="s">
        <v>19</v>
      </c>
      <c r="C2949" s="12">
        <v>20210228</v>
      </c>
      <c r="D2949" s="12">
        <v>610538201209</v>
      </c>
      <c r="E2949" s="12" t="s">
        <v>19</v>
      </c>
      <c r="F2949" s="12">
        <v>20210310</v>
      </c>
      <c r="G2949" s="12" t="s">
        <v>20</v>
      </c>
      <c r="H2949" s="12" t="s">
        <v>149</v>
      </c>
      <c r="I2949" s="12" t="s">
        <v>286</v>
      </c>
      <c r="J2949" s="12">
        <v>3.58</v>
      </c>
      <c r="K2949" s="12" t="s">
        <v>23</v>
      </c>
      <c r="L2949">
        <f t="shared" si="92"/>
        <v>4</v>
      </c>
      <c r="M2949">
        <f>MATCH(H:H,[1]价格表!$B$4:$B$35,0)</f>
        <v>24</v>
      </c>
      <c r="N2949" s="4">
        <f>IF(J2949&lt;=0.3,INDEX([1]价格表!$B$4:$I$31,M2949,2),IF(AND(J2949&gt;0.3,J2949&lt;=1),INDEX([1]价格表!$B$4:$I$31,M2949,3),IF(AND(J2949&gt;1,J2949&lt;=2.2),INDEX([1]价格表!$B$4:$I$31,M2949,4),IF(AND(J2949&gt;2.2,J2949&lt;=3.3),INDEX([1]价格表!$B$4:$I$31,M2949,5),IF(AND(J2949&gt;3.3,J2949&lt;=4),INDEX([1]价格表!$B$4:$I$31,M2949,6),IF(AND(J2949&gt;4,J2949&lt;=5.5),INDEX([1]价格表!$B$4:$I$31,M2949,7),IF(J2949&gt;5.5,2.6+INDEX([1]价格表!$B$4:$I$31,M2949,8)*L2949)))))))</f>
        <v>3.7</v>
      </c>
      <c r="O2949" s="5">
        <v>3.09</v>
      </c>
      <c r="P2949" s="5">
        <v>2.5</v>
      </c>
      <c r="Q2949" s="3">
        <f>IF(P2949&gt;0,P2949-N2949,0)</f>
        <v>-1.2</v>
      </c>
    </row>
    <row r="2950" spans="1:17">
      <c r="A2950" s="11">
        <v>4607175511591</v>
      </c>
      <c r="B2950" s="1" t="s">
        <v>19</v>
      </c>
      <c r="C2950" s="12">
        <v>20210228</v>
      </c>
      <c r="D2950" s="12">
        <v>610538201209</v>
      </c>
      <c r="E2950" s="12" t="s">
        <v>19</v>
      </c>
      <c r="F2950" s="12">
        <v>20210310</v>
      </c>
      <c r="G2950" s="12" t="s">
        <v>20</v>
      </c>
      <c r="H2950" s="12" t="s">
        <v>33</v>
      </c>
      <c r="I2950" s="12" t="s">
        <v>34</v>
      </c>
      <c r="J2950" s="12">
        <v>3.42</v>
      </c>
      <c r="K2950" s="12" t="s">
        <v>23</v>
      </c>
      <c r="L2950">
        <f t="shared" si="92"/>
        <v>4</v>
      </c>
      <c r="M2950">
        <f>MATCH(H:H,[1]价格表!$B$4:$B$35,0)</f>
        <v>7</v>
      </c>
      <c r="N2950" s="4">
        <f>IF(J2950&lt;=0.3,INDEX([1]价格表!$B$4:$I$31,M2950,2),IF(AND(J2950&gt;0.3,J2950&lt;=1),INDEX([1]价格表!$B$4:$I$31,M2950,3),IF(AND(J2950&gt;1,J2950&lt;=2.2),INDEX([1]价格表!$B$4:$I$31,M2950,4),IF(AND(J2950&gt;2.2,J2950&lt;=3.3),INDEX([1]价格表!$B$4:$I$31,M2950,5),IF(AND(J2950&gt;3.3,J2950&lt;=4),INDEX([1]价格表!$B$4:$I$31,M2950,6),IF(AND(J2950&gt;4,J2950&lt;=5.5),INDEX([1]价格表!$B$4:$I$31,M2950,7),IF(J2950&gt;5.5,2.6+INDEX([1]价格表!$B$4:$I$31,M2950,8)*L2950)))))))</f>
        <v>3.7</v>
      </c>
      <c r="O2950" s="3"/>
      <c r="P2950" s="3"/>
      <c r="Q2950" s="3">
        <f>IF(P2950&gt;0,P2950-N2950,0)</f>
        <v>0</v>
      </c>
    </row>
    <row r="2951" spans="1:17">
      <c r="A2951" s="11">
        <v>4607175933638</v>
      </c>
      <c r="B2951" s="1" t="s">
        <v>19</v>
      </c>
      <c r="C2951" s="12">
        <v>20210228</v>
      </c>
      <c r="D2951" s="12">
        <v>610538201209</v>
      </c>
      <c r="E2951" s="12" t="s">
        <v>19</v>
      </c>
      <c r="F2951" s="12">
        <v>20210310</v>
      </c>
      <c r="G2951" s="12" t="s">
        <v>20</v>
      </c>
      <c r="H2951" s="12" t="s">
        <v>219</v>
      </c>
      <c r="I2951" s="12" t="s">
        <v>288</v>
      </c>
      <c r="J2951" s="12">
        <v>0.31</v>
      </c>
      <c r="K2951" s="12" t="s">
        <v>23</v>
      </c>
      <c r="L2951">
        <f t="shared" si="92"/>
        <v>1</v>
      </c>
      <c r="M2951">
        <f>MATCH(H:H,[1]价格表!$B$4:$B$35,0)</f>
        <v>28</v>
      </c>
      <c r="N2951" s="4">
        <f>IF(J2951&lt;=0.3,INDEX([1]价格表!$B$4:$I$31,M2951,2),IF(AND(J2951&gt;0.3,J2951&lt;=1),INDEX([1]价格表!$B$4:$I$31,M2951,3),IF(AND(J2951&gt;1,J2951&lt;=2.2),INDEX([1]价格表!$B$4:$I$31,M2951,4),IF(AND(J2951&gt;2.2,J2951&lt;=3.3),INDEX([1]价格表!$B$4:$I$31,M2951,5),IF(AND(J2951&gt;3.3,J2951&lt;=4),INDEX([1]价格表!$B$4:$I$31,M2951,6),IF(AND(J2951&gt;4,J2951&lt;=5.5),INDEX([1]价格表!$B$4:$I$31,M2951,7),IF(J2951&gt;5.5,2.6+INDEX([1]价格表!$B$4:$I$31,M2951,8)*L2951)))))))</f>
        <v>2.45</v>
      </c>
      <c r="O2951" s="3"/>
      <c r="P2951" s="3"/>
      <c r="Q2951" s="3">
        <f>IF(P2951&gt;0,P2951-N2951,0)</f>
        <v>0</v>
      </c>
    </row>
    <row r="2952" spans="1:17">
      <c r="A2952" s="11">
        <v>4312572355495</v>
      </c>
      <c r="B2952" s="1" t="s">
        <v>19</v>
      </c>
      <c r="C2952" s="12">
        <v>20210228</v>
      </c>
      <c r="D2952" s="12">
        <v>610538201209</v>
      </c>
      <c r="E2952" s="12" t="s">
        <v>19</v>
      </c>
      <c r="F2952" s="12">
        <v>20210310</v>
      </c>
      <c r="G2952" s="12" t="s">
        <v>20</v>
      </c>
      <c r="H2952" s="12" t="s">
        <v>119</v>
      </c>
      <c r="I2952" s="12" t="s">
        <v>120</v>
      </c>
      <c r="J2952" s="12">
        <v>1.5</v>
      </c>
      <c r="K2952" s="12" t="s">
        <v>23</v>
      </c>
      <c r="L2952">
        <f t="shared" si="92"/>
        <v>2</v>
      </c>
      <c r="M2952">
        <f>MATCH(H:H,[1]价格表!$B$4:$B$35,0)</f>
        <v>6</v>
      </c>
      <c r="N2952" s="4">
        <f>IF(J2952&lt;=0.3,INDEX([1]价格表!$B$4:$I$31,M2952,2),IF(AND(J2952&gt;0.3,J2952&lt;=1),INDEX([1]价格表!$B$4:$I$31,M2952,3),IF(AND(J2952&gt;1,J2952&lt;=2.2),INDEX([1]价格表!$B$4:$I$31,M2952,4),IF(AND(J2952&gt;2.2,J2952&lt;=3.3),INDEX([1]价格表!$B$4:$I$31,M2952,5),IF(AND(J2952&gt;3.3,J2952&lt;=4),INDEX([1]价格表!$B$4:$I$31,M2952,6),IF(AND(J2952&gt;4,J2952&lt;=5.5),INDEX([1]价格表!$B$4:$I$31,M2952,7),IF(J2952&gt;5.5,2.6+INDEX([1]价格表!$B$4:$I$31,M2952,8)*L2952)))))))</f>
        <v>2.95</v>
      </c>
      <c r="O2952" s="3"/>
      <c r="P2952" s="3"/>
      <c r="Q2952" s="3">
        <f>IF(P2952&gt;0,P2952-N2952,0)</f>
        <v>0</v>
      </c>
    </row>
    <row r="2953" spans="1:17">
      <c r="A2953" s="11">
        <v>4607175930334</v>
      </c>
      <c r="B2953" s="1" t="s">
        <v>19</v>
      </c>
      <c r="C2953" s="12">
        <v>20210228</v>
      </c>
      <c r="D2953" s="12">
        <v>610538201209</v>
      </c>
      <c r="E2953" s="12" t="s">
        <v>19</v>
      </c>
      <c r="F2953" s="12">
        <v>20210310</v>
      </c>
      <c r="G2953" s="12" t="s">
        <v>20</v>
      </c>
      <c r="H2953" s="12" t="s">
        <v>129</v>
      </c>
      <c r="I2953" s="12" t="s">
        <v>130</v>
      </c>
      <c r="J2953" s="12">
        <v>20.26</v>
      </c>
      <c r="K2953" s="12" t="s">
        <v>23</v>
      </c>
      <c r="L2953">
        <f t="shared" si="92"/>
        <v>21</v>
      </c>
      <c r="M2953">
        <f>MATCH(H:H,[1]价格表!$B$4:$B$35,0)</f>
        <v>18</v>
      </c>
      <c r="N2953" s="4">
        <f>IF(J2953&lt;=0.3,INDEX([1]价格表!$B$4:$I$31,M2953,2),IF(AND(J2953&gt;0.3,J2953&lt;=1),INDEX([1]价格表!$B$4:$I$31,M2953,3),IF(AND(J2953&gt;1,J2953&lt;=2.2),INDEX([1]价格表!$B$4:$I$31,M2953,4),IF(AND(J2953&gt;2.2,J2953&lt;=3.3),INDEX([1]价格表!$B$4:$I$31,M2953,5),IF(AND(J2953&gt;3.3,J2953&lt;=4),INDEX([1]价格表!$B$4:$I$31,M2953,6),IF(AND(J2953&gt;4,J2953&lt;=5.5),INDEX([1]价格表!$B$4:$I$31,M2953,7),IF(J2953&gt;5.5,2.6+INDEX([1]价格表!$B$4:$I$31,M2953,8)*L2953)))))))</f>
        <v>22.55</v>
      </c>
      <c r="O2953" s="5">
        <v>1.05</v>
      </c>
      <c r="P2953" s="5">
        <v>3.25</v>
      </c>
      <c r="Q2953" s="3">
        <f>IF(P2953&gt;0,P2953-N2953,0)</f>
        <v>-19.3</v>
      </c>
    </row>
    <row r="2954" spans="1:17">
      <c r="A2954" s="11">
        <v>4607175933348</v>
      </c>
      <c r="B2954" s="1" t="s">
        <v>19</v>
      </c>
      <c r="C2954" s="12">
        <v>20210228</v>
      </c>
      <c r="D2954" s="12">
        <v>610538201209</v>
      </c>
      <c r="E2954" s="12" t="s">
        <v>19</v>
      </c>
      <c r="F2954" s="12">
        <v>20210310</v>
      </c>
      <c r="G2954" s="12" t="s">
        <v>20</v>
      </c>
      <c r="H2954" s="12" t="s">
        <v>219</v>
      </c>
      <c r="I2954" s="12" t="s">
        <v>288</v>
      </c>
      <c r="J2954" s="12">
        <v>13.9</v>
      </c>
      <c r="K2954" s="12" t="s">
        <v>23</v>
      </c>
      <c r="L2954">
        <f t="shared" si="92"/>
        <v>14</v>
      </c>
      <c r="M2954">
        <f>MATCH(H:H,[1]价格表!$B$4:$B$35,0)</f>
        <v>28</v>
      </c>
      <c r="N2954" s="4">
        <f>IF(J2954&lt;=0.3,INDEX([1]价格表!$B$4:$I$31,M2954,2),IF(AND(J2954&gt;0.3,J2954&lt;=1),INDEX([1]价格表!$B$4:$I$31,M2954,3),IF(AND(J2954&gt;1,J2954&lt;=2.2),INDEX([1]价格表!$B$4:$I$31,M2954,4),IF(AND(J2954&gt;2.2,J2954&lt;=3.3),INDEX([1]价格表!$B$4:$I$31,M2954,5),IF(AND(J2954&gt;3.3,J2954&lt;=4),INDEX([1]价格表!$B$4:$I$31,M2954,6),IF(AND(J2954&gt;4,J2954&lt;=5.5),INDEX([1]价格表!$B$4:$I$31,M2954,7),IF(J2954&gt;5.5,2.6+INDEX([1]价格表!$B$4:$I$31,M2954,8)*L2954)))))))</f>
        <v>36.2</v>
      </c>
      <c r="O2954" s="3"/>
      <c r="P2954" s="3"/>
      <c r="Q2954" s="3">
        <f>IF(P2954&gt;0,P2954-N2954,0)</f>
        <v>0</v>
      </c>
    </row>
    <row r="2955" spans="1:17">
      <c r="A2955" s="11">
        <v>4312571989884</v>
      </c>
      <c r="B2955" s="1" t="s">
        <v>19</v>
      </c>
      <c r="C2955" s="12">
        <v>20210228</v>
      </c>
      <c r="D2955" s="12">
        <v>610538201209</v>
      </c>
      <c r="E2955" s="12" t="s">
        <v>19</v>
      </c>
      <c r="F2955" s="12">
        <v>20210310</v>
      </c>
      <c r="G2955" s="12" t="s">
        <v>20</v>
      </c>
      <c r="H2955" s="12" t="s">
        <v>157</v>
      </c>
      <c r="I2955" s="12" t="s">
        <v>321</v>
      </c>
      <c r="J2955" s="12">
        <v>17.87</v>
      </c>
      <c r="K2955" s="12" t="s">
        <v>23</v>
      </c>
      <c r="L2955">
        <f t="shared" si="92"/>
        <v>18</v>
      </c>
      <c r="M2955">
        <f>MATCH(H:H,[1]价格表!$B$4:$B$35,0)</f>
        <v>26</v>
      </c>
      <c r="N2955" s="4">
        <f>IF(J2955&lt;=0.3,INDEX([1]价格表!$B$4:$I$31,M2955,2),IF(AND(J2955&gt;0.3,J2955&lt;=1),INDEX([1]价格表!$B$4:$I$31,M2955,3),IF(AND(J2955&gt;1,J2955&lt;=2.2),INDEX([1]价格表!$B$4:$I$31,M2955,4),IF(AND(J2955&gt;2.2,J2955&lt;=3.3),INDEX([1]价格表!$B$4:$I$31,M2955,5),IF(AND(J2955&gt;3.3,J2955&lt;=4),INDEX([1]价格表!$B$4:$I$31,M2955,6),IF(AND(J2955&gt;4,J2955&lt;=5.5),INDEX([1]价格表!$B$4:$I$31,M2955,7),IF(J2955&gt;5.5,2.6+INDEX([1]价格表!$B$4:$I$31,M2955,8)*L2955)))))))</f>
        <v>45.8</v>
      </c>
      <c r="O2955" s="3"/>
      <c r="P2955" s="3"/>
      <c r="Q2955" s="3">
        <f>IF(P2955&gt;0,P2955-N2955,0)</f>
        <v>0</v>
      </c>
    </row>
    <row r="2956" spans="1:17">
      <c r="A2956" s="11">
        <v>4607175172743</v>
      </c>
      <c r="B2956" s="1" t="s">
        <v>19</v>
      </c>
      <c r="C2956" s="12">
        <v>20210228</v>
      </c>
      <c r="D2956" s="12">
        <v>610538201209</v>
      </c>
      <c r="E2956" s="12" t="s">
        <v>19</v>
      </c>
      <c r="F2956" s="12">
        <v>20210310</v>
      </c>
      <c r="G2956" s="12" t="s">
        <v>20</v>
      </c>
      <c r="H2956" s="12" t="s">
        <v>43</v>
      </c>
      <c r="I2956" s="12" t="s">
        <v>44</v>
      </c>
      <c r="J2956" s="12">
        <v>6.96</v>
      </c>
      <c r="K2956" s="12" t="s">
        <v>23</v>
      </c>
      <c r="L2956">
        <f t="shared" si="92"/>
        <v>7</v>
      </c>
      <c r="M2956">
        <f>MATCH(H:H,[1]价格表!$B$4:$B$35,0)</f>
        <v>4</v>
      </c>
      <c r="N2956" s="4">
        <f>IF(J2956&lt;=0.3,INDEX([1]价格表!$B$4:$I$31,M2956,2),IF(AND(J2956&gt;0.3,J2956&lt;=1),INDEX([1]价格表!$B$4:$I$31,M2956,3),IF(AND(J2956&gt;1,J2956&lt;=2.2),INDEX([1]价格表!$B$4:$I$31,M2956,4),IF(AND(J2956&gt;2.2,J2956&lt;=3.3),INDEX([1]价格表!$B$4:$I$31,M2956,5),IF(AND(J2956&gt;3.3,J2956&lt;=4),INDEX([1]价格表!$B$4:$I$31,M2956,6),IF(AND(J2956&gt;4,J2956&lt;=5.5),INDEX([1]价格表!$B$4:$I$31,M2956,7),IF(J2956&gt;5.5,2.6+INDEX([1]价格表!$B$4:$I$31,M2956,8)*L2956)))))))</f>
        <v>9.25</v>
      </c>
      <c r="O2956" s="3"/>
      <c r="P2956" s="3"/>
      <c r="Q2956" s="3">
        <f>IF(P2956&gt;0,P2956-N2956,0)</f>
        <v>0</v>
      </c>
    </row>
    <row r="2957" spans="1:17">
      <c r="A2957" s="11">
        <v>4607170226086</v>
      </c>
      <c r="B2957" s="1" t="s">
        <v>19</v>
      </c>
      <c r="C2957" s="12">
        <v>20210228</v>
      </c>
      <c r="D2957" s="12">
        <v>610538201209</v>
      </c>
      <c r="E2957" s="12" t="s">
        <v>19</v>
      </c>
      <c r="F2957" s="12">
        <v>20210310</v>
      </c>
      <c r="G2957" s="12" t="s">
        <v>20</v>
      </c>
      <c r="H2957" s="12" t="s">
        <v>129</v>
      </c>
      <c r="I2957" s="12" t="s">
        <v>130</v>
      </c>
      <c r="J2957" s="12">
        <v>7</v>
      </c>
      <c r="K2957" s="12" t="s">
        <v>23</v>
      </c>
      <c r="L2957">
        <f t="shared" si="92"/>
        <v>7</v>
      </c>
      <c r="M2957">
        <f>MATCH(H:H,[1]价格表!$B$4:$B$35,0)</f>
        <v>18</v>
      </c>
      <c r="N2957" s="4">
        <f>IF(J2957&lt;=0.3,INDEX([1]价格表!$B$4:$I$31,M2957,2),IF(AND(J2957&gt;0.3,J2957&lt;=1),INDEX([1]价格表!$B$4:$I$31,M2957,3),IF(AND(J2957&gt;1,J2957&lt;=2.2),INDEX([1]价格表!$B$4:$I$31,M2957,4),IF(AND(J2957&gt;2.2,J2957&lt;=3.3),INDEX([1]价格表!$B$4:$I$31,M2957,5),IF(AND(J2957&gt;3.3,J2957&lt;=4),INDEX([1]价格表!$B$4:$I$31,M2957,6),IF(AND(J2957&gt;4,J2957&lt;=5.5),INDEX([1]价格表!$B$4:$I$31,M2957,7),IF(J2957&gt;5.5,2.6+INDEX([1]价格表!$B$4:$I$31,M2957,8)*L2957)))))))</f>
        <v>9.25</v>
      </c>
      <c r="O2957" s="3"/>
      <c r="P2957" s="3"/>
      <c r="Q2957" s="3">
        <f>IF(P2957&gt;0,P2957-N2957,0)</f>
        <v>0</v>
      </c>
    </row>
    <row r="2958" spans="1:17">
      <c r="A2958" s="11">
        <v>4607170225982</v>
      </c>
      <c r="B2958" s="1" t="s">
        <v>19</v>
      </c>
      <c r="C2958" s="12">
        <v>20210228</v>
      </c>
      <c r="D2958" s="12">
        <v>610538201209</v>
      </c>
      <c r="E2958" s="12" t="s">
        <v>19</v>
      </c>
      <c r="F2958" s="12">
        <v>20210310</v>
      </c>
      <c r="G2958" s="12" t="s">
        <v>20</v>
      </c>
      <c r="H2958" s="12" t="s">
        <v>129</v>
      </c>
      <c r="I2958" s="12" t="s">
        <v>130</v>
      </c>
      <c r="J2958" s="12">
        <v>7.06</v>
      </c>
      <c r="K2958" s="12" t="s">
        <v>23</v>
      </c>
      <c r="L2958">
        <f t="shared" si="92"/>
        <v>8</v>
      </c>
      <c r="M2958">
        <f>MATCH(H:H,[1]价格表!$B$4:$B$35,0)</f>
        <v>18</v>
      </c>
      <c r="N2958" s="4">
        <f>IF(J2958&lt;=0.3,INDEX([1]价格表!$B$4:$I$31,M2958,2),IF(AND(J2958&gt;0.3,J2958&lt;=1),INDEX([1]价格表!$B$4:$I$31,M2958,3),IF(AND(J2958&gt;1,J2958&lt;=2.2),INDEX([1]价格表!$B$4:$I$31,M2958,4),IF(AND(J2958&gt;2.2,J2958&lt;=3.3),INDEX([1]价格表!$B$4:$I$31,M2958,5),IF(AND(J2958&gt;3.3,J2958&lt;=4),INDEX([1]价格表!$B$4:$I$31,M2958,6),IF(AND(J2958&gt;4,J2958&lt;=5.5),INDEX([1]价格表!$B$4:$I$31,M2958,7),IF(J2958&gt;5.5,2.6+INDEX([1]价格表!$B$4:$I$31,M2958,8)*L2958)))))))</f>
        <v>10.2</v>
      </c>
      <c r="O2958" s="3"/>
      <c r="P2958" s="3"/>
      <c r="Q2958" s="3">
        <f>IF(P2958&gt;0,P2958-N2958,0)</f>
        <v>0</v>
      </c>
    </row>
    <row r="2959" spans="1:17">
      <c r="A2959" s="11">
        <v>4607170251469</v>
      </c>
      <c r="B2959" s="1" t="s">
        <v>19</v>
      </c>
      <c r="C2959" s="12">
        <v>20210228</v>
      </c>
      <c r="D2959" s="12">
        <v>610538201209</v>
      </c>
      <c r="E2959" s="12" t="s">
        <v>19</v>
      </c>
      <c r="F2959" s="12">
        <v>20210310</v>
      </c>
      <c r="G2959" s="12" t="s">
        <v>20</v>
      </c>
      <c r="H2959" s="12" t="s">
        <v>129</v>
      </c>
      <c r="I2959" s="12" t="s">
        <v>130</v>
      </c>
      <c r="J2959" s="12">
        <v>7.06</v>
      </c>
      <c r="K2959" s="12" t="s">
        <v>23</v>
      </c>
      <c r="L2959">
        <f t="shared" si="92"/>
        <v>8</v>
      </c>
      <c r="M2959">
        <f>MATCH(H:H,[1]价格表!$B$4:$B$35,0)</f>
        <v>18</v>
      </c>
      <c r="N2959" s="4">
        <f>IF(J2959&lt;=0.3,INDEX([1]价格表!$B$4:$I$31,M2959,2),IF(AND(J2959&gt;0.3,J2959&lt;=1),INDEX([1]价格表!$B$4:$I$31,M2959,3),IF(AND(J2959&gt;1,J2959&lt;=2.2),INDEX([1]价格表!$B$4:$I$31,M2959,4),IF(AND(J2959&gt;2.2,J2959&lt;=3.3),INDEX([1]价格表!$B$4:$I$31,M2959,5),IF(AND(J2959&gt;3.3,J2959&lt;=4),INDEX([1]价格表!$B$4:$I$31,M2959,6),IF(AND(J2959&gt;4,J2959&lt;=5.5),INDEX([1]价格表!$B$4:$I$31,M2959,7),IF(J2959&gt;5.5,2.6+INDEX([1]价格表!$B$4:$I$31,M2959,8)*L2959)))))))</f>
        <v>10.2</v>
      </c>
      <c r="O2959" s="3"/>
      <c r="P2959" s="3"/>
      <c r="Q2959" s="3">
        <f>IF(P2959&gt;0,P2959-N2959,0)</f>
        <v>0</v>
      </c>
    </row>
    <row r="2960" spans="1:17">
      <c r="A2960" s="11">
        <v>4607175513092</v>
      </c>
      <c r="B2960" s="1" t="s">
        <v>19</v>
      </c>
      <c r="C2960" s="12">
        <v>20210228</v>
      </c>
      <c r="D2960" s="12">
        <v>610538201209</v>
      </c>
      <c r="E2960" s="12" t="s">
        <v>19</v>
      </c>
      <c r="F2960" s="12">
        <v>20210310</v>
      </c>
      <c r="G2960" s="12" t="s">
        <v>20</v>
      </c>
      <c r="H2960" s="12" t="s">
        <v>52</v>
      </c>
      <c r="I2960" s="12" t="s">
        <v>196</v>
      </c>
      <c r="J2960" s="12">
        <v>7.06</v>
      </c>
      <c r="K2960" s="12" t="s">
        <v>23</v>
      </c>
      <c r="L2960">
        <f t="shared" si="92"/>
        <v>8</v>
      </c>
      <c r="M2960">
        <f>MATCH(H:H,[1]价格表!$B$4:$B$35,0)</f>
        <v>21</v>
      </c>
      <c r="N2960" s="4">
        <f>IF(J2960&lt;=0.3,INDEX([1]价格表!$B$4:$I$31,M2960,2),IF(AND(J2960&gt;0.3,J2960&lt;=1),INDEX([1]价格表!$B$4:$I$31,M2960,3),IF(AND(J2960&gt;1,J2960&lt;=2.2),INDEX([1]价格表!$B$4:$I$31,M2960,4),IF(AND(J2960&gt;2.2,J2960&lt;=3.3),INDEX([1]价格表!$B$4:$I$31,M2960,5),IF(AND(J2960&gt;3.3,J2960&lt;=4),INDEX([1]价格表!$B$4:$I$31,M2960,6),IF(AND(J2960&gt;4,J2960&lt;=5.5),INDEX([1]价格表!$B$4:$I$31,M2960,7),IF(J2960&gt;5.5,2.6+INDEX([1]价格表!$B$4:$I$31,M2960,8)*L2960)))))))</f>
        <v>10.2</v>
      </c>
      <c r="O2960" s="5">
        <v>6.31</v>
      </c>
      <c r="P2960" s="5">
        <v>9.25</v>
      </c>
      <c r="Q2960" s="3">
        <f>IF(P2960&gt;0,P2960-N2960,0)</f>
        <v>-0.949999999999999</v>
      </c>
    </row>
    <row r="2961" spans="1:17">
      <c r="A2961" s="11">
        <v>4607170225988</v>
      </c>
      <c r="B2961" s="1" t="s">
        <v>19</v>
      </c>
      <c r="C2961" s="12">
        <v>20210228</v>
      </c>
      <c r="D2961" s="12">
        <v>610538201209</v>
      </c>
      <c r="E2961" s="12" t="s">
        <v>19</v>
      </c>
      <c r="F2961" s="12">
        <v>20210310</v>
      </c>
      <c r="G2961" s="12" t="s">
        <v>20</v>
      </c>
      <c r="H2961" s="12" t="s">
        <v>129</v>
      </c>
      <c r="I2961" s="12" t="s">
        <v>130</v>
      </c>
      <c r="J2961" s="12">
        <v>7.16</v>
      </c>
      <c r="K2961" s="12" t="s">
        <v>23</v>
      </c>
      <c r="L2961">
        <f t="shared" si="92"/>
        <v>8</v>
      </c>
      <c r="M2961">
        <f>MATCH(H:H,[1]价格表!$B$4:$B$35,0)</f>
        <v>18</v>
      </c>
      <c r="N2961" s="4">
        <f>IF(J2961&lt;=0.3,INDEX([1]价格表!$B$4:$I$31,M2961,2),IF(AND(J2961&gt;0.3,J2961&lt;=1),INDEX([1]价格表!$B$4:$I$31,M2961,3),IF(AND(J2961&gt;1,J2961&lt;=2.2),INDEX([1]价格表!$B$4:$I$31,M2961,4),IF(AND(J2961&gt;2.2,J2961&lt;=3.3),INDEX([1]价格表!$B$4:$I$31,M2961,5),IF(AND(J2961&gt;3.3,J2961&lt;=4),INDEX([1]价格表!$B$4:$I$31,M2961,6),IF(AND(J2961&gt;4,J2961&lt;=5.5),INDEX([1]价格表!$B$4:$I$31,M2961,7),IF(J2961&gt;5.5,2.6+INDEX([1]价格表!$B$4:$I$31,M2961,8)*L2961)))))))</f>
        <v>10.2</v>
      </c>
      <c r="O2961" s="3"/>
      <c r="P2961" s="3"/>
      <c r="Q2961" s="3">
        <f>IF(P2961&gt;0,P2961-N2961,0)</f>
        <v>0</v>
      </c>
    </row>
    <row r="2962" spans="1:17">
      <c r="A2962" s="11">
        <v>4312567134432</v>
      </c>
      <c r="B2962" s="1" t="s">
        <v>19</v>
      </c>
      <c r="C2962" s="12">
        <v>20210228</v>
      </c>
      <c r="D2962" s="12">
        <v>610538201209</v>
      </c>
      <c r="E2962" s="12" t="s">
        <v>19</v>
      </c>
      <c r="F2962" s="12">
        <v>20210310</v>
      </c>
      <c r="G2962" s="12" t="s">
        <v>20</v>
      </c>
      <c r="H2962" s="12" t="s">
        <v>29</v>
      </c>
      <c r="I2962" s="12" t="s">
        <v>174</v>
      </c>
      <c r="J2962" s="12">
        <v>12.62</v>
      </c>
      <c r="K2962" s="12" t="s">
        <v>23</v>
      </c>
      <c r="L2962">
        <f t="shared" si="92"/>
        <v>13</v>
      </c>
      <c r="M2962">
        <f>MATCH(H:H,[1]价格表!$B$4:$B$35,0)</f>
        <v>3</v>
      </c>
      <c r="N2962" s="4">
        <f>IF(J2962&lt;=0.3,INDEX([1]价格表!$B$4:$I$31,M2962,2),IF(AND(J2962&gt;0.3,J2962&lt;=1),INDEX([1]价格表!$B$4:$I$31,M2962,3),IF(AND(J2962&gt;1,J2962&lt;=2.2),INDEX([1]价格表!$B$4:$I$31,M2962,4),IF(AND(J2962&gt;2.2,J2962&lt;=3.3),INDEX([1]价格表!$B$4:$I$31,M2962,5),IF(AND(J2962&gt;3.3,J2962&lt;=4),INDEX([1]价格表!$B$4:$I$31,M2962,6),IF(AND(J2962&gt;4,J2962&lt;=5.5),INDEX([1]价格表!$B$4:$I$31,M2962,7),IF(J2962&gt;5.5,2.6+INDEX([1]价格表!$B$4:$I$31,M2962,8)*L2962)))))))</f>
        <v>14.95</v>
      </c>
      <c r="O2962" s="5">
        <v>10.05</v>
      </c>
      <c r="P2962" s="5">
        <v>13.05</v>
      </c>
      <c r="Q2962" s="3">
        <f>IF(P2962&gt;0,P2962-N2962,0)</f>
        <v>-1.9</v>
      </c>
    </row>
    <row r="2963" spans="1:17">
      <c r="A2963" s="11">
        <v>4607175511830</v>
      </c>
      <c r="B2963" s="1" t="s">
        <v>19</v>
      </c>
      <c r="C2963" s="12">
        <v>20210228</v>
      </c>
      <c r="D2963" s="12">
        <v>610538201209</v>
      </c>
      <c r="E2963" s="12" t="s">
        <v>19</v>
      </c>
      <c r="F2963" s="12">
        <v>20210310</v>
      </c>
      <c r="G2963" s="12" t="s">
        <v>20</v>
      </c>
      <c r="H2963" s="12" t="s">
        <v>138</v>
      </c>
      <c r="I2963" s="12" t="s">
        <v>322</v>
      </c>
      <c r="J2963" s="12">
        <v>8.5</v>
      </c>
      <c r="K2963" s="12" t="s">
        <v>23</v>
      </c>
      <c r="L2963">
        <f t="shared" si="92"/>
        <v>9</v>
      </c>
      <c r="M2963">
        <f>MATCH(H:H,[1]价格表!$B$4:$B$35,0)</f>
        <v>23</v>
      </c>
      <c r="N2963" s="4">
        <f>IF(J2963&lt;=0.3,INDEX([1]价格表!$B$4:$I$31,M2963,2),IF(AND(J2963&gt;0.3,J2963&lt;=1),INDEX([1]价格表!$B$4:$I$31,M2963,3),IF(AND(J2963&gt;1,J2963&lt;=2.2),INDEX([1]价格表!$B$4:$I$31,M2963,4),IF(AND(J2963&gt;2.2,J2963&lt;=3.3),INDEX([1]价格表!$B$4:$I$31,M2963,5),IF(AND(J2963&gt;3.3,J2963&lt;=4),INDEX([1]价格表!$B$4:$I$31,M2963,6),IF(AND(J2963&gt;4,J2963&lt;=5.5),INDEX([1]价格表!$B$4:$I$31,M2963,7),IF(J2963&gt;5.5,2.6+INDEX([1]价格表!$B$4:$I$31,M2963,8)*L2963)))))))</f>
        <v>24.2</v>
      </c>
      <c r="O2963" s="5">
        <v>6.31</v>
      </c>
      <c r="P2963" s="5">
        <v>19.4</v>
      </c>
      <c r="Q2963" s="3">
        <f>IF(P2963&gt;0,P2963-N2963,0)</f>
        <v>-4.8</v>
      </c>
    </row>
  </sheetData>
  <autoFilter ref="A2:Q296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Nation</cp:lastModifiedBy>
  <dcterms:created xsi:type="dcterms:W3CDTF">2021-03-16T07:50:00Z</dcterms:created>
  <dcterms:modified xsi:type="dcterms:W3CDTF">2021-04-02T02:57:14Z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5D2F2B8B049C4D9A8A0F0B99FED9B46B</vt:lpwstr>
  </property>
</Properties>
</file>