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hSamuels\Box\EIS\Field-manuscript\"/>
    </mc:Choice>
  </mc:AlternateContent>
  <xr:revisionPtr revIDLastSave="0" documentId="13_ncr:1_{76C9613C-D1CE-41D8-947C-AEA4686B59E0}" xr6:coauthVersionLast="47" xr6:coauthVersionMax="47" xr10:uidLastSave="{00000000-0000-0000-0000-000000000000}"/>
  <bookViews>
    <workbookView xWindow="9600" yWindow="0" windowWidth="9600" windowHeight="10200" xr2:uid="{32B43D6A-7C57-4F23-A1E4-9C9E9F878DC3}"/>
  </bookViews>
  <sheets>
    <sheet name="Meta" sheetId="2" r:id="rId1"/>
    <sheet name="CNF" sheetId="5" r:id="rId2"/>
    <sheet name="ABRP" sheetId="1" r:id="rId3"/>
    <sheet name="FSE" sheetId="3" r:id="rId4"/>
    <sheet name="FSW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12" i="2"/>
  <c r="M11" i="2"/>
  <c r="M13" i="2"/>
  <c r="J11" i="2"/>
  <c r="J12" i="2"/>
  <c r="J13" i="2"/>
  <c r="J10" i="2"/>
  <c r="I11" i="2"/>
  <c r="I12" i="2"/>
  <c r="I13" i="2"/>
  <c r="I10" i="2"/>
  <c r="F12" i="2"/>
  <c r="D12" i="2"/>
  <c r="B11" i="2"/>
  <c r="F11" i="2"/>
  <c r="D11" i="2"/>
  <c r="F13" i="2"/>
  <c r="D13" i="2"/>
  <c r="D10" i="2"/>
  <c r="F10" i="2"/>
  <c r="G11" i="2"/>
  <c r="G12" i="2"/>
  <c r="G13" i="2"/>
  <c r="G10" i="2"/>
  <c r="E11" i="2"/>
  <c r="E12" i="2"/>
  <c r="E13" i="2"/>
  <c r="E10" i="2"/>
  <c r="R14" i="2"/>
  <c r="R12" i="2"/>
  <c r="R10" i="2" l="1"/>
  <c r="B13" i="2"/>
  <c r="B12" i="2"/>
  <c r="B10" i="2"/>
  <c r="C13" i="2"/>
  <c r="H13" i="2" l="1"/>
  <c r="D3" i="2"/>
  <c r="C11" i="2" s="1"/>
  <c r="H11" i="2" s="1"/>
  <c r="D4" i="2"/>
  <c r="C12" i="2" s="1"/>
  <c r="H12" i="2" s="1"/>
  <c r="D2" i="2"/>
  <c r="C10" i="2" s="1"/>
  <c r="H10" i="2" s="1"/>
</calcChain>
</file>

<file path=xl/sharedStrings.xml><?xml version="1.0" encoding="utf-8"?>
<sst xmlns="http://schemas.openxmlformats.org/spreadsheetml/2006/main" count="151" uniqueCount="75">
  <si>
    <t>ABRP</t>
  </si>
  <si>
    <t>Cameras only from places with also eDNA sample taken</t>
  </si>
  <si>
    <t>Camera</t>
  </si>
  <si>
    <t>Date</t>
  </si>
  <si>
    <t>B12</t>
  </si>
  <si>
    <t>B10</t>
  </si>
  <si>
    <t>F27</t>
  </si>
  <si>
    <t>F28</t>
  </si>
  <si>
    <t>F34</t>
  </si>
  <si>
    <t>F44</t>
  </si>
  <si>
    <t>B52</t>
  </si>
  <si>
    <t>B57</t>
  </si>
  <si>
    <t>B58</t>
  </si>
  <si>
    <t>F1</t>
  </si>
  <si>
    <t>F4</t>
  </si>
  <si>
    <t>F5</t>
  </si>
  <si>
    <t>F6</t>
  </si>
  <si>
    <t>F8</t>
  </si>
  <si>
    <t>B1</t>
  </si>
  <si>
    <t>B3</t>
  </si>
  <si>
    <t>B5</t>
  </si>
  <si>
    <t>B6</t>
  </si>
  <si>
    <t>B8</t>
  </si>
  <si>
    <t>B9</t>
  </si>
  <si>
    <t>Number fence</t>
  </si>
  <si>
    <t>Number of burrow</t>
  </si>
  <si>
    <t>Total</t>
  </si>
  <si>
    <t>FSE</t>
  </si>
  <si>
    <t>FSW</t>
  </si>
  <si>
    <t>CNF</t>
  </si>
  <si>
    <t>Notes</t>
  </si>
  <si>
    <t>name</t>
  </si>
  <si>
    <t>F3</t>
  </si>
  <si>
    <t>F15</t>
  </si>
  <si>
    <t>F13</t>
  </si>
  <si>
    <t>F60</t>
  </si>
  <si>
    <t>*November to March 2023-2024</t>
  </si>
  <si>
    <t>B89</t>
  </si>
  <si>
    <t>B44</t>
  </si>
  <si>
    <t>B109</t>
  </si>
  <si>
    <t>B22</t>
  </si>
  <si>
    <t># positive days</t>
  </si>
  <si>
    <t>(#days * #cameras)</t>
  </si>
  <si>
    <t>Cameras were rotated from burrow to burrow</t>
  </si>
  <si>
    <t>Probability per day</t>
  </si>
  <si>
    <t>theta</t>
  </si>
  <si>
    <t>p_2 weeks</t>
  </si>
  <si>
    <t>p_1 day</t>
  </si>
  <si>
    <t>Burrows</t>
  </si>
  <si>
    <t>Fences</t>
  </si>
  <si>
    <t>New</t>
  </si>
  <si>
    <t>C1</t>
  </si>
  <si>
    <t>C89</t>
  </si>
  <si>
    <t>C4</t>
  </si>
  <si>
    <t>C44</t>
  </si>
  <si>
    <t>C109</t>
  </si>
  <si>
    <t>C19</t>
  </si>
  <si>
    <t>C3</t>
  </si>
  <si>
    <t>C101</t>
  </si>
  <si>
    <t>C147</t>
  </si>
  <si>
    <t>C46</t>
  </si>
  <si>
    <t>C22</t>
  </si>
  <si>
    <t>occupancy parameters</t>
  </si>
  <si>
    <t>theta_B</t>
  </si>
  <si>
    <t>theta_G</t>
  </si>
  <si>
    <t>Drift total</t>
  </si>
  <si>
    <t>Burrow total</t>
  </si>
  <si>
    <t>FS total</t>
  </si>
  <si>
    <t>theta*p_day</t>
  </si>
  <si>
    <t>#pos days_drift</t>
  </si>
  <si>
    <t>#days*#drift</t>
  </si>
  <si>
    <t>#pos days burrow</t>
  </si>
  <si>
    <t>#days*#burrows</t>
  </si>
  <si>
    <t>Drift prob</t>
  </si>
  <si>
    <t>Burrow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</si>
</sst>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1" fillId="0" borderId="0" xfId="0" applyFont="1"/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CE7C-8265-4A1E-BBB7-28C4B92B428D}">
  <dimension ref="A1:R14"/>
  <sheetViews>
    <sheetView tabSelected="1" topLeftCell="P1" workbookViewId="0">
      <selection activeCell="D14" sqref="D14"/>
    </sheetView>
  </sheetViews>
  <sheetFormatPr defaultRowHeight="14.5" x14ac:dyDescent="0.35"/>
  <cols>
    <col min="2" max="2" width="12.453125" customWidth="1"/>
    <col min="3" max="3" width="16.36328125" customWidth="1"/>
    <col min="4" max="4" width="12.54296875" customWidth="1"/>
    <col min="6" max="6" width="11.81640625" customWidth="1"/>
    <col min="8" max="8" width="10.1796875" customWidth="1"/>
    <col min="12" max="12" width="10.81640625" customWidth="1"/>
  </cols>
  <sheetData>
    <row r="1" spans="1:18" x14ac:dyDescent="0.35">
      <c r="B1" t="s">
        <v>24</v>
      </c>
      <c r="C1" t="s">
        <v>25</v>
      </c>
      <c r="D1" t="s">
        <v>26</v>
      </c>
      <c r="E1" t="s">
        <v>30</v>
      </c>
    </row>
    <row r="2" spans="1:18" x14ac:dyDescent="0.35">
      <c r="A2" t="s">
        <v>0</v>
      </c>
      <c r="B2" s="5">
        <v>10</v>
      </c>
      <c r="C2" s="5">
        <v>17</v>
      </c>
      <c r="D2" s="5">
        <f>SUM(B2,C2)</f>
        <v>27</v>
      </c>
      <c r="E2" s="5" t="s">
        <v>1</v>
      </c>
    </row>
    <row r="3" spans="1:18" x14ac:dyDescent="0.35">
      <c r="A3" t="s">
        <v>27</v>
      </c>
      <c r="B3" s="5">
        <v>5</v>
      </c>
      <c r="C3" s="5">
        <v>5</v>
      </c>
      <c r="D3" s="5">
        <f t="shared" ref="D3:D4" si="0">SUM(B3,C3)</f>
        <v>10</v>
      </c>
      <c r="E3" s="5"/>
    </row>
    <row r="4" spans="1:18" x14ac:dyDescent="0.35">
      <c r="A4" t="s">
        <v>28</v>
      </c>
      <c r="B4" s="5">
        <v>5</v>
      </c>
      <c r="C4" s="5">
        <v>5</v>
      </c>
      <c r="D4" s="5">
        <f t="shared" si="0"/>
        <v>10</v>
      </c>
      <c r="E4" s="5"/>
    </row>
    <row r="5" spans="1:18" x14ac:dyDescent="0.35">
      <c r="A5" t="s">
        <v>29</v>
      </c>
      <c r="B5" s="5">
        <v>14</v>
      </c>
      <c r="C5" s="5">
        <v>11</v>
      </c>
      <c r="D5" s="5">
        <v>25</v>
      </c>
      <c r="E5" s="5" t="s">
        <v>43</v>
      </c>
    </row>
    <row r="7" spans="1:18" x14ac:dyDescent="0.35">
      <c r="A7" t="s">
        <v>36</v>
      </c>
    </row>
    <row r="8" spans="1:18" x14ac:dyDescent="0.35">
      <c r="M8" s="7" t="s">
        <v>62</v>
      </c>
    </row>
    <row r="9" spans="1:18" x14ac:dyDescent="0.35">
      <c r="B9" t="s">
        <v>41</v>
      </c>
      <c r="C9" t="s">
        <v>42</v>
      </c>
      <c r="D9" t="s">
        <v>69</v>
      </c>
      <c r="E9" t="s">
        <v>70</v>
      </c>
      <c r="F9" t="s">
        <v>71</v>
      </c>
      <c r="G9" t="s">
        <v>72</v>
      </c>
      <c r="H9" t="s">
        <v>44</v>
      </c>
      <c r="I9" t="s">
        <v>73</v>
      </c>
      <c r="J9" t="s">
        <v>74</v>
      </c>
      <c r="O9" t="s">
        <v>45</v>
      </c>
      <c r="P9" t="s">
        <v>46</v>
      </c>
      <c r="Q9" t="s">
        <v>47</v>
      </c>
      <c r="R9" t="s">
        <v>68</v>
      </c>
    </row>
    <row r="10" spans="1:18" x14ac:dyDescent="0.35">
      <c r="A10" t="s">
        <v>0</v>
      </c>
      <c r="B10" s="5">
        <f>COUNTIF(ABRP!A2:A28,"*")</f>
        <v>27</v>
      </c>
      <c r="C10" s="5">
        <f>120*D2</f>
        <v>3240</v>
      </c>
      <c r="D10" s="5">
        <f>COUNTIF(ABRP!A20:A28, "*")</f>
        <v>9</v>
      </c>
      <c r="E10" s="5">
        <f>120*B2</f>
        <v>1200</v>
      </c>
      <c r="F10" s="5">
        <f>COUNTIF(ABRP!A2:A19, "*")</f>
        <v>18</v>
      </c>
      <c r="G10" s="5">
        <f>120*C2</f>
        <v>2040</v>
      </c>
      <c r="H10" s="5">
        <f>B10/C10</f>
        <v>8.3333333333333332E-3</v>
      </c>
      <c r="I10" s="5">
        <f>D10/E10</f>
        <v>7.4999999999999997E-3</v>
      </c>
      <c r="J10" s="5">
        <f>F10/G10</f>
        <v>8.8235294117647058E-3</v>
      </c>
      <c r="L10" s="5" t="s">
        <v>26</v>
      </c>
      <c r="M10" s="5">
        <f>AVERAGE(H10:H13)</f>
        <v>1.3708333333333335E-2</v>
      </c>
      <c r="O10" s="5">
        <v>0.26669999999999999</v>
      </c>
      <c r="P10" s="5">
        <v>0.5</v>
      </c>
      <c r="Q10" s="5">
        <v>5.8721780000000001E-2</v>
      </c>
      <c r="R10" s="5">
        <f>Q10*O10</f>
        <v>1.5661098726000001E-2</v>
      </c>
    </row>
    <row r="11" spans="1:18" x14ac:dyDescent="0.35">
      <c r="A11" t="s">
        <v>27</v>
      </c>
      <c r="B11" s="5">
        <f>COUNTIF(FSE!A2:A34,"*")</f>
        <v>33</v>
      </c>
      <c r="C11" s="5">
        <f>120*D3</f>
        <v>1200</v>
      </c>
      <c r="D11" s="5">
        <f>COUNTIF(FSE!A30:A34,"*")</f>
        <v>5</v>
      </c>
      <c r="E11" s="5">
        <f t="shared" ref="E11:E13" si="1">120*B3</f>
        <v>600</v>
      </c>
      <c r="F11" s="5">
        <f>COUNTIF(FSE!A2:A29,"*")</f>
        <v>28</v>
      </c>
      <c r="G11" s="5">
        <f t="shared" ref="G11:G13" si="2">120*C3</f>
        <v>600</v>
      </c>
      <c r="H11" s="5">
        <f t="shared" ref="H11:H13" si="3">B11/C11</f>
        <v>2.75E-2</v>
      </c>
      <c r="I11" s="5">
        <f t="shared" ref="I11:I13" si="4">D11/E11</f>
        <v>8.3333333333333332E-3</v>
      </c>
      <c r="J11" s="5">
        <f t="shared" ref="J11:J13" si="5">F11/G11</f>
        <v>4.6666666666666669E-2</v>
      </c>
      <c r="L11" s="5" t="s">
        <v>65</v>
      </c>
      <c r="M11" s="5">
        <f>AVERAGE(I10:I13)</f>
        <v>6.6964285714285711E-3</v>
      </c>
      <c r="O11" t="s">
        <v>63</v>
      </c>
    </row>
    <row r="12" spans="1:18" x14ac:dyDescent="0.35">
      <c r="A12" t="s">
        <v>28</v>
      </c>
      <c r="B12" s="5">
        <f>COUNTIF(FSW!A2:A17,"*")</f>
        <v>16</v>
      </c>
      <c r="C12" s="5">
        <f>120*D4</f>
        <v>1200</v>
      </c>
      <c r="D12" s="5">
        <f>COUNTIF(FSW!A15:A17,"*")</f>
        <v>3</v>
      </c>
      <c r="E12" s="5">
        <f t="shared" si="1"/>
        <v>600</v>
      </c>
      <c r="F12" s="5">
        <f>COUNTIF(FSW!A2:A14,"*")</f>
        <v>13</v>
      </c>
      <c r="G12" s="5">
        <f t="shared" si="2"/>
        <v>600</v>
      </c>
      <c r="H12" s="5">
        <f t="shared" si="3"/>
        <v>1.3333333333333334E-2</v>
      </c>
      <c r="I12" s="5">
        <f t="shared" si="4"/>
        <v>5.0000000000000001E-3</v>
      </c>
      <c r="J12" s="5">
        <f t="shared" si="5"/>
        <v>2.1666666666666667E-2</v>
      </c>
      <c r="L12" s="5" t="s">
        <v>66</v>
      </c>
      <c r="M12" s="5">
        <f>AVERAGE(J10:J13)</f>
        <v>2.0614973262032089E-2</v>
      </c>
      <c r="O12" s="8">
        <v>0.29089999999999999</v>
      </c>
      <c r="P12" s="5">
        <v>0.5</v>
      </c>
      <c r="Q12" s="5">
        <v>5.8721780000000001E-2</v>
      </c>
      <c r="R12">
        <f>O12*Q12</f>
        <v>1.7082165802000001E-2</v>
      </c>
    </row>
    <row r="13" spans="1:18" x14ac:dyDescent="0.35">
      <c r="A13" t="s">
        <v>29</v>
      </c>
      <c r="B13" s="5">
        <f>COUNTIF(CNF!A2:A18, "*")</f>
        <v>17</v>
      </c>
      <c r="C13" s="5">
        <f>120*D5</f>
        <v>3000</v>
      </c>
      <c r="D13" s="5">
        <f>COUNTIF(CNF!A2:A11,"*")</f>
        <v>10</v>
      </c>
      <c r="E13" s="5">
        <f t="shared" si="1"/>
        <v>1680</v>
      </c>
      <c r="F13" s="5">
        <f>COUNTIF(CNF!A12:A18,"*")</f>
        <v>7</v>
      </c>
      <c r="G13" s="5">
        <f t="shared" si="2"/>
        <v>1320</v>
      </c>
      <c r="H13" s="5">
        <f t="shared" si="3"/>
        <v>5.6666666666666671E-3</v>
      </c>
      <c r="I13" s="5">
        <f t="shared" si="4"/>
        <v>5.9523809523809521E-3</v>
      </c>
      <c r="J13" s="5">
        <f t="shared" si="5"/>
        <v>5.3030303030303034E-3</v>
      </c>
      <c r="L13" s="5" t="s">
        <v>67</v>
      </c>
      <c r="M13" s="5">
        <f>AVERAGE(H11:H12)</f>
        <v>2.0416666666666666E-2</v>
      </c>
      <c r="O13" t="s">
        <v>64</v>
      </c>
    </row>
    <row r="14" spans="1:18" x14ac:dyDescent="0.35">
      <c r="O14" s="8">
        <v>0.2424</v>
      </c>
      <c r="P14" s="5">
        <v>0.5</v>
      </c>
      <c r="Q14" s="5">
        <v>5.8721780000000001E-2</v>
      </c>
      <c r="R14">
        <f>O14*Q14</f>
        <v>1.4234159472000001E-2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F67F-9D0A-4702-ABB5-CAA6CAE2D345}">
  <dimension ref="A1:M18"/>
  <sheetViews>
    <sheetView workbookViewId="0">
      <selection activeCell="N19" sqref="N19"/>
    </sheetView>
  </sheetViews>
  <sheetFormatPr defaultRowHeight="14.5" x14ac:dyDescent="0.35"/>
  <cols>
    <col min="2" max="2" width="12.54296875" customWidth="1"/>
  </cols>
  <sheetData>
    <row r="1" spans="1:13" x14ac:dyDescent="0.35">
      <c r="A1" t="s">
        <v>31</v>
      </c>
      <c r="B1" s="3" t="s">
        <v>3</v>
      </c>
    </row>
    <row r="2" spans="1:13" x14ac:dyDescent="0.35">
      <c r="A2" t="s">
        <v>32</v>
      </c>
      <c r="B2" s="1">
        <v>45261</v>
      </c>
    </row>
    <row r="3" spans="1:13" x14ac:dyDescent="0.35">
      <c r="A3" t="s">
        <v>32</v>
      </c>
      <c r="B3" s="1">
        <v>45274</v>
      </c>
      <c r="F3" t="s">
        <v>48</v>
      </c>
      <c r="G3" t="s">
        <v>49</v>
      </c>
    </row>
    <row r="4" spans="1:13" ht="15.5" x14ac:dyDescent="0.35">
      <c r="A4" t="s">
        <v>32</v>
      </c>
      <c r="B4" s="1">
        <v>45278</v>
      </c>
      <c r="F4" t="s">
        <v>51</v>
      </c>
      <c r="G4">
        <v>3</v>
      </c>
      <c r="I4" s="6">
        <v>1</v>
      </c>
    </row>
    <row r="5" spans="1:13" ht="15.5" x14ac:dyDescent="0.35">
      <c r="A5" t="s">
        <v>33</v>
      </c>
      <c r="B5" s="1">
        <v>45238</v>
      </c>
      <c r="F5" t="s">
        <v>58</v>
      </c>
      <c r="G5">
        <v>4</v>
      </c>
      <c r="I5" s="6">
        <v>3</v>
      </c>
    </row>
    <row r="6" spans="1:13" ht="15.5" x14ac:dyDescent="0.35">
      <c r="A6" t="s">
        <v>33</v>
      </c>
      <c r="B6" s="1">
        <v>45246</v>
      </c>
      <c r="F6" t="s">
        <v>55</v>
      </c>
      <c r="G6">
        <v>6</v>
      </c>
      <c r="I6" s="6">
        <v>4</v>
      </c>
      <c r="M6" s="6"/>
    </row>
    <row r="7" spans="1:13" ht="15.5" x14ac:dyDescent="0.35">
      <c r="A7" t="s">
        <v>34</v>
      </c>
      <c r="B7" s="1">
        <v>45344</v>
      </c>
      <c r="F7" t="s">
        <v>59</v>
      </c>
      <c r="G7">
        <v>9</v>
      </c>
      <c r="I7" s="6"/>
      <c r="M7" s="6"/>
    </row>
    <row r="8" spans="1:13" ht="15.5" x14ac:dyDescent="0.35">
      <c r="A8" t="s">
        <v>34</v>
      </c>
      <c r="B8" s="1">
        <v>45349</v>
      </c>
      <c r="F8" t="s">
        <v>56</v>
      </c>
      <c r="G8">
        <v>13</v>
      </c>
      <c r="I8" s="6">
        <v>19</v>
      </c>
      <c r="M8" s="6"/>
    </row>
    <row r="9" spans="1:13" ht="15.5" x14ac:dyDescent="0.35">
      <c r="A9" t="s">
        <v>33</v>
      </c>
      <c r="B9" s="1">
        <v>45238</v>
      </c>
      <c r="F9" t="s">
        <v>61</v>
      </c>
      <c r="G9">
        <v>14</v>
      </c>
      <c r="I9" s="6">
        <v>22</v>
      </c>
      <c r="M9" s="6"/>
    </row>
    <row r="10" spans="1:13" ht="15.5" x14ac:dyDescent="0.35">
      <c r="A10" t="s">
        <v>33</v>
      </c>
      <c r="B10" s="1">
        <v>45246</v>
      </c>
      <c r="F10" t="s">
        <v>57</v>
      </c>
      <c r="I10" s="6">
        <v>44</v>
      </c>
      <c r="M10" s="6"/>
    </row>
    <row r="11" spans="1:13" ht="15.5" x14ac:dyDescent="0.35">
      <c r="A11" t="s">
        <v>35</v>
      </c>
      <c r="B11" s="1">
        <v>45346</v>
      </c>
      <c r="F11" t="s">
        <v>53</v>
      </c>
      <c r="G11">
        <v>15</v>
      </c>
      <c r="I11" s="6">
        <v>46</v>
      </c>
      <c r="M11" s="6"/>
    </row>
    <row r="12" spans="1:13" ht="15.5" x14ac:dyDescent="0.35">
      <c r="A12" t="s">
        <v>37</v>
      </c>
      <c r="B12" s="1">
        <v>45278</v>
      </c>
      <c r="F12" t="s">
        <v>54</v>
      </c>
      <c r="G12">
        <v>20</v>
      </c>
      <c r="I12" s="6">
        <v>89</v>
      </c>
      <c r="M12" s="6"/>
    </row>
    <row r="13" spans="1:13" ht="15.5" x14ac:dyDescent="0.35">
      <c r="A13" t="s">
        <v>37</v>
      </c>
      <c r="B13" s="1">
        <v>45279</v>
      </c>
      <c r="F13" t="s">
        <v>60</v>
      </c>
      <c r="G13">
        <v>29</v>
      </c>
      <c r="I13" s="6">
        <v>101</v>
      </c>
      <c r="M13" s="6"/>
    </row>
    <row r="14" spans="1:13" ht="15.5" x14ac:dyDescent="0.35">
      <c r="A14" t="s">
        <v>37</v>
      </c>
      <c r="B14" s="1">
        <v>45291</v>
      </c>
      <c r="F14" t="s">
        <v>52</v>
      </c>
      <c r="G14">
        <v>34</v>
      </c>
      <c r="I14" s="6">
        <v>109</v>
      </c>
      <c r="M14" s="6"/>
    </row>
    <row r="15" spans="1:13" ht="15.5" x14ac:dyDescent="0.35">
      <c r="A15" t="s">
        <v>37</v>
      </c>
      <c r="B15" s="1">
        <v>45292</v>
      </c>
      <c r="F15" t="s">
        <v>50</v>
      </c>
      <c r="G15">
        <v>35</v>
      </c>
      <c r="I15" s="6">
        <v>147</v>
      </c>
      <c r="M15" s="6"/>
    </row>
    <row r="16" spans="1:13" ht="15.5" x14ac:dyDescent="0.35">
      <c r="A16" t="s">
        <v>38</v>
      </c>
      <c r="B16" s="1">
        <v>45291</v>
      </c>
      <c r="F16" t="s">
        <v>50</v>
      </c>
      <c r="G16">
        <v>40</v>
      </c>
      <c r="M16" s="6"/>
    </row>
    <row r="17" spans="1:13" ht="15.5" x14ac:dyDescent="0.35">
      <c r="A17" t="s">
        <v>39</v>
      </c>
      <c r="B17" s="1">
        <v>45291</v>
      </c>
      <c r="G17">
        <v>51</v>
      </c>
      <c r="M17" s="6"/>
    </row>
    <row r="18" spans="1:13" x14ac:dyDescent="0.35">
      <c r="A18" t="s">
        <v>40</v>
      </c>
      <c r="B18" s="1">
        <v>45349</v>
      </c>
    </row>
  </sheetData>
  <sortState xmlns:xlrd2="http://schemas.microsoft.com/office/spreadsheetml/2017/richdata2" ref="M6:M17">
    <sortCondition ref="M6:M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D578-82A9-429F-A390-CF3561BCFD7D}">
  <dimension ref="A1:D28"/>
  <sheetViews>
    <sheetView topLeftCell="A7" workbookViewId="0">
      <selection activeCell="F5" sqref="F5"/>
    </sheetView>
  </sheetViews>
  <sheetFormatPr defaultRowHeight="14.5" x14ac:dyDescent="0.35"/>
  <cols>
    <col min="2" max="2" width="18.6328125" customWidth="1"/>
  </cols>
  <sheetData>
    <row r="1" spans="1:4" x14ac:dyDescent="0.35">
      <c r="A1" t="s">
        <v>2</v>
      </c>
      <c r="B1" t="s">
        <v>3</v>
      </c>
    </row>
    <row r="2" spans="1:4" x14ac:dyDescent="0.35">
      <c r="A2" t="s">
        <v>5</v>
      </c>
      <c r="B2" s="1">
        <v>45310</v>
      </c>
      <c r="D2" s="2"/>
    </row>
    <row r="3" spans="1:4" x14ac:dyDescent="0.35">
      <c r="A3" t="s">
        <v>4</v>
      </c>
      <c r="B3" s="1">
        <v>45332</v>
      </c>
    </row>
    <row r="4" spans="1:4" x14ac:dyDescent="0.35">
      <c r="A4" t="s">
        <v>4</v>
      </c>
      <c r="B4" s="1">
        <v>45333</v>
      </c>
    </row>
    <row r="5" spans="1:4" x14ac:dyDescent="0.35">
      <c r="A5" t="s">
        <v>4</v>
      </c>
      <c r="B5" s="1">
        <v>45334</v>
      </c>
    </row>
    <row r="6" spans="1:4" x14ac:dyDescent="0.35">
      <c r="A6" t="s">
        <v>4</v>
      </c>
      <c r="B6" s="1">
        <v>45335</v>
      </c>
    </row>
    <row r="7" spans="1:4" x14ac:dyDescent="0.35">
      <c r="A7" t="s">
        <v>4</v>
      </c>
      <c r="B7" s="1">
        <v>45341</v>
      </c>
    </row>
    <row r="8" spans="1:4" x14ac:dyDescent="0.35">
      <c r="A8" t="s">
        <v>4</v>
      </c>
      <c r="B8" s="1">
        <v>45343</v>
      </c>
    </row>
    <row r="9" spans="1:4" x14ac:dyDescent="0.35">
      <c r="A9" t="s">
        <v>10</v>
      </c>
      <c r="B9" s="1">
        <v>45322</v>
      </c>
    </row>
    <row r="10" spans="1:4" x14ac:dyDescent="0.35">
      <c r="A10" t="s">
        <v>10</v>
      </c>
      <c r="B10" s="1">
        <v>45323</v>
      </c>
    </row>
    <row r="11" spans="1:4" x14ac:dyDescent="0.35">
      <c r="A11" t="s">
        <v>10</v>
      </c>
      <c r="B11" s="1">
        <v>45324</v>
      </c>
    </row>
    <row r="12" spans="1:4" x14ac:dyDescent="0.35">
      <c r="A12" t="s">
        <v>10</v>
      </c>
      <c r="B12" s="1">
        <v>45325</v>
      </c>
    </row>
    <row r="13" spans="1:4" x14ac:dyDescent="0.35">
      <c r="A13" t="s">
        <v>10</v>
      </c>
      <c r="B13" s="1">
        <v>45326</v>
      </c>
    </row>
    <row r="14" spans="1:4" x14ac:dyDescent="0.35">
      <c r="A14" t="s">
        <v>10</v>
      </c>
      <c r="B14" s="1">
        <v>45327</v>
      </c>
    </row>
    <row r="15" spans="1:4" x14ac:dyDescent="0.35">
      <c r="A15" t="s">
        <v>11</v>
      </c>
      <c r="B15" s="1">
        <v>45225</v>
      </c>
    </row>
    <row r="16" spans="1:4" x14ac:dyDescent="0.35">
      <c r="A16" t="s">
        <v>11</v>
      </c>
      <c r="B16" s="1">
        <v>45226</v>
      </c>
    </row>
    <row r="17" spans="1:2" x14ac:dyDescent="0.35">
      <c r="A17" t="s">
        <v>11</v>
      </c>
      <c r="B17" s="1">
        <v>45231</v>
      </c>
    </row>
    <row r="18" spans="1:2" x14ac:dyDescent="0.35">
      <c r="A18" t="s">
        <v>12</v>
      </c>
      <c r="B18" s="1">
        <v>45317</v>
      </c>
    </row>
    <row r="19" spans="1:2" x14ac:dyDescent="0.35">
      <c r="A19" t="s">
        <v>12</v>
      </c>
      <c r="B19" s="1">
        <v>45329</v>
      </c>
    </row>
    <row r="20" spans="1:2" x14ac:dyDescent="0.35">
      <c r="A20" t="s">
        <v>6</v>
      </c>
      <c r="B20" s="1">
        <v>45243</v>
      </c>
    </row>
    <row r="21" spans="1:2" x14ac:dyDescent="0.35">
      <c r="A21" t="s">
        <v>6</v>
      </c>
      <c r="B21" s="1">
        <v>45258</v>
      </c>
    </row>
    <row r="22" spans="1:2" x14ac:dyDescent="0.35">
      <c r="A22" t="s">
        <v>6</v>
      </c>
      <c r="B22" s="1">
        <v>45277</v>
      </c>
    </row>
    <row r="23" spans="1:2" x14ac:dyDescent="0.35">
      <c r="A23" t="s">
        <v>7</v>
      </c>
      <c r="B23" s="1">
        <v>45310</v>
      </c>
    </row>
    <row r="24" spans="1:2" x14ac:dyDescent="0.35">
      <c r="A24" t="s">
        <v>7</v>
      </c>
      <c r="B24" s="1">
        <v>45337</v>
      </c>
    </row>
    <row r="25" spans="1:2" x14ac:dyDescent="0.35">
      <c r="A25" t="s">
        <v>7</v>
      </c>
      <c r="B25" s="1">
        <v>45349</v>
      </c>
    </row>
    <row r="26" spans="1:2" x14ac:dyDescent="0.35">
      <c r="A26" t="s">
        <v>7</v>
      </c>
      <c r="B26" s="1">
        <v>45352</v>
      </c>
    </row>
    <row r="27" spans="1:2" x14ac:dyDescent="0.35">
      <c r="A27" t="s">
        <v>8</v>
      </c>
      <c r="B27" s="1">
        <v>45269</v>
      </c>
    </row>
    <row r="28" spans="1:2" x14ac:dyDescent="0.35">
      <c r="A28" t="s">
        <v>9</v>
      </c>
      <c r="B28" s="1">
        <v>45336</v>
      </c>
    </row>
  </sheetData>
  <sortState xmlns:xlrd2="http://schemas.microsoft.com/office/spreadsheetml/2017/richdata2" ref="A2:B28">
    <sortCondition ref="A1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B25C-853D-4A32-8F84-B009B77D80BC}">
  <dimension ref="A1:E34"/>
  <sheetViews>
    <sheetView topLeftCell="A22" workbookViewId="0">
      <selection activeCell="F4" sqref="F4"/>
    </sheetView>
  </sheetViews>
  <sheetFormatPr defaultRowHeight="14.5" x14ac:dyDescent="0.35"/>
  <cols>
    <col min="2" max="2" width="14" style="4" customWidth="1"/>
    <col min="5" max="5" width="14.36328125" customWidth="1"/>
  </cols>
  <sheetData>
    <row r="1" spans="1:5" x14ac:dyDescent="0.35">
      <c r="A1" t="s">
        <v>2</v>
      </c>
      <c r="B1" s="4" t="s">
        <v>3</v>
      </c>
    </row>
    <row r="2" spans="1:5" x14ac:dyDescent="0.35">
      <c r="A2" t="s">
        <v>18</v>
      </c>
      <c r="B2" s="3">
        <v>45259</v>
      </c>
    </row>
    <row r="3" spans="1:5" x14ac:dyDescent="0.35">
      <c r="A3" t="s">
        <v>18</v>
      </c>
      <c r="B3" s="3">
        <v>45260</v>
      </c>
      <c r="E3" s="3"/>
    </row>
    <row r="4" spans="1:5" x14ac:dyDescent="0.35">
      <c r="A4" t="s">
        <v>18</v>
      </c>
      <c r="B4" s="3">
        <v>45261</v>
      </c>
      <c r="E4" s="3"/>
    </row>
    <row r="5" spans="1:5" x14ac:dyDescent="0.35">
      <c r="A5" t="s">
        <v>18</v>
      </c>
      <c r="B5" s="3">
        <v>45262</v>
      </c>
      <c r="E5" s="3"/>
    </row>
    <row r="6" spans="1:5" x14ac:dyDescent="0.35">
      <c r="A6" t="s">
        <v>18</v>
      </c>
      <c r="B6" s="3">
        <v>45263</v>
      </c>
      <c r="E6" s="3"/>
    </row>
    <row r="7" spans="1:5" x14ac:dyDescent="0.35">
      <c r="A7" t="s">
        <v>18</v>
      </c>
      <c r="B7" s="3">
        <v>45264</v>
      </c>
      <c r="E7" s="3"/>
    </row>
    <row r="8" spans="1:5" x14ac:dyDescent="0.35">
      <c r="A8" t="s">
        <v>18</v>
      </c>
      <c r="B8" s="3">
        <v>45265</v>
      </c>
      <c r="E8" s="3"/>
    </row>
    <row r="9" spans="1:5" x14ac:dyDescent="0.35">
      <c r="A9" t="s">
        <v>18</v>
      </c>
      <c r="B9" s="3">
        <v>45266</v>
      </c>
      <c r="E9" s="3"/>
    </row>
    <row r="10" spans="1:5" x14ac:dyDescent="0.35">
      <c r="A10" t="s">
        <v>18</v>
      </c>
      <c r="B10" s="3">
        <v>45267</v>
      </c>
      <c r="E10" s="3"/>
    </row>
    <row r="11" spans="1:5" x14ac:dyDescent="0.35">
      <c r="A11" t="s">
        <v>18</v>
      </c>
      <c r="B11" s="3">
        <v>45268</v>
      </c>
      <c r="E11" s="3"/>
    </row>
    <row r="12" spans="1:5" x14ac:dyDescent="0.35">
      <c r="A12" t="s">
        <v>18</v>
      </c>
      <c r="B12" s="3">
        <v>45273</v>
      </c>
      <c r="E12" s="3"/>
    </row>
    <row r="13" spans="1:5" x14ac:dyDescent="0.35">
      <c r="A13" t="s">
        <v>18</v>
      </c>
      <c r="B13" s="3">
        <v>45274</v>
      </c>
      <c r="E13" s="3"/>
    </row>
    <row r="14" spans="1:5" x14ac:dyDescent="0.35">
      <c r="A14" t="s">
        <v>18</v>
      </c>
      <c r="B14" s="3">
        <v>45283</v>
      </c>
      <c r="E14" s="3"/>
    </row>
    <row r="15" spans="1:5" x14ac:dyDescent="0.35">
      <c r="A15" t="s">
        <v>18</v>
      </c>
      <c r="B15" s="3">
        <v>45284</v>
      </c>
      <c r="E15" s="3"/>
    </row>
    <row r="16" spans="1:5" x14ac:dyDescent="0.35">
      <c r="A16" t="s">
        <v>18</v>
      </c>
      <c r="B16" s="3">
        <v>45285</v>
      </c>
      <c r="E16" s="3"/>
    </row>
    <row r="17" spans="1:5" x14ac:dyDescent="0.35">
      <c r="A17" t="s">
        <v>18</v>
      </c>
      <c r="B17" s="3">
        <v>45286</v>
      </c>
      <c r="E17" s="3"/>
    </row>
    <row r="18" spans="1:5" x14ac:dyDescent="0.35">
      <c r="A18" t="s">
        <v>18</v>
      </c>
      <c r="B18" s="3">
        <v>45287</v>
      </c>
      <c r="E18" s="3"/>
    </row>
    <row r="19" spans="1:5" x14ac:dyDescent="0.35">
      <c r="A19" t="s">
        <v>18</v>
      </c>
      <c r="B19" s="3">
        <v>45293</v>
      </c>
    </row>
    <row r="20" spans="1:5" x14ac:dyDescent="0.35">
      <c r="A20" t="s">
        <v>18</v>
      </c>
      <c r="B20" s="3">
        <v>45295</v>
      </c>
    </row>
    <row r="21" spans="1:5" x14ac:dyDescent="0.35">
      <c r="A21" t="s">
        <v>18</v>
      </c>
      <c r="B21" s="3">
        <v>45296</v>
      </c>
    </row>
    <row r="22" spans="1:5" x14ac:dyDescent="0.35">
      <c r="A22" t="s">
        <v>18</v>
      </c>
      <c r="B22" s="3">
        <v>45307</v>
      </c>
    </row>
    <row r="23" spans="1:5" x14ac:dyDescent="0.35">
      <c r="A23" t="s">
        <v>18</v>
      </c>
      <c r="B23" s="3">
        <v>45317</v>
      </c>
    </row>
    <row r="24" spans="1:5" x14ac:dyDescent="0.35">
      <c r="A24" t="s">
        <v>19</v>
      </c>
      <c r="B24" s="3">
        <v>45269</v>
      </c>
    </row>
    <row r="25" spans="1:5" x14ac:dyDescent="0.35">
      <c r="A25" t="s">
        <v>19</v>
      </c>
      <c r="B25" s="3">
        <v>45315</v>
      </c>
    </row>
    <row r="26" spans="1:5" x14ac:dyDescent="0.35">
      <c r="A26" t="s">
        <v>20</v>
      </c>
      <c r="B26" s="3">
        <v>45265</v>
      </c>
    </row>
    <row r="27" spans="1:5" x14ac:dyDescent="0.35">
      <c r="A27" t="s">
        <v>20</v>
      </c>
      <c r="B27" s="3">
        <v>45312</v>
      </c>
    </row>
    <row r="28" spans="1:5" x14ac:dyDescent="0.35">
      <c r="A28" t="s">
        <v>20</v>
      </c>
      <c r="B28" s="3">
        <v>45313</v>
      </c>
    </row>
    <row r="29" spans="1:5" x14ac:dyDescent="0.35">
      <c r="A29" t="s">
        <v>20</v>
      </c>
      <c r="B29" s="3">
        <v>45314</v>
      </c>
    </row>
    <row r="30" spans="1:5" x14ac:dyDescent="0.35">
      <c r="A30" t="s">
        <v>13</v>
      </c>
      <c r="B30" s="3">
        <v>45307</v>
      </c>
    </row>
    <row r="31" spans="1:5" x14ac:dyDescent="0.35">
      <c r="A31" t="s">
        <v>14</v>
      </c>
      <c r="B31" s="3">
        <v>45262</v>
      </c>
    </row>
    <row r="32" spans="1:5" x14ac:dyDescent="0.35">
      <c r="A32" t="s">
        <v>14</v>
      </c>
      <c r="B32" s="3">
        <v>45318</v>
      </c>
    </row>
    <row r="33" spans="1:2" x14ac:dyDescent="0.35">
      <c r="A33" t="s">
        <v>14</v>
      </c>
      <c r="B33" s="3">
        <v>45325</v>
      </c>
    </row>
    <row r="34" spans="1:2" x14ac:dyDescent="0.35">
      <c r="A34" t="s">
        <v>15</v>
      </c>
      <c r="B34" s="3">
        <v>45266</v>
      </c>
    </row>
  </sheetData>
  <sortState xmlns:xlrd2="http://schemas.microsoft.com/office/spreadsheetml/2017/richdata2" ref="A2:B34">
    <sortCondition ref="A1:A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D44C-6CFA-4D15-AFD5-9E4F0A54ACBD}">
  <dimension ref="A1:B17"/>
  <sheetViews>
    <sheetView workbookViewId="0">
      <selection activeCell="H17" sqref="H17"/>
    </sheetView>
  </sheetViews>
  <sheetFormatPr defaultRowHeight="14.5" x14ac:dyDescent="0.35"/>
  <cols>
    <col min="2" max="2" width="14" style="4" customWidth="1"/>
  </cols>
  <sheetData>
    <row r="1" spans="1:2" x14ac:dyDescent="0.35">
      <c r="A1" t="s">
        <v>2</v>
      </c>
      <c r="B1" s="4" t="s">
        <v>3</v>
      </c>
    </row>
    <row r="2" spans="1:2" x14ac:dyDescent="0.35">
      <c r="A2" t="s">
        <v>21</v>
      </c>
      <c r="B2" s="3">
        <v>45337</v>
      </c>
    </row>
    <row r="3" spans="1:2" x14ac:dyDescent="0.35">
      <c r="A3" t="s">
        <v>21</v>
      </c>
      <c r="B3" s="3">
        <v>45346</v>
      </c>
    </row>
    <row r="4" spans="1:2" x14ac:dyDescent="0.35">
      <c r="A4" t="s">
        <v>21</v>
      </c>
      <c r="B4" s="3">
        <v>45347</v>
      </c>
    </row>
    <row r="5" spans="1:2" x14ac:dyDescent="0.35">
      <c r="A5" t="s">
        <v>21</v>
      </c>
      <c r="B5" s="3">
        <v>45348</v>
      </c>
    </row>
    <row r="6" spans="1:2" x14ac:dyDescent="0.35">
      <c r="A6" t="s">
        <v>21</v>
      </c>
      <c r="B6" s="3">
        <v>45350</v>
      </c>
    </row>
    <row r="7" spans="1:2" x14ac:dyDescent="0.35">
      <c r="A7" t="s">
        <v>21</v>
      </c>
      <c r="B7" s="3">
        <v>45351</v>
      </c>
    </row>
    <row r="8" spans="1:2" x14ac:dyDescent="0.35">
      <c r="A8" t="s">
        <v>21</v>
      </c>
      <c r="B8" s="3">
        <v>45354</v>
      </c>
    </row>
    <row r="9" spans="1:2" x14ac:dyDescent="0.35">
      <c r="A9" t="s">
        <v>21</v>
      </c>
      <c r="B9" s="3">
        <v>45355</v>
      </c>
    </row>
    <row r="10" spans="1:2" x14ac:dyDescent="0.35">
      <c r="A10" t="s">
        <v>21</v>
      </c>
      <c r="B10" s="3">
        <v>45357</v>
      </c>
    </row>
    <row r="11" spans="1:2" x14ac:dyDescent="0.35">
      <c r="A11" t="s">
        <v>22</v>
      </c>
      <c r="B11" s="3">
        <v>45275</v>
      </c>
    </row>
    <row r="12" spans="1:2" x14ac:dyDescent="0.35">
      <c r="A12" t="s">
        <v>22</v>
      </c>
      <c r="B12" s="3">
        <v>45279</v>
      </c>
    </row>
    <row r="13" spans="1:2" x14ac:dyDescent="0.35">
      <c r="A13" t="s">
        <v>23</v>
      </c>
      <c r="B13" s="3">
        <v>45319</v>
      </c>
    </row>
    <row r="14" spans="1:2" x14ac:dyDescent="0.35">
      <c r="A14" t="s">
        <v>23</v>
      </c>
      <c r="B14" s="3">
        <v>45347</v>
      </c>
    </row>
    <row r="15" spans="1:2" x14ac:dyDescent="0.35">
      <c r="A15" t="s">
        <v>16</v>
      </c>
      <c r="B15" s="3">
        <v>45331</v>
      </c>
    </row>
    <row r="16" spans="1:2" x14ac:dyDescent="0.35">
      <c r="A16" t="s">
        <v>17</v>
      </c>
      <c r="B16" s="3">
        <v>45263</v>
      </c>
    </row>
    <row r="17" spans="1:2" x14ac:dyDescent="0.35">
      <c r="A17" t="s">
        <v>17</v>
      </c>
      <c r="B17" s="3">
        <v>45355</v>
      </c>
    </row>
  </sheetData>
  <sortState xmlns:xlrd2="http://schemas.microsoft.com/office/spreadsheetml/2017/richdata2" ref="A2:B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CNF</vt:lpstr>
      <vt:lpstr>ABRP</vt:lpstr>
      <vt:lpstr>FSE</vt:lpstr>
      <vt:lpstr>FSW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Samuels, Leah - FS, MT</dc:creator>
  <cp:lastModifiedBy>Samuels, Leah - FS, MT</cp:lastModifiedBy>
  <dcterms:created xsi:type="dcterms:W3CDTF">2025-01-27T21:15:47Z</dcterms:created>
  <dcterms:modified xsi:type="dcterms:W3CDTF">2025-02-15T05:59:08Z</dcterms:modified>
</cp:coreProperties>
</file>